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US-Senate SSOV for all.rpt" sheetId="1" r:id="rId1"/>
  </sheets>
  <definedNames>
    <definedName name="_xlnm.Print_Area" localSheetId="0">'US-Senate SSOV for all.rpt'!$A$2:$G$1688</definedName>
    <definedName name="_xlnm.Print_Titles" localSheetId="0">'US-Senate SSOV for all.rpt'!$A:$B,'US-Senate SSOV for all.rpt'!$1:$2</definedName>
  </definedNames>
  <calcPr fullCalcOnLoad="1"/>
</workbook>
</file>

<file path=xl/sharedStrings.xml><?xml version="1.0" encoding="utf-8"?>
<sst xmlns="http://schemas.openxmlformats.org/spreadsheetml/2006/main" count="1580" uniqueCount="851">
  <si>
    <t>Barbara Boxer</t>
  </si>
  <si>
    <t>Bill Jones</t>
  </si>
  <si>
    <t>Don J. Grundmann</t>
  </si>
  <si>
    <t>James P. "Jim" Gray</t>
  </si>
  <si>
    <t>Marsha Feinland</t>
  </si>
  <si>
    <t>DEM</t>
  </si>
  <si>
    <t>REP</t>
  </si>
  <si>
    <t>AI</t>
  </si>
  <si>
    <t>LIB</t>
  </si>
  <si>
    <t>PF</t>
  </si>
  <si>
    <t>Supervisorial District 1 (2000)</t>
  </si>
  <si>
    <t>Supervisorial District 2 (2000)</t>
  </si>
  <si>
    <t>Supervisorial District 3 (2000)</t>
  </si>
  <si>
    <t>Supervisorial District 4 (2000)</t>
  </si>
  <si>
    <t>Supervisorial District 5 (2000)</t>
  </si>
  <si>
    <t>Congressional District 9 (2000)</t>
  </si>
  <si>
    <t>Congressional District 10 (2000)</t>
  </si>
  <si>
    <t>Congressional District 11 (2000)</t>
  </si>
  <si>
    <t>Congressional District 13 (2000)</t>
  </si>
  <si>
    <t>Senate District 9 (2000)</t>
  </si>
  <si>
    <t>Senate District 10 (2000)</t>
  </si>
  <si>
    <t>State Assembly District 14 (2000)</t>
  </si>
  <si>
    <t>State Assembly District 15 (2000)</t>
  </si>
  <si>
    <t>State Assembly District 16 (2000)</t>
  </si>
  <si>
    <t>State Assembly District 18 (2000)</t>
  </si>
  <si>
    <t>State Assembly District 20 (2000)</t>
  </si>
  <si>
    <t>Board of Equalization District 1 (2000)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</si>
  <si>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</si>
  <si>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</si>
  <si>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</si>
  <si>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</si>
  <si>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</si>
  <si>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</si>
  <si>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</si>
  <si>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</si>
  <si>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</si>
  <si>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</si>
  <si>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</si>
  <si>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</si>
  <si>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</si>
  <si>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</si>
  <si>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Unincorporated area of Alameda County</t>
  </si>
  <si>
    <t>Unapportioned absentees of Alameda County (2000)</t>
  </si>
  <si>
    <t>Congressional District 3 (2000)</t>
  </si>
  <si>
    <t>Senate District 1 (2000)</t>
  </si>
  <si>
    <t>State Assembly District 4 (2000)</t>
  </si>
  <si>
    <t>Board of Equalization District 2 (2000)</t>
  </si>
  <si>
    <t>Unincorporated area of Alpine County</t>
  </si>
  <si>
    <t>Unapportioned absentees of Alpine County (2000)</t>
  </si>
  <si>
    <t>State Assembly District 10 (2000)</t>
  </si>
  <si>
    <t>Amador</t>
  </si>
  <si>
    <t>Ione</t>
  </si>
  <si>
    <t>Jackson</t>
  </si>
  <si>
    <t>Plymouth</t>
  </si>
  <si>
    <t>Sutter Creek</t>
  </si>
  <si>
    <t>Unincorporated area of Amador County</t>
  </si>
  <si>
    <t>Unapportioned absentees of Amador County (2000)</t>
  </si>
  <si>
    <t>Congressional District 2 (2000)</t>
  </si>
  <si>
    <t>Congressional District 4 (2000)</t>
  </si>
  <si>
    <t>Senate District 4 (2000)</t>
  </si>
  <si>
    <t>State Assembly District 2 (2000)</t>
  </si>
  <si>
    <t>State Assembly District 3 (2000)</t>
  </si>
  <si>
    <t>Biggs</t>
  </si>
  <si>
    <t>Chico</t>
  </si>
  <si>
    <t>Gridley</t>
  </si>
  <si>
    <t>Oroville</t>
  </si>
  <si>
    <t>Paradise</t>
  </si>
  <si>
    <t>Unincorporated area of Butte County</t>
  </si>
  <si>
    <t>Unapportioned absentees of Butte County (2000)</t>
  </si>
  <si>
    <t>State Assembly District 25 (2000)</t>
  </si>
  <si>
    <t>Angels</t>
  </si>
  <si>
    <t>Unincorporated area of Calaveras County</t>
  </si>
  <si>
    <t>Unapportioned absentees of Calaveras County (2000)</t>
  </si>
  <si>
    <t>Colusa</t>
  </si>
  <si>
    <t>Williams</t>
  </si>
  <si>
    <t>Unincorporated area of Colusa County</t>
  </si>
  <si>
    <t>Unapportioned absentees of Colusa County (2000)</t>
  </si>
  <si>
    <t>Congressional District 7 (2000)</t>
  </si>
  <si>
    <t>Senate District 7 (2000)</t>
  </si>
  <si>
    <t>State Assembly District 11 (2000)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</si>
  <si>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</si>
  <si>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</si>
  <si>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</si>
  <si>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</si>
  <si>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</si>
  <si>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</si>
  <si>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</si>
  <si>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</si>
  <si>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</si>
  <si>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</si>
  <si>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</si>
  <si>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</si>
  <si>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</si>
  <si>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</si>
  <si>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</si>
  <si>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</si>
  <si>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</si>
  <si>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</si>
  <si>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</si>
  <si>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Unincorporated area of Contra Costa County</t>
  </si>
  <si>
    <t>Unapportioned absentees of Contra Costa County (2000)</t>
  </si>
  <si>
    <t>Congressional District 1 (2000)</t>
  </si>
  <si>
    <t>State Assembly District 1 (2000)</t>
  </si>
  <si>
    <t>Crescent City</t>
  </si>
  <si>
    <t>Unincorporated area of Del Norte County</t>
  </si>
  <si>
    <t>Unapportioned absentees of Del Norte County (2000)</t>
  </si>
  <si>
    <t>Placerville</t>
  </si>
  <si>
    <t>South Lake Tahoe</t>
  </si>
  <si>
    <t>Unincorporated area of El Dorado County</t>
  </si>
  <si>
    <t>Unapportioned absentees of El Dorado County (2000)</t>
  </si>
  <si>
    <t>Congressional District 18 (2000)</t>
  </si>
  <si>
    <t>Congressional District 19 (2000)</t>
  </si>
  <si>
    <t>Congressional District 20 (2000)</t>
  </si>
  <si>
    <t>Congressional District 21 (2000)</t>
  </si>
  <si>
    <t>Senate District 14 (2000)</t>
  </si>
  <si>
    <t>Senate District 16 (2000)</t>
  </si>
  <si>
    <t>State Assembly District 29 (2000)</t>
  </si>
  <si>
    <t>State Assembly District 30 (2000)</t>
  </si>
  <si>
    <t>State Assembly District 31 (2000)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</si>
  <si>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</si>
  <si>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</si>
  <si>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</si>
  <si>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</si>
  <si>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</si>
  <si>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</si>
  <si>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</si>
  <si>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</si>
  <si>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</si>
  <si>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</si>
  <si>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</si>
  <si>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</si>
  <si>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</si>
  <si>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</si>
  <si>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</si>
  <si>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Unincorporated area of Fresno County</t>
  </si>
  <si>
    <t>Unapportioned absentees of Fresno County (2000)</t>
  </si>
  <si>
    <t>Orland</t>
  </si>
  <si>
    <t>Willows</t>
  </si>
  <si>
    <t>Unincorporated area of Glenn County</t>
  </si>
  <si>
    <t>Unapportioned absentees of Glenn County (2000)</t>
  </si>
  <si>
    <t>Senate District 2 (2000)</t>
  </si>
  <si>
    <t>Arcata</t>
  </si>
  <si>
    <t>Blue Lake</t>
  </si>
  <si>
    <t>Eureka</t>
  </si>
  <si>
    <t>Ferndale</t>
  </si>
  <si>
    <t>Fortuna</t>
  </si>
  <si>
    <t>Rio Dell</t>
  </si>
  <si>
    <t>Trinidad</t>
  </si>
  <si>
    <t>Unincorporated area of Humboldt County</t>
  </si>
  <si>
    <t>Unapportioned absentees of Humboldt County (2000)</t>
  </si>
  <si>
    <t>Congressional District 51 (2000)</t>
  </si>
  <si>
    <t>Senate District 40 (2000)</t>
  </si>
  <si>
    <t>State Assembly District 80 (2000)</t>
  </si>
  <si>
    <t>Board of Equalization District 3 (2000)</t>
  </si>
  <si>
    <t>Brawley</t>
  </si>
  <si>
    <t>Calexico</t>
  </si>
  <si>
    <t>Calipatria</t>
  </si>
  <si>
    <t>El Centro</t>
  </si>
  <si>
    <t>Holtville</t>
  </si>
  <si>
    <t>Imperial</t>
  </si>
  <si>
    <t>Westmoreland</t>
  </si>
  <si>
    <t>Unincorporated area of Imperial County</t>
  </si>
  <si>
    <t>Unapportioned absentees of Imperial County (2000)</t>
  </si>
  <si>
    <t>Congressional District 25 (2000)</t>
  </si>
  <si>
    <t>Senate District 18 (2000)</t>
  </si>
  <si>
    <t>State Assembly District 34 (2000)</t>
  </si>
  <si>
    <t>Bishop</t>
  </si>
  <si>
    <t>Unincorporated area of Inyo County</t>
  </si>
  <si>
    <t>Unapportioned absentees of Inyo County (2000)</t>
  </si>
  <si>
    <t>Congressional District 22 (2000)</t>
  </si>
  <si>
    <t>Senate District 17 (2000)</t>
  </si>
  <si>
    <t>State Assembly District 32 (2000)</t>
  </si>
  <si>
    <t>State Assembly District 37 (2000)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</si>
  <si>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</si>
  <si>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</si>
  <si>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</si>
  <si>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</si>
  <si>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</si>
  <si>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</si>
  <si>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</si>
  <si>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</si>
  <si>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</si>
  <si>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</si>
  <si>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</si>
  <si>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Unincorporated area of Kern County</t>
  </si>
  <si>
    <t>Unapportioned absentees of Kern County (2000)</t>
  </si>
  <si>
    <t>Avenal</t>
  </si>
  <si>
    <t>Corcoran</t>
  </si>
  <si>
    <t>Hanford</t>
  </si>
  <si>
    <t>Lemoore</t>
  </si>
  <si>
    <t>Unincorporated area of Kings County</t>
  </si>
  <si>
    <t>Unapportioned absentees of Kings County (2000)</t>
  </si>
  <si>
    <t>Clearlake</t>
  </si>
  <si>
    <t>Lakeport</t>
  </si>
  <si>
    <t>Unincorporated area of Lake County</t>
  </si>
  <si>
    <t>Unapportioned absentees of Lake County (2000)</t>
  </si>
  <si>
    <t>Susanville</t>
  </si>
  <si>
    <t>Unincorporated area of Lassen County</t>
  </si>
  <si>
    <t>Unapportioned absentees of Lassen County (2000)</t>
  </si>
  <si>
    <t>Congressional District 26 (2000)</t>
  </si>
  <si>
    <t>Congressional District 27 (2000)</t>
  </si>
  <si>
    <t>Congressional District 28 (2000)</t>
  </si>
  <si>
    <t>Congressional District 29 (2000)</t>
  </si>
  <si>
    <t>Congressional District 30 (2000)</t>
  </si>
  <si>
    <t>Congressional District 31 (2000)</t>
  </si>
  <si>
    <t>Congressional District 32 (2000)</t>
  </si>
  <si>
    <t>Congressional District 33 (2000)</t>
  </si>
  <si>
    <t>Congressional District 34 (2000)</t>
  </si>
  <si>
    <t>Congressional District 35 (2000)</t>
  </si>
  <si>
    <t>Congressional District 36 (2000)</t>
  </si>
  <si>
    <t>Congressional District 37 (2000)</t>
  </si>
  <si>
    <t>Congressional District 38 (2000)</t>
  </si>
  <si>
    <t>Congressional District 39 (2000)</t>
  </si>
  <si>
    <t>Congressional District 42 (2000)</t>
  </si>
  <si>
    <t>Congressional District 46 (2000)</t>
  </si>
  <si>
    <t>Senate District 19 (2000)</t>
  </si>
  <si>
    <t>Senate District 20 (2000)</t>
  </si>
  <si>
    <t>Senate District 21 (2000)</t>
  </si>
  <si>
    <t>Senate District 22 (2000)</t>
  </si>
  <si>
    <t>Senate District 23 (2000)</t>
  </si>
  <si>
    <t>Senate District 24 (2000)</t>
  </si>
  <si>
    <t>Senate District 25 (2000)</t>
  </si>
  <si>
    <t>Senate District 26 (2000)</t>
  </si>
  <si>
    <t>Senate District 27 (2000)</t>
  </si>
  <si>
    <t>Senate District 28 (2000)</t>
  </si>
  <si>
    <t>Senate District 29 (2000)</t>
  </si>
  <si>
    <t>Senate District 30 (2000)</t>
  </si>
  <si>
    <t>Senate District 32 (2000)</t>
  </si>
  <si>
    <t>State Assembly District 36 (2000)</t>
  </si>
  <si>
    <t>State Assembly District 38 (2000)</t>
  </si>
  <si>
    <t>State Assembly District 39 (2000)</t>
  </si>
  <si>
    <t>State Assembly District 40 (2000)</t>
  </si>
  <si>
    <t>State Assembly District 41 (2000)</t>
  </si>
  <si>
    <t>State Assembly District 42 (2000)</t>
  </si>
  <si>
    <t>State Assembly District 43 (2000)</t>
  </si>
  <si>
    <t>State Assembly District 44 (2000)</t>
  </si>
  <si>
    <t>State Assembly District 45 (2000)</t>
  </si>
  <si>
    <t>State Assembly District 46 (2000)</t>
  </si>
  <si>
    <t>State Assembly District 47 (2000)</t>
  </si>
  <si>
    <t>State Assembly District 48 (2000)</t>
  </si>
  <si>
    <t>State Assembly District 49 (2000)</t>
  </si>
  <si>
    <t>State Assembly District 50 (2000)</t>
  </si>
  <si>
    <t>State Assembly District 51 (2000)</t>
  </si>
  <si>
    <t>State Assembly District 52 (2000)</t>
  </si>
  <si>
    <t>State Assembly District 53 (2000)</t>
  </si>
  <si>
    <t>State Assembly District 54 (2000)</t>
  </si>
  <si>
    <t>State Assembly District 55 (2000)</t>
  </si>
  <si>
    <t>State Assembly District 56 (2000)</t>
  </si>
  <si>
    <t>State Assembly District 57 (2000)</t>
  </si>
  <si>
    <t>State Assembly District 58 (2000)</t>
  </si>
  <si>
    <t>State Assembly District 59 (2000)</t>
  </si>
  <si>
    <t>State Assembly District 60 (2000)</t>
  </si>
  <si>
    <t>State Assembly District 61 (2000)</t>
  </si>
  <si>
    <t>Board of Equalization District 4 (2000)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</si>
  <si>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</si>
  <si>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</si>
  <si>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</si>
  <si>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</si>
  <si>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</si>
  <si>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</si>
  <si>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</si>
  <si>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</si>
  <si>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</si>
  <si>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</si>
  <si>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</si>
  <si>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</si>
  <si>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</si>
  <si>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</si>
  <si>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</si>
  <si>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</si>
  <si>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</si>
  <si>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</si>
  <si>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</si>
  <si>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</si>
  <si>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</si>
  <si>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</si>
  <si>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</si>
  <si>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</si>
  <si>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</si>
  <si>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</si>
  <si>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</si>
  <si>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</si>
  <si>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</si>
  <si>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</si>
  <si>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</si>
  <si>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</si>
  <si>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</si>
  <si>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</si>
  <si>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</si>
  <si>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</si>
  <si>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</si>
  <si>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</si>
  <si>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</si>
  <si>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</si>
  <si>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</si>
  <si>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</si>
  <si>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</si>
  <si>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</si>
  <si>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</si>
  <si>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</si>
  <si>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</si>
  <si>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</si>
  <si>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</si>
  <si>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</si>
  <si>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</si>
  <si>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</si>
  <si>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</si>
  <si>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</si>
  <si>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</si>
  <si>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</si>
  <si>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</si>
  <si>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</si>
  <si>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</si>
  <si>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</si>
  <si>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</si>
  <si>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</si>
  <si>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</si>
  <si>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</si>
  <si>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</si>
  <si>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</si>
  <si>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</si>
  <si>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</si>
  <si>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</si>
  <si>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</si>
  <si>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</si>
  <si>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</si>
  <si>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</si>
  <si>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</si>
  <si>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</si>
  <si>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</si>
  <si>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</si>
  <si>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</si>
  <si>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</si>
  <si>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</si>
  <si>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</si>
  <si>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</si>
  <si>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</si>
  <si>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</si>
  <si>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</si>
  <si>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</si>
  <si>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</si>
  <si>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</si>
  <si>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Unincorporated area of Los Angeles County</t>
  </si>
  <si>
    <t>Unapportioned absentees of Los Angeles County (2000)</t>
  </si>
  <si>
    <t>Senate District 12 (2000)</t>
  </si>
  <si>
    <t>Chowchilla</t>
  </si>
  <si>
    <t>Madera</t>
  </si>
  <si>
    <t>Unincorporated area of Madera County</t>
  </si>
  <si>
    <t>Unapportioned absentees of Madera County (2000)</t>
  </si>
  <si>
    <t>Congressional District 6 (2000)</t>
  </si>
  <si>
    <t>Senate District 3 (2000)</t>
  </si>
  <si>
    <t>State Assembly District 6 (2000)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</si>
  <si>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</si>
  <si>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</si>
  <si>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</si>
  <si>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</si>
  <si>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</si>
  <si>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</si>
  <si>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</si>
  <si>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</si>
  <si>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</si>
  <si>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</si>
  <si>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</si>
  <si>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Unincorporated area of Marin County</t>
  </si>
  <si>
    <t>Unapportioned absentees of Marin County (2000)</t>
  </si>
  <si>
    <t>Unincorporated area of Mariposa County</t>
  </si>
  <si>
    <t>Unapportioned absentees of Mariposa County (2000)</t>
  </si>
  <si>
    <t>Fort Bragg</t>
  </si>
  <si>
    <t>Point Arena</t>
  </si>
  <si>
    <t>Ukiah</t>
  </si>
  <si>
    <t>Willits</t>
  </si>
  <si>
    <t>Unincorporated area of Mendocino County</t>
  </si>
  <si>
    <t>Unapportioned absentees of Mendocino County (2000)</t>
  </si>
  <si>
    <t>State Assembly District 17 (2000)</t>
  </si>
  <si>
    <t>Atwater</t>
  </si>
  <si>
    <t>Dos Palos</t>
  </si>
  <si>
    <t>Gustine</t>
  </si>
  <si>
    <t>Livingston</t>
  </si>
  <si>
    <t>Los Banos</t>
  </si>
  <si>
    <t>Merced</t>
  </si>
  <si>
    <t>Unincorporated area of Merced County</t>
  </si>
  <si>
    <t>Unapportioned absentees of Merced County (2000)</t>
  </si>
  <si>
    <t>Alturas</t>
  </si>
  <si>
    <t>Unincorporated area of Modoc County</t>
  </si>
  <si>
    <t>Unapportioned absentees of Modoc County (2000)</t>
  </si>
  <si>
    <t>Mammoth Lakes</t>
  </si>
  <si>
    <t>Unincorporated area of Mono County</t>
  </si>
  <si>
    <t>Unapportioned absentees of Mono County (2000)</t>
  </si>
  <si>
    <t>Congressional District 17 (2000)</t>
  </si>
  <si>
    <t>Senate District 15 (2000)</t>
  </si>
  <si>
    <t>State Assembly District 27 (2000)</t>
  </si>
  <si>
    <t>State Assembly District 28 (2000)</t>
  </si>
  <si>
    <t>Carmel-by-the-Sea</t>
  </si>
  <si>
    <t>Del Rey Oaks</t>
  </si>
  <si>
    <t>Gonzales</t>
  </si>
  <si>
    <t>Greenfield</t>
  </si>
  <si>
    <t>King</t>
  </si>
  <si>
    <t>Marina</t>
  </si>
  <si>
    <t>Monterey</t>
  </si>
  <si>
    <t>Pacific Grove</t>
  </si>
  <si>
    <t>Salinas</t>
  </si>
  <si>
    <t>Sand City</t>
  </si>
  <si>
    <t>Seaside</t>
  </si>
  <si>
    <t>Soledad</t>
  </si>
  <si>
    <t>Unincorporated area of Monterey County</t>
  </si>
  <si>
    <t>Unapportioned absentees of Monterey County (2000)</t>
  </si>
  <si>
    <t>State Assembly District 7 (2000)</t>
  </si>
  <si>
    <t>American Canyon</t>
  </si>
  <si>
    <t>Calistoga</t>
  </si>
  <si>
    <t>Napa</t>
  </si>
  <si>
    <t>St. Helena</t>
  </si>
  <si>
    <t>Yountville</t>
  </si>
  <si>
    <t>Unincorporated area of Napa County</t>
  </si>
  <si>
    <t>Unapportioned absentees of Napa County (2000)</t>
  </si>
  <si>
    <t>Grass Valley</t>
  </si>
  <si>
    <t>Nevada City</t>
  </si>
  <si>
    <t>Truckee</t>
  </si>
  <si>
    <t>Unincorporated area of Nevada County</t>
  </si>
  <si>
    <t>Unapportioned absentees of Nevada County (2000)</t>
  </si>
  <si>
    <t>Congressional District 40 (2000)</t>
  </si>
  <si>
    <t>Congressional District 44 (2000)</t>
  </si>
  <si>
    <t>Congressional District 47 (2000)</t>
  </si>
  <si>
    <t>Congressional District 48 (2000)</t>
  </si>
  <si>
    <t>Senate District 33 (2000)</t>
  </si>
  <si>
    <t>Senate District 34 (2000)</t>
  </si>
  <si>
    <t>Senate District 35 (2000)</t>
  </si>
  <si>
    <t>Senate District 38 (2000)</t>
  </si>
  <si>
    <t>State Assembly District 67 (2000)</t>
  </si>
  <si>
    <t>State Assembly District 68 (2000)</t>
  </si>
  <si>
    <t>State Assembly District 69 (2000)</t>
  </si>
  <si>
    <t>State Assembly District 70 (2000)</t>
  </si>
  <si>
    <t>State Assembly District 71 (2000)</t>
  </si>
  <si>
    <t>State Assembly District 72 (2000)</t>
  </si>
  <si>
    <t>State Assembly District 73 (2000)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</si>
  <si>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</si>
  <si>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</si>
  <si>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</si>
  <si>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</si>
  <si>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</si>
  <si>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</si>
  <si>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</si>
  <si>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</si>
  <si>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</si>
  <si>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</si>
  <si>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</si>
  <si>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</si>
  <si>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</si>
  <si>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</si>
  <si>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</si>
  <si>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</si>
  <si>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</si>
  <si>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</si>
  <si>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</si>
  <si>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</si>
  <si>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</si>
  <si>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</si>
  <si>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</si>
  <si>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</si>
  <si>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</si>
  <si>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</si>
  <si>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</si>
  <si>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</si>
  <si>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</si>
  <si>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</si>
  <si>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</si>
  <si>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</si>
  <si>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</si>
  <si>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</si>
  <si>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Unincorporated area of Orange County</t>
  </si>
  <si>
    <t>Unapportioned absentees of Orange County (2000)</t>
  </si>
  <si>
    <t>State Assembly District 5 (2000)</t>
  </si>
  <si>
    <t>Auburn</t>
  </si>
  <si>
    <t>Colfax</t>
  </si>
  <si>
    <t>Lincoln</t>
  </si>
  <si>
    <t>Loomis</t>
  </si>
  <si>
    <t>Rocklin</t>
  </si>
  <si>
    <t>Roseville</t>
  </si>
  <si>
    <t>Unincorporated area of Placer County</t>
  </si>
  <si>
    <t>Unapportioned absentees of Placer County (2000)</t>
  </si>
  <si>
    <t>Portola</t>
  </si>
  <si>
    <t>Unincorporated area of Plumas County</t>
  </si>
  <si>
    <t>Unapportioned absentees of Plumas County (2000)</t>
  </si>
  <si>
    <t>Congressional District 41 (2000)</t>
  </si>
  <si>
    <t>Congressional District 45 (2000)</t>
  </si>
  <si>
    <t>Congressional District 49 (2000)</t>
  </si>
  <si>
    <t>Senate District 31 (2000)</t>
  </si>
  <si>
    <t>Senate District 36 (2000)</t>
  </si>
  <si>
    <t>Senate District 37 (2000)</t>
  </si>
  <si>
    <t>State Assembly District 63 (2000)</t>
  </si>
  <si>
    <t>State Assembly District 64 (2000)</t>
  </si>
  <si>
    <t>State Assembly District 65 (2000)</t>
  </si>
  <si>
    <t>State Assembly District 66 (2000)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</si>
  <si>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</si>
  <si>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</si>
  <si>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</si>
  <si>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</si>
  <si>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</si>
  <si>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</si>
  <si>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</si>
  <si>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</si>
  <si>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</si>
  <si>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Hemet</t>
  </si>
  <si>
    <t>Indian Wells</t>
  </si>
  <si>
    <t>Indio</t>
  </si>
  <si>
    <t>La Quinta</t>
  </si>
  <si>
    <t>Lake Elsinore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</si>
  <si>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</si>
  <si>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</si>
  <si>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</si>
  <si>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</si>
  <si>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</si>
  <si>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</si>
  <si>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</si>
  <si>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</si>
  <si>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</si>
  <si>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</si>
  <si>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Unincorporated area of Riverside County</t>
  </si>
  <si>
    <t>Unapportioned absentees of Riverside County (2000)</t>
  </si>
  <si>
    <t>Congressional District 5 (2000)</t>
  </si>
  <si>
    <t>Senate District 5 (2000)</t>
  </si>
  <si>
    <t>Senate District 6 (2000)</t>
  </si>
  <si>
    <t>State Assembly District 9 (2000)</t>
  </si>
  <si>
    <t>Citrus Heights</t>
  </si>
  <si>
    <t>Elk Grove</t>
  </si>
  <si>
    <t>Folsom</t>
  </si>
  <si>
    <t>Galt</t>
  </si>
  <si>
    <t>Isleton</t>
  </si>
  <si>
    <t>Rancho Cordova</t>
  </si>
  <si>
    <t>Sacramento</t>
  </si>
  <si>
    <t>Unincorporated area of Sacramento County</t>
  </si>
  <si>
    <t>Unapportioned absentees of Sacramento County (2000)</t>
  </si>
  <si>
    <t>Hollister</t>
  </si>
  <si>
    <t>San Juan Bautista</t>
  </si>
  <si>
    <t>Unincorporated area of San Benito County</t>
  </si>
  <si>
    <t>Unapportioned absentees of San Benito County (2000)</t>
  </si>
  <si>
    <t>Congressional District 43 (2000)</t>
  </si>
  <si>
    <t>State Assembly District 62 (2000)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</si>
  <si>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</si>
  <si>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</si>
  <si>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</si>
  <si>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</si>
  <si>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</si>
  <si>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</si>
  <si>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</si>
  <si>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</si>
  <si>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</si>
  <si>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</si>
  <si>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</si>
  <si>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</si>
  <si>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</si>
  <si>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</si>
  <si>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</si>
  <si>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</si>
  <si>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</si>
  <si>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</si>
  <si>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San Bernardino</t>
  </si>
  <si>
    <t>Twenty-nine Palms</t>
  </si>
  <si>
    <t>Upland</t>
  </si>
  <si>
    <t>Victorville</t>
  </si>
  <si>
    <t>Yucaipa</t>
  </si>
  <si>
    <t>Yucca Valley</t>
  </si>
  <si>
    <t>Unincorporated area of San Bernardino County</t>
  </si>
  <si>
    <t>Unapportioned absentees of San Bernardino County (2000)</t>
  </si>
  <si>
    <t>Congressional District 50 (2000)</t>
  </si>
  <si>
    <t>Congressional District 52 (2000)</t>
  </si>
  <si>
    <t>Congressional District 53 (2000)</t>
  </si>
  <si>
    <t>Senate District 39 (2000)</t>
  </si>
  <si>
    <t>State Assembly District 74 (2000)</t>
  </si>
  <si>
    <t>State Assembly District 75 (2000)</t>
  </si>
  <si>
    <t>State Assembly District 76 (2000)</t>
  </si>
  <si>
    <t>State Assembly District 77 (2000)</t>
  </si>
  <si>
    <t>State Assembly District 78 (2000)</t>
  </si>
  <si>
    <t>State Assembly District 79 (2000)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</si>
  <si>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</si>
  <si>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</si>
  <si>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</si>
  <si>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</si>
  <si>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</si>
  <si>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</si>
  <si>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</si>
  <si>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</si>
  <si>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</si>
  <si>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</si>
  <si>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</si>
  <si>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</si>
  <si>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</si>
  <si>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</si>
  <si>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</si>
  <si>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</si>
  <si>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</si>
  <si>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</si>
  <si>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Unincorporated area of San Diego County</t>
  </si>
  <si>
    <t>Unapportioned absentees of San Diego County (2000)</t>
  </si>
  <si>
    <t>Supervisorial District 6 (2000)</t>
  </si>
  <si>
    <t>Supervisorial District 7 (2000)</t>
  </si>
  <si>
    <t>Supervisorial District 8 (2000)</t>
  </si>
  <si>
    <t>Supervisorial District 9 (2000)</t>
  </si>
  <si>
    <t>Supervisorial District 10 (2000)</t>
  </si>
  <si>
    <t>Supervisorial District 11 (2000)</t>
  </si>
  <si>
    <t>Congressional District 8 (2000)</t>
  </si>
  <si>
    <t>Congressional District 12 (2000)</t>
  </si>
  <si>
    <t>Senate District 8 (2000)</t>
  </si>
  <si>
    <t>State Assembly District 12 (2000)</t>
  </si>
  <si>
    <t>State Assembly District 13 (2000)</t>
  </si>
  <si>
    <t>San Francisco</t>
  </si>
  <si>
    <t>State Assembly District 26 (2000)</t>
  </si>
  <si>
    <t>Escalon</t>
  </si>
  <si>
    <t>Lathrop</t>
  </si>
  <si>
    <t>Lodi</t>
  </si>
  <si>
    <t>Manteca</t>
  </si>
  <si>
    <t>Ripon</t>
  </si>
  <si>
    <t>Stockton</t>
  </si>
  <si>
    <t>Tracy</t>
  </si>
  <si>
    <t>Unincorporated area of San Joaquin County</t>
  </si>
  <si>
    <t>Unapportioned absentees of San Joaquin County (2000)</t>
  </si>
  <si>
    <t>Congressional District 23 (2000)</t>
  </si>
  <si>
    <t>State Assembly District 33 (2000)</t>
  </si>
  <si>
    <t>Arroyo Grande</t>
  </si>
  <si>
    <t>Atascadero</t>
  </si>
  <si>
    <t>El Paso de Robles</t>
  </si>
  <si>
    <t>Grover Beach</t>
  </si>
  <si>
    <t>Morro Bay</t>
  </si>
  <si>
    <t>Pismo Beach</t>
  </si>
  <si>
    <t>San Luis Obispo</t>
  </si>
  <si>
    <t>Unincorporated area of San Luis Obispo County</t>
  </si>
  <si>
    <t>Unapportioned absentees of San Luis Obispo County (2000)</t>
  </si>
  <si>
    <t>Congressional District 14 (2000)</t>
  </si>
  <si>
    <t>Senate District 11 (2000)</t>
  </si>
  <si>
    <t>State Assembly District 19 (2000)</t>
  </si>
  <si>
    <t>State Assembly District 21 (2000)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</si>
  <si>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</si>
  <si>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</si>
  <si>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</si>
  <si>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</si>
  <si>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</si>
  <si>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</si>
  <si>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</si>
  <si>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</si>
  <si>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</si>
  <si>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</si>
  <si>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</si>
  <si>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</si>
  <si>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</si>
  <si>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</si>
  <si>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</si>
  <si>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</si>
  <si>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</si>
  <si>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</si>
  <si>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South San Francisco</t>
  </si>
  <si>
    <t>Woodside</t>
  </si>
  <si>
    <t>Unincorporated area of San Mateo County</t>
  </si>
  <si>
    <t>Unapportioned absentees of San Mateo County (2000)</t>
  </si>
  <si>
    <t>Congressional District 24 (2000)</t>
  </si>
  <si>
    <t>State Assembly District 35 (2000)</t>
  </si>
  <si>
    <t>Buellton</t>
  </si>
  <si>
    <t>Carpinteria</t>
  </si>
  <si>
    <t>Goleta</t>
  </si>
  <si>
    <t>Guadalupe</t>
  </si>
  <si>
    <t>Lompoc</t>
  </si>
  <si>
    <t>Santa Barbara</t>
  </si>
  <si>
    <t>Santa Maria</t>
  </si>
  <si>
    <t>Solvang</t>
  </si>
  <si>
    <t>Unincorporated area of Santa Barbara County</t>
  </si>
  <si>
    <t>Unapportioned absentees of Santa Barbara County (2000)</t>
  </si>
  <si>
    <t>Congressional District 15 (2000)</t>
  </si>
  <si>
    <t>Congressional District 16 (2000)</t>
  </si>
  <si>
    <t>Senate District 13 (2000)</t>
  </si>
  <si>
    <t>State Assembly District 22 (2000)</t>
  </si>
  <si>
    <t>State Assembly District 23 (2000)</t>
  </si>
  <si>
    <t>State Assembly District 24 (2000)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</si>
  <si>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</si>
  <si>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</si>
  <si>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</si>
  <si>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</si>
  <si>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</si>
  <si>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</si>
  <si>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</si>
  <si>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</si>
  <si>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</si>
  <si>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</si>
  <si>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</si>
  <si>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</si>
  <si>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</si>
  <si>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</si>
  <si>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</si>
  <si>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Unincorporated area of Santa Clara County</t>
  </si>
  <si>
    <t>Unapportioned absentees of Santa Clara County (2000)</t>
  </si>
  <si>
    <t>Capitola</t>
  </si>
  <si>
    <t>Santa Cruz</t>
  </si>
  <si>
    <t>Scotts Valley</t>
  </si>
  <si>
    <t>Watsonville</t>
  </si>
  <si>
    <t>Unincorporated area of Santa Cruz County</t>
  </si>
  <si>
    <t>Unapportioned absentees of Santa Cruz County (2000)</t>
  </si>
  <si>
    <t>Anderson</t>
  </si>
  <si>
    <t>Redding</t>
  </si>
  <si>
    <t>Shasta Lake</t>
  </si>
  <si>
    <t>Unincorporated area of Shasta County</t>
  </si>
  <si>
    <t>Unapportioned absentees of Shasta County (2000)</t>
  </si>
  <si>
    <t>Loyalton</t>
  </si>
  <si>
    <t>Unincorporated area of Sierra County</t>
  </si>
  <si>
    <t>Unapportioned absentees of Sierra County (2000)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</si>
  <si>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</si>
  <si>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</si>
  <si>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</si>
  <si>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</si>
  <si>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</si>
  <si>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</si>
  <si>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</si>
  <si>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</si>
  <si>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</si>
  <si>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Unincorporated area of Siskiyou County</t>
  </si>
  <si>
    <t>Unapportioned absentees of Siskiyou County (2000)</t>
  </si>
  <si>
    <t>State Assembly District 8 (2000)</t>
  </si>
  <si>
    <t>Benicia</t>
  </si>
  <si>
    <t>Dixon</t>
  </si>
  <si>
    <t>Fairfield</t>
  </si>
  <si>
    <t>Rio Vista</t>
  </si>
  <si>
    <t>Suisun City</t>
  </si>
  <si>
    <t>Vacaville</t>
  </si>
  <si>
    <t>Vallejo</t>
  </si>
  <si>
    <t>Unincorporated area of Solano County</t>
  </si>
  <si>
    <t>Unapportioned absentees of Solano County (2000)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</si>
  <si>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</si>
  <si>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</si>
  <si>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</si>
  <si>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</si>
  <si>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</si>
  <si>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</si>
  <si>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</si>
  <si>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</si>
  <si>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</si>
  <si>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Unincorporated area of Sonoma County</t>
  </si>
  <si>
    <t>Unapportioned absentees of Sonoma County (2000)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</si>
  <si>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</si>
  <si>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</si>
  <si>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</si>
  <si>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</si>
  <si>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</si>
  <si>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</si>
  <si>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</si>
  <si>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</si>
  <si>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</si>
  <si>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Unincorporated area of Stanislaus County</t>
  </si>
  <si>
    <t>Unapportioned absentees of Stanislaus County (2000)</t>
  </si>
  <si>
    <t>Live Oak</t>
  </si>
  <si>
    <t>Yuba City</t>
  </si>
  <si>
    <t>Unincorporated area of Sutter County</t>
  </si>
  <si>
    <t>Unapportioned absentees of Sutter County (2000)</t>
  </si>
  <si>
    <t>Corning</t>
  </si>
  <si>
    <t>Red Bluff</t>
  </si>
  <si>
    <t>Tehama</t>
  </si>
  <si>
    <t>Unincorporated area of Tehama County</t>
  </si>
  <si>
    <t>Unapportioned absentees of Tehama County (2000)</t>
  </si>
  <si>
    <t>Unincorporated area of Trinity County</t>
  </si>
  <si>
    <t>Unapportioned absentees of Trinity County (2000)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</si>
  <si>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</si>
  <si>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</si>
  <si>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</si>
  <si>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</si>
  <si>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</si>
  <si>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</si>
  <si>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</si>
  <si>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</si>
  <si>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Unincorporated area of Tulare County</t>
  </si>
  <si>
    <t>Unapportioned absentees of Tulare County (2000)</t>
  </si>
  <si>
    <t>Sonora</t>
  </si>
  <si>
    <t>Unincorporated area of Tuolumne County</t>
  </si>
  <si>
    <t>Unapportioned absentees of Tuolumne County (2000)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</si>
  <si>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</si>
  <si>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</si>
  <si>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</si>
  <si>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</si>
  <si>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</si>
  <si>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</si>
  <si>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</si>
  <si>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</si>
  <si>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</si>
  <si>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</si>
  <si>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Unincorporated area of Ventura County</t>
  </si>
  <si>
    <t>Unapportioned absentees of Ventura County (2000)</t>
  </si>
  <si>
    <t>Davis</t>
  </si>
  <si>
    <t>West Sacramento</t>
  </si>
  <si>
    <t>Winters</t>
  </si>
  <si>
    <t>Woodland</t>
  </si>
  <si>
    <t>Unincorporated area of Yolo County</t>
  </si>
  <si>
    <t>Unapportioned absentees of Yolo County (2000)</t>
  </si>
  <si>
    <t>Marysville</t>
  </si>
  <si>
    <t>Wheatland</t>
  </si>
  <si>
    <t>Unincorporated area of Yuba County</t>
  </si>
  <si>
    <t>Unapportioned absentees of Yuba County (2000)</t>
  </si>
  <si>
    <t>Cities</t>
  </si>
  <si>
    <t>Alameda County</t>
  </si>
  <si>
    <t>County Totals</t>
  </si>
  <si>
    <t xml:space="preserve">   Percent, Total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</si>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</sst>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3" fontId="3" fillId="0" borderId="0" xfId="0" applyFont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164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Alignment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right" wrapText="1"/>
      <protection/>
    </xf>
    <xf numFmtId="0" fontId="3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0"/>
  <sheetViews>
    <sheetView tabSelected="1" workbookViewId="0" topLeftCell="A1">
      <selection activeCell="L8" sqref="L8"/>
    </sheetView>
  </sheetViews>
  <sheetFormatPr defaultColWidth="9.140625" defaultRowHeight="12.75"/>
  <cols>
    <col min="1" max="1" width="2.7109375" style="2" customWidth="1"/>
    <col min="2" max="2" width="25.7109375" style="8" customWidth="1"/>
    <col min="3" max="16384" width="8.7109375" style="2" customWidth="1"/>
  </cols>
  <sheetData>
    <row r="1" spans="3:7" s="13" customFormat="1" ht="34.5" customHeight="1"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</row>
    <row r="2" spans="3:7" s="15" customFormat="1" ht="9">
      <c r="C2" s="16" t="s">
        <v>5</v>
      </c>
      <c r="D2" s="16" t="s">
        <v>6</v>
      </c>
      <c r="E2" s="16" t="s">
        <v>7</v>
      </c>
      <c r="F2" s="16" t="s">
        <v>8</v>
      </c>
      <c r="G2" s="16" t="s">
        <v>9</v>
      </c>
    </row>
    <row r="3" spans="1:7" ht="9">
      <c r="A3" s="5" t="s">
        <v>791</v>
      </c>
      <c r="C3" s="3"/>
      <c r="D3" s="3"/>
      <c r="E3" s="3"/>
      <c r="F3" s="3"/>
      <c r="G3" s="3"/>
    </row>
    <row r="4" spans="1:7" ht="9">
      <c r="A4" s="1"/>
      <c r="B4" s="9" t="s">
        <v>792</v>
      </c>
      <c r="C4" s="4">
        <v>403892</v>
      </c>
      <c r="D4" s="4">
        <v>107966</v>
      </c>
      <c r="E4" s="4">
        <v>2722</v>
      </c>
      <c r="F4" s="4">
        <v>7364</v>
      </c>
      <c r="G4" s="4">
        <v>11851</v>
      </c>
    </row>
    <row r="5" spans="2:7" s="6" customFormat="1" ht="9">
      <c r="B5" s="10" t="s">
        <v>793</v>
      </c>
      <c r="C5" s="7">
        <f>C4/533795</f>
        <v>0.7566425313088357</v>
      </c>
      <c r="D5" s="7">
        <f>D4/533795</f>
        <v>0.20226116767672983</v>
      </c>
      <c r="E5" s="7">
        <f>E4/533795</f>
        <v>0.005099335887372493</v>
      </c>
      <c r="F5" s="7">
        <f>F4/533795</f>
        <v>0.013795558219915885</v>
      </c>
      <c r="G5" s="7">
        <f>G4/533795</f>
        <v>0.022201406907146</v>
      </c>
    </row>
    <row r="6" spans="3:7" ht="3.75" customHeight="1">
      <c r="C6" s="3"/>
      <c r="D6" s="3"/>
      <c r="E6" s="3"/>
      <c r="F6" s="3"/>
      <c r="G6" s="3"/>
    </row>
    <row r="7" spans="2:7" ht="9">
      <c r="B7" s="11" t="s">
        <v>10</v>
      </c>
      <c r="C7" s="4">
        <v>69747</v>
      </c>
      <c r="D7" s="4">
        <v>42647</v>
      </c>
      <c r="E7" s="4">
        <v>591</v>
      </c>
      <c r="F7" s="4">
        <v>1579</v>
      </c>
      <c r="G7" s="4">
        <v>1538</v>
      </c>
    </row>
    <row r="8" spans="2:7" ht="9">
      <c r="B8" s="11" t="s">
        <v>11</v>
      </c>
      <c r="C8" s="4">
        <v>62604</v>
      </c>
      <c r="D8" s="4">
        <v>17793</v>
      </c>
      <c r="E8" s="4">
        <v>554</v>
      </c>
      <c r="F8" s="4">
        <v>1224</v>
      </c>
      <c r="G8" s="4">
        <v>1523</v>
      </c>
    </row>
    <row r="9" spans="2:7" ht="9">
      <c r="B9" s="11" t="s">
        <v>12</v>
      </c>
      <c r="C9" s="4">
        <v>69443</v>
      </c>
      <c r="D9" s="4">
        <v>16176</v>
      </c>
      <c r="E9" s="4">
        <v>637</v>
      </c>
      <c r="F9" s="4">
        <v>1336</v>
      </c>
      <c r="G9" s="4">
        <v>2186</v>
      </c>
    </row>
    <row r="10" spans="2:7" ht="9">
      <c r="B10" s="11" t="s">
        <v>13</v>
      </c>
      <c r="C10" s="4">
        <v>77667</v>
      </c>
      <c r="D10" s="4">
        <v>19390</v>
      </c>
      <c r="E10" s="4">
        <v>506</v>
      </c>
      <c r="F10" s="4">
        <v>1287</v>
      </c>
      <c r="G10" s="4">
        <v>1936</v>
      </c>
    </row>
    <row r="11" spans="2:7" ht="9">
      <c r="B11" s="11" t="s">
        <v>14</v>
      </c>
      <c r="C11" s="4">
        <v>124431</v>
      </c>
      <c r="D11" s="4">
        <v>11960</v>
      </c>
      <c r="E11" s="4">
        <v>434</v>
      </c>
      <c r="F11" s="4">
        <v>1938</v>
      </c>
      <c r="G11" s="4">
        <v>4668</v>
      </c>
    </row>
    <row r="12" spans="2:7" ht="9">
      <c r="B12" s="11" t="s">
        <v>15</v>
      </c>
      <c r="C12" s="4">
        <v>213827</v>
      </c>
      <c r="D12" s="4">
        <v>28246</v>
      </c>
      <c r="E12" s="4">
        <v>988</v>
      </c>
      <c r="F12" s="4">
        <v>3231</v>
      </c>
      <c r="G12" s="4">
        <v>7170</v>
      </c>
    </row>
    <row r="13" spans="2:7" ht="9">
      <c r="B13" s="11" t="s">
        <v>16</v>
      </c>
      <c r="C13" s="4">
        <v>18124</v>
      </c>
      <c r="D13" s="4">
        <v>14984</v>
      </c>
      <c r="E13" s="4">
        <v>172</v>
      </c>
      <c r="F13" s="4">
        <v>447</v>
      </c>
      <c r="G13" s="4">
        <v>398</v>
      </c>
    </row>
    <row r="14" spans="2:7" ht="9">
      <c r="B14" s="11" t="s">
        <v>17</v>
      </c>
      <c r="C14" s="4">
        <v>23064</v>
      </c>
      <c r="D14" s="4">
        <v>17256</v>
      </c>
      <c r="E14" s="4">
        <v>197</v>
      </c>
      <c r="F14" s="4">
        <v>621</v>
      </c>
      <c r="G14" s="4">
        <v>534</v>
      </c>
    </row>
    <row r="15" spans="2:7" ht="9">
      <c r="B15" s="11" t="s">
        <v>18</v>
      </c>
      <c r="C15" s="4">
        <v>148877</v>
      </c>
      <c r="D15" s="4">
        <v>47480</v>
      </c>
      <c r="E15" s="4">
        <v>1365</v>
      </c>
      <c r="F15" s="4">
        <v>3065</v>
      </c>
      <c r="G15" s="4">
        <v>3749</v>
      </c>
    </row>
    <row r="16" spans="2:7" ht="9">
      <c r="B16" s="11" t="s">
        <v>19</v>
      </c>
      <c r="C16" s="4">
        <v>245891</v>
      </c>
      <c r="D16" s="4">
        <v>49642</v>
      </c>
      <c r="E16" s="4">
        <v>1264</v>
      </c>
      <c r="F16" s="4">
        <v>4102</v>
      </c>
      <c r="G16" s="4">
        <v>7987</v>
      </c>
    </row>
    <row r="17" spans="2:7" ht="9">
      <c r="B17" s="11" t="s">
        <v>20</v>
      </c>
      <c r="C17" s="4">
        <v>158001</v>
      </c>
      <c r="D17" s="4">
        <v>58324</v>
      </c>
      <c r="E17" s="4">
        <v>1458</v>
      </c>
      <c r="F17" s="4">
        <v>3262</v>
      </c>
      <c r="G17" s="4">
        <v>3864</v>
      </c>
    </row>
    <row r="18" spans="2:7" ht="9">
      <c r="B18" s="11" t="s">
        <v>21</v>
      </c>
      <c r="C18" s="4">
        <v>76508</v>
      </c>
      <c r="D18" s="4">
        <v>7097</v>
      </c>
      <c r="E18" s="4">
        <v>236</v>
      </c>
      <c r="F18" s="4">
        <v>1254</v>
      </c>
      <c r="G18" s="4">
        <v>2891</v>
      </c>
    </row>
    <row r="19" spans="2:7" ht="9">
      <c r="B19" s="11" t="s">
        <v>22</v>
      </c>
      <c r="C19" s="4">
        <v>20323</v>
      </c>
      <c r="D19" s="4">
        <v>16512</v>
      </c>
      <c r="E19" s="4">
        <v>181</v>
      </c>
      <c r="F19" s="4">
        <v>488</v>
      </c>
      <c r="G19" s="4">
        <v>442</v>
      </c>
    </row>
    <row r="20" spans="2:7" ht="9">
      <c r="B20" s="11" t="s">
        <v>23</v>
      </c>
      <c r="C20" s="4">
        <v>123973</v>
      </c>
      <c r="D20" s="4">
        <v>16504</v>
      </c>
      <c r="E20" s="4">
        <v>647</v>
      </c>
      <c r="F20" s="4">
        <v>1779</v>
      </c>
      <c r="G20" s="4">
        <v>3994</v>
      </c>
    </row>
    <row r="21" spans="2:7" ht="9">
      <c r="B21" s="11" t="s">
        <v>24</v>
      </c>
      <c r="C21" s="4">
        <v>100899</v>
      </c>
      <c r="D21" s="4">
        <v>35907</v>
      </c>
      <c r="E21" s="4">
        <v>1015</v>
      </c>
      <c r="F21" s="4">
        <v>2274</v>
      </c>
      <c r="G21" s="4">
        <v>2778</v>
      </c>
    </row>
    <row r="22" spans="2:7" ht="9">
      <c r="B22" s="11" t="s">
        <v>25</v>
      </c>
      <c r="C22" s="4">
        <v>82189</v>
      </c>
      <c r="D22" s="4">
        <v>31946</v>
      </c>
      <c r="E22" s="4">
        <v>643</v>
      </c>
      <c r="F22" s="4">
        <v>1569</v>
      </c>
      <c r="G22" s="4">
        <v>1746</v>
      </c>
    </row>
    <row r="23" spans="2:7" ht="9">
      <c r="B23" s="11" t="s">
        <v>26</v>
      </c>
      <c r="C23" s="4">
        <v>403892</v>
      </c>
      <c r="D23" s="4">
        <v>107966</v>
      </c>
      <c r="E23" s="4">
        <v>2722</v>
      </c>
      <c r="F23" s="4">
        <v>7364</v>
      </c>
      <c r="G23" s="4">
        <v>11851</v>
      </c>
    </row>
    <row r="24" spans="2:7" ht="9">
      <c r="B24" s="12" t="s">
        <v>790</v>
      </c>
      <c r="C24" s="4"/>
      <c r="D24" s="4"/>
      <c r="E24" s="4"/>
      <c r="F24" s="4"/>
      <c r="G24" s="4"/>
    </row>
    <row r="25" spans="2:7" ht="9">
      <c r="B25" s="11" t="s">
        <v>27</v>
      </c>
      <c r="C25" s="4">
        <v>22480</v>
      </c>
      <c r="D25" s="4">
        <v>6501</v>
      </c>
      <c r="E25" s="4">
        <v>190</v>
      </c>
      <c r="F25" s="4">
        <v>497</v>
      </c>
      <c r="G25" s="4">
        <v>656</v>
      </c>
    </row>
    <row r="26" spans="2:7" ht="9">
      <c r="B26" s="11" t="s">
        <v>28</v>
      </c>
      <c r="C26" s="4">
        <v>6649</v>
      </c>
      <c r="D26" s="4">
        <v>804</v>
      </c>
      <c r="E26" s="4">
        <v>20</v>
      </c>
      <c r="F26" s="4">
        <v>102</v>
      </c>
      <c r="G26" s="4">
        <v>229</v>
      </c>
    </row>
    <row r="27" spans="2:7" ht="9">
      <c r="B27" s="11" t="s">
        <v>29</v>
      </c>
      <c r="C27" s="4">
        <v>50787</v>
      </c>
      <c r="D27" s="4">
        <v>3639</v>
      </c>
      <c r="E27" s="4">
        <v>147</v>
      </c>
      <c r="F27" s="4">
        <v>830</v>
      </c>
      <c r="G27" s="4">
        <v>2078</v>
      </c>
    </row>
    <row r="28" spans="2:7" ht="9">
      <c r="B28" s="11" t="s">
        <v>30</v>
      </c>
      <c r="C28" s="4">
        <v>7480</v>
      </c>
      <c r="D28" s="4">
        <v>4823</v>
      </c>
      <c r="E28" s="4">
        <v>83</v>
      </c>
      <c r="F28" s="4">
        <v>252</v>
      </c>
      <c r="G28" s="4">
        <v>196</v>
      </c>
    </row>
    <row r="29" spans="2:7" ht="9">
      <c r="B29" s="11" t="s">
        <v>31</v>
      </c>
      <c r="C29" s="4">
        <v>2922</v>
      </c>
      <c r="D29" s="4">
        <v>351</v>
      </c>
      <c r="E29" s="4">
        <v>15</v>
      </c>
      <c r="F29" s="4">
        <v>64</v>
      </c>
      <c r="G29" s="4">
        <v>108</v>
      </c>
    </row>
    <row r="30" spans="2:7" ht="9">
      <c r="B30" s="11" t="s">
        <v>32</v>
      </c>
      <c r="C30" s="4">
        <v>45348</v>
      </c>
      <c r="D30" s="4">
        <v>17798</v>
      </c>
      <c r="E30" s="4">
        <v>371</v>
      </c>
      <c r="F30" s="4">
        <v>954</v>
      </c>
      <c r="G30" s="4">
        <v>992</v>
      </c>
    </row>
    <row r="31" spans="2:7" ht="9">
      <c r="B31" s="11" t="s">
        <v>33</v>
      </c>
      <c r="C31" s="4">
        <v>27124</v>
      </c>
      <c r="D31" s="4">
        <v>6877</v>
      </c>
      <c r="E31" s="4">
        <v>292</v>
      </c>
      <c r="F31" s="4">
        <v>613</v>
      </c>
      <c r="G31" s="4">
        <v>773</v>
      </c>
    </row>
    <row r="32" spans="2:7" ht="9">
      <c r="B32" s="11" t="s">
        <v>34</v>
      </c>
      <c r="C32" s="4">
        <v>17730</v>
      </c>
      <c r="D32" s="4">
        <v>14435</v>
      </c>
      <c r="E32" s="4">
        <v>169</v>
      </c>
      <c r="F32" s="4">
        <v>441</v>
      </c>
      <c r="G32" s="4">
        <v>396</v>
      </c>
    </row>
    <row r="33" spans="2:7" ht="9">
      <c r="B33" s="11" t="s">
        <v>35</v>
      </c>
      <c r="C33" s="4">
        <v>9466</v>
      </c>
      <c r="D33" s="4">
        <v>3192</v>
      </c>
      <c r="E33" s="4">
        <v>83</v>
      </c>
      <c r="F33" s="4">
        <v>182</v>
      </c>
      <c r="G33" s="4">
        <v>203</v>
      </c>
    </row>
    <row r="34" spans="2:7" ht="9">
      <c r="B34" s="11" t="s">
        <v>36</v>
      </c>
      <c r="C34" s="4">
        <v>123356</v>
      </c>
      <c r="D34" s="4">
        <v>11251</v>
      </c>
      <c r="E34" s="4">
        <v>538</v>
      </c>
      <c r="F34" s="4">
        <v>1530</v>
      </c>
      <c r="G34" s="4">
        <v>3987</v>
      </c>
    </row>
    <row r="35" spans="2:7" ht="9">
      <c r="B35" s="11" t="s">
        <v>37</v>
      </c>
      <c r="C35" s="4">
        <v>4552</v>
      </c>
      <c r="D35" s="4">
        <v>1788</v>
      </c>
      <c r="E35" s="4">
        <v>14</v>
      </c>
      <c r="F35" s="4">
        <v>109</v>
      </c>
      <c r="G35" s="4">
        <v>69</v>
      </c>
    </row>
    <row r="36" spans="2:7" ht="9">
      <c r="B36" s="11" t="s">
        <v>38</v>
      </c>
      <c r="C36" s="4">
        <v>16610</v>
      </c>
      <c r="D36" s="4">
        <v>13058</v>
      </c>
      <c r="E36" s="4">
        <v>125</v>
      </c>
      <c r="F36" s="4">
        <v>387</v>
      </c>
      <c r="G36" s="4">
        <v>363</v>
      </c>
    </row>
    <row r="37" spans="2:7" ht="9">
      <c r="B37" s="11" t="s">
        <v>39</v>
      </c>
      <c r="C37" s="4">
        <v>21022</v>
      </c>
      <c r="D37" s="4">
        <v>5925</v>
      </c>
      <c r="E37" s="4">
        <v>228</v>
      </c>
      <c r="F37" s="4">
        <v>418</v>
      </c>
      <c r="G37" s="4">
        <v>574</v>
      </c>
    </row>
    <row r="38" spans="2:7" ht="9">
      <c r="B38" s="11" t="s">
        <v>40</v>
      </c>
      <c r="C38" s="4">
        <v>14915</v>
      </c>
      <c r="D38" s="4">
        <v>3733</v>
      </c>
      <c r="E38" s="4">
        <v>89</v>
      </c>
      <c r="F38" s="4">
        <v>197</v>
      </c>
      <c r="G38" s="4">
        <v>305</v>
      </c>
    </row>
    <row r="39" spans="2:7" ht="9">
      <c r="B39" s="11" t="s">
        <v>41</v>
      </c>
      <c r="C39" s="4">
        <v>33451</v>
      </c>
      <c r="D39" s="4">
        <v>13791</v>
      </c>
      <c r="E39" s="4">
        <v>358</v>
      </c>
      <c r="F39" s="4">
        <v>788</v>
      </c>
      <c r="G39" s="4">
        <v>922</v>
      </c>
    </row>
    <row r="40" spans="2:7" ht="18">
      <c r="B40" s="11" t="s">
        <v>42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3:7" ht="4.5" customHeight="1">
      <c r="C41" s="4"/>
      <c r="D41" s="4"/>
      <c r="E41" s="4"/>
      <c r="F41" s="4"/>
      <c r="G41" s="4"/>
    </row>
    <row r="42" spans="1:7" ht="9">
      <c r="A42" s="5" t="s">
        <v>794</v>
      </c>
      <c r="C42" s="4"/>
      <c r="D42" s="4"/>
      <c r="E42" s="4"/>
      <c r="F42" s="4"/>
      <c r="G42" s="4"/>
    </row>
    <row r="43" spans="1:7" ht="9">
      <c r="A43" s="1"/>
      <c r="B43" s="9" t="s">
        <v>792</v>
      </c>
      <c r="C43" s="4">
        <v>373</v>
      </c>
      <c r="D43" s="4">
        <v>289</v>
      </c>
      <c r="E43" s="4">
        <v>11</v>
      </c>
      <c r="F43" s="4">
        <v>3</v>
      </c>
      <c r="G43" s="4">
        <v>16</v>
      </c>
    </row>
    <row r="44" spans="2:7" s="6" customFormat="1" ht="9">
      <c r="B44" s="10" t="s">
        <v>793</v>
      </c>
      <c r="C44" s="7">
        <f>C43/692</f>
        <v>0.5390173410404624</v>
      </c>
      <c r="D44" s="7">
        <f>D43/692</f>
        <v>0.41763005780346824</v>
      </c>
      <c r="E44" s="7">
        <f>E43/692</f>
        <v>0.015895953757225433</v>
      </c>
      <c r="F44" s="7">
        <f>F43/692</f>
        <v>0.004335260115606936</v>
      </c>
      <c r="G44" s="7">
        <f>G43/692</f>
        <v>0.023121387283236993</v>
      </c>
    </row>
    <row r="45" spans="3:7" ht="3.75" customHeight="1">
      <c r="C45" s="4"/>
      <c r="D45" s="4"/>
      <c r="E45" s="4"/>
      <c r="F45" s="4"/>
      <c r="G45" s="4"/>
    </row>
    <row r="46" spans="2:7" ht="9">
      <c r="B46" s="11" t="s">
        <v>10</v>
      </c>
      <c r="C46" s="4">
        <v>77</v>
      </c>
      <c r="D46" s="4">
        <v>58</v>
      </c>
      <c r="E46" s="4">
        <v>3</v>
      </c>
      <c r="F46" s="4">
        <v>0</v>
      </c>
      <c r="G46" s="4">
        <v>2</v>
      </c>
    </row>
    <row r="47" spans="2:7" ht="9">
      <c r="B47" s="11" t="s">
        <v>11</v>
      </c>
      <c r="C47" s="4">
        <v>65</v>
      </c>
      <c r="D47" s="4">
        <v>52</v>
      </c>
      <c r="E47" s="4">
        <v>3</v>
      </c>
      <c r="F47" s="4">
        <v>1</v>
      </c>
      <c r="G47" s="4">
        <v>4</v>
      </c>
    </row>
    <row r="48" spans="2:7" ht="9">
      <c r="B48" s="11" t="s">
        <v>12</v>
      </c>
      <c r="C48" s="4">
        <v>56</v>
      </c>
      <c r="D48" s="4">
        <v>11</v>
      </c>
      <c r="E48" s="4">
        <v>2</v>
      </c>
      <c r="F48" s="4">
        <v>1</v>
      </c>
      <c r="G48" s="4">
        <v>6</v>
      </c>
    </row>
    <row r="49" spans="2:7" ht="9">
      <c r="B49" s="11" t="s">
        <v>13</v>
      </c>
      <c r="C49" s="4">
        <v>101</v>
      </c>
      <c r="D49" s="4">
        <v>77</v>
      </c>
      <c r="E49" s="4">
        <v>0</v>
      </c>
      <c r="F49" s="4">
        <v>0</v>
      </c>
      <c r="G49" s="4">
        <v>2</v>
      </c>
    </row>
    <row r="50" spans="2:7" ht="9">
      <c r="B50" s="11" t="s">
        <v>14</v>
      </c>
      <c r="C50" s="4">
        <v>74</v>
      </c>
      <c r="D50" s="4">
        <v>91</v>
      </c>
      <c r="E50" s="4">
        <v>3</v>
      </c>
      <c r="F50" s="4">
        <v>1</v>
      </c>
      <c r="G50" s="4">
        <v>2</v>
      </c>
    </row>
    <row r="51" spans="2:7" ht="9">
      <c r="B51" s="11" t="s">
        <v>43</v>
      </c>
      <c r="C51" s="4">
        <v>373</v>
      </c>
      <c r="D51" s="4">
        <v>289</v>
      </c>
      <c r="E51" s="4">
        <v>11</v>
      </c>
      <c r="F51" s="4">
        <v>3</v>
      </c>
      <c r="G51" s="4">
        <v>16</v>
      </c>
    </row>
    <row r="52" spans="2:7" ht="9">
      <c r="B52" s="11" t="s">
        <v>44</v>
      </c>
      <c r="C52" s="4">
        <v>373</v>
      </c>
      <c r="D52" s="4">
        <v>289</v>
      </c>
      <c r="E52" s="4">
        <v>11</v>
      </c>
      <c r="F52" s="4">
        <v>3</v>
      </c>
      <c r="G52" s="4">
        <v>16</v>
      </c>
    </row>
    <row r="53" spans="2:7" ht="9">
      <c r="B53" s="11" t="s">
        <v>45</v>
      </c>
      <c r="C53" s="4">
        <v>373</v>
      </c>
      <c r="D53" s="4">
        <v>289</v>
      </c>
      <c r="E53" s="4">
        <v>11</v>
      </c>
      <c r="F53" s="4">
        <v>3</v>
      </c>
      <c r="G53" s="4">
        <v>16</v>
      </c>
    </row>
    <row r="54" spans="2:7" ht="9">
      <c r="B54" s="11" t="s">
        <v>46</v>
      </c>
      <c r="C54" s="4">
        <v>373</v>
      </c>
      <c r="D54" s="4">
        <v>289</v>
      </c>
      <c r="E54" s="4">
        <v>11</v>
      </c>
      <c r="F54" s="4">
        <v>3</v>
      </c>
      <c r="G54" s="4">
        <v>16</v>
      </c>
    </row>
    <row r="55" spans="2:7" ht="9">
      <c r="B55" s="12" t="s">
        <v>790</v>
      </c>
      <c r="C55" s="4"/>
      <c r="D55" s="4"/>
      <c r="E55" s="4"/>
      <c r="F55" s="4"/>
      <c r="G55" s="4"/>
    </row>
    <row r="56" spans="2:7" ht="9">
      <c r="B56" s="11" t="s">
        <v>47</v>
      </c>
      <c r="C56" s="4">
        <v>373</v>
      </c>
      <c r="D56" s="4">
        <v>289</v>
      </c>
      <c r="E56" s="4">
        <v>11</v>
      </c>
      <c r="F56" s="4">
        <v>3</v>
      </c>
      <c r="G56" s="4">
        <v>16</v>
      </c>
    </row>
    <row r="57" spans="2:7" ht="18">
      <c r="B57" s="11" t="s">
        <v>48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3:7" ht="4.5" customHeight="1">
      <c r="C58" s="4"/>
      <c r="D58" s="4"/>
      <c r="E58" s="4"/>
      <c r="F58" s="4"/>
      <c r="G58" s="4"/>
    </row>
    <row r="59" spans="1:7" ht="9">
      <c r="A59" s="5" t="s">
        <v>795</v>
      </c>
      <c r="C59" s="4"/>
      <c r="D59" s="4"/>
      <c r="E59" s="4"/>
      <c r="F59" s="4"/>
      <c r="G59" s="4"/>
    </row>
    <row r="60" spans="1:7" ht="9">
      <c r="A60" s="1"/>
      <c r="B60" s="9" t="s">
        <v>792</v>
      </c>
      <c r="C60" s="4">
        <v>7445</v>
      </c>
      <c r="D60" s="4">
        <v>9562</v>
      </c>
      <c r="E60" s="4">
        <v>139</v>
      </c>
      <c r="F60" s="4">
        <v>241</v>
      </c>
      <c r="G60" s="4">
        <v>271</v>
      </c>
    </row>
    <row r="61" spans="2:7" s="6" customFormat="1" ht="9">
      <c r="B61" s="10" t="s">
        <v>793</v>
      </c>
      <c r="C61" s="7">
        <f>C60/17658</f>
        <v>0.42162192773813567</v>
      </c>
      <c r="D61" s="7">
        <f>D60/17658</f>
        <v>0.5415109298901348</v>
      </c>
      <c r="E61" s="7">
        <f>E60/17658</f>
        <v>0.007871786159247933</v>
      </c>
      <c r="F61" s="7">
        <f>F60/17658</f>
        <v>0.01364820477970325</v>
      </c>
      <c r="G61" s="7">
        <f>G60/17658</f>
        <v>0.015347151432778344</v>
      </c>
    </row>
    <row r="62" spans="3:7" ht="3.75" customHeight="1">
      <c r="C62" s="4"/>
      <c r="D62" s="4"/>
      <c r="E62" s="4"/>
      <c r="F62" s="4"/>
      <c r="G62" s="4"/>
    </row>
    <row r="63" spans="2:7" ht="9">
      <c r="B63" s="11" t="s">
        <v>10</v>
      </c>
      <c r="C63" s="4">
        <v>1470</v>
      </c>
      <c r="D63" s="4">
        <v>1764</v>
      </c>
      <c r="E63" s="4">
        <v>27</v>
      </c>
      <c r="F63" s="4">
        <v>39</v>
      </c>
      <c r="G63" s="4">
        <v>42</v>
      </c>
    </row>
    <row r="64" spans="2:7" ht="9">
      <c r="B64" s="11" t="s">
        <v>11</v>
      </c>
      <c r="C64" s="4">
        <v>1315</v>
      </c>
      <c r="D64" s="4">
        <v>2020</v>
      </c>
      <c r="E64" s="4">
        <v>27</v>
      </c>
      <c r="F64" s="4">
        <v>60</v>
      </c>
      <c r="G64" s="4">
        <v>62</v>
      </c>
    </row>
    <row r="65" spans="2:7" ht="9">
      <c r="B65" s="11" t="s">
        <v>12</v>
      </c>
      <c r="C65" s="4">
        <v>1553</v>
      </c>
      <c r="D65" s="4">
        <v>1793</v>
      </c>
      <c r="E65" s="4">
        <v>28</v>
      </c>
      <c r="F65" s="4">
        <v>40</v>
      </c>
      <c r="G65" s="4">
        <v>53</v>
      </c>
    </row>
    <row r="66" spans="2:7" ht="9">
      <c r="B66" s="11" t="s">
        <v>13</v>
      </c>
      <c r="C66" s="4">
        <v>1525</v>
      </c>
      <c r="D66" s="4">
        <v>1902</v>
      </c>
      <c r="E66" s="4">
        <v>20</v>
      </c>
      <c r="F66" s="4">
        <v>35</v>
      </c>
      <c r="G66" s="4">
        <v>59</v>
      </c>
    </row>
    <row r="67" spans="2:7" ht="9">
      <c r="B67" s="11" t="s">
        <v>14</v>
      </c>
      <c r="C67" s="4">
        <v>1582</v>
      </c>
      <c r="D67" s="4">
        <v>2083</v>
      </c>
      <c r="E67" s="4">
        <v>37</v>
      </c>
      <c r="F67" s="4">
        <v>67</v>
      </c>
      <c r="G67" s="4">
        <v>55</v>
      </c>
    </row>
    <row r="68" spans="2:7" ht="9">
      <c r="B68" s="11" t="s">
        <v>43</v>
      </c>
      <c r="C68" s="4">
        <v>7445</v>
      </c>
      <c r="D68" s="4">
        <v>9562</v>
      </c>
      <c r="E68" s="4">
        <v>139</v>
      </c>
      <c r="F68" s="4">
        <v>241</v>
      </c>
      <c r="G68" s="4">
        <v>271</v>
      </c>
    </row>
    <row r="69" spans="2:7" ht="9">
      <c r="B69" s="11" t="s">
        <v>44</v>
      </c>
      <c r="C69" s="4">
        <v>7445</v>
      </c>
      <c r="D69" s="4">
        <v>9562</v>
      </c>
      <c r="E69" s="4">
        <v>139</v>
      </c>
      <c r="F69" s="4">
        <v>241</v>
      </c>
      <c r="G69" s="4">
        <v>271</v>
      </c>
    </row>
    <row r="70" spans="2:7" ht="9">
      <c r="B70" s="11" t="s">
        <v>49</v>
      </c>
      <c r="C70" s="4">
        <v>7445</v>
      </c>
      <c r="D70" s="4">
        <v>9562</v>
      </c>
      <c r="E70" s="4">
        <v>139</v>
      </c>
      <c r="F70" s="4">
        <v>241</v>
      </c>
      <c r="G70" s="4">
        <v>271</v>
      </c>
    </row>
    <row r="71" spans="2:7" ht="9">
      <c r="B71" s="11" t="s">
        <v>46</v>
      </c>
      <c r="C71" s="4">
        <v>7445</v>
      </c>
      <c r="D71" s="4">
        <v>9562</v>
      </c>
      <c r="E71" s="4">
        <v>139</v>
      </c>
      <c r="F71" s="4">
        <v>241</v>
      </c>
      <c r="G71" s="4">
        <v>271</v>
      </c>
    </row>
    <row r="72" spans="2:7" ht="9">
      <c r="B72" s="12" t="s">
        <v>790</v>
      </c>
      <c r="C72" s="4"/>
      <c r="D72" s="4"/>
      <c r="E72" s="4"/>
      <c r="F72" s="4"/>
      <c r="G72" s="4"/>
    </row>
    <row r="73" spans="2:7" ht="9">
      <c r="B73" s="11" t="s">
        <v>50</v>
      </c>
      <c r="C73" s="4">
        <v>63</v>
      </c>
      <c r="D73" s="4">
        <v>58</v>
      </c>
      <c r="E73" s="4">
        <v>1</v>
      </c>
      <c r="F73" s="4">
        <v>3</v>
      </c>
      <c r="G73" s="4">
        <v>3</v>
      </c>
    </row>
    <row r="74" spans="2:7" ht="9">
      <c r="B74" s="11" t="s">
        <v>51</v>
      </c>
      <c r="C74" s="4">
        <v>605</v>
      </c>
      <c r="D74" s="4">
        <v>924</v>
      </c>
      <c r="E74" s="4">
        <v>6</v>
      </c>
      <c r="F74" s="4">
        <v>27</v>
      </c>
      <c r="G74" s="4">
        <v>32</v>
      </c>
    </row>
    <row r="75" spans="2:7" ht="9">
      <c r="B75" s="11" t="s">
        <v>52</v>
      </c>
      <c r="C75" s="4">
        <v>939</v>
      </c>
      <c r="D75" s="4">
        <v>993</v>
      </c>
      <c r="E75" s="4">
        <v>15</v>
      </c>
      <c r="F75" s="4">
        <v>22</v>
      </c>
      <c r="G75" s="4">
        <v>30</v>
      </c>
    </row>
    <row r="76" spans="2:7" ht="9">
      <c r="B76" s="11" t="s">
        <v>53</v>
      </c>
      <c r="C76" s="4">
        <v>215</v>
      </c>
      <c r="D76" s="4">
        <v>250</v>
      </c>
      <c r="E76" s="4">
        <v>8</v>
      </c>
      <c r="F76" s="4">
        <v>4</v>
      </c>
      <c r="G76" s="4">
        <v>6</v>
      </c>
    </row>
    <row r="77" spans="2:7" ht="9">
      <c r="B77" s="11" t="s">
        <v>54</v>
      </c>
      <c r="C77" s="4">
        <v>604</v>
      </c>
      <c r="D77" s="4">
        <v>657</v>
      </c>
      <c r="E77" s="4">
        <v>11</v>
      </c>
      <c r="F77" s="4">
        <v>12</v>
      </c>
      <c r="G77" s="4">
        <v>20</v>
      </c>
    </row>
    <row r="78" spans="2:7" ht="9">
      <c r="B78" s="11" t="s">
        <v>55</v>
      </c>
      <c r="C78" s="4">
        <v>3040</v>
      </c>
      <c r="D78" s="4">
        <v>3780</v>
      </c>
      <c r="E78" s="4">
        <v>72</v>
      </c>
      <c r="F78" s="4">
        <v>103</v>
      </c>
      <c r="G78" s="4">
        <v>115</v>
      </c>
    </row>
    <row r="79" spans="2:7" ht="18">
      <c r="B79" s="11" t="s">
        <v>56</v>
      </c>
      <c r="C79" s="4">
        <v>1979</v>
      </c>
      <c r="D79" s="4">
        <v>2900</v>
      </c>
      <c r="E79" s="4">
        <v>26</v>
      </c>
      <c r="F79" s="4">
        <v>70</v>
      </c>
      <c r="G79" s="4">
        <v>65</v>
      </c>
    </row>
    <row r="80" spans="3:7" ht="4.5" customHeight="1">
      <c r="C80" s="4"/>
      <c r="D80" s="4"/>
      <c r="E80" s="4"/>
      <c r="F80" s="4"/>
      <c r="G80" s="4"/>
    </row>
    <row r="81" spans="1:7" ht="9">
      <c r="A81" s="5" t="s">
        <v>796</v>
      </c>
      <c r="C81" s="4"/>
      <c r="D81" s="4"/>
      <c r="E81" s="4"/>
      <c r="F81" s="4"/>
      <c r="G81" s="4"/>
    </row>
    <row r="82" spans="1:7" ht="9">
      <c r="A82" s="1"/>
      <c r="B82" s="9" t="s">
        <v>792</v>
      </c>
      <c r="C82" s="4">
        <v>42512</v>
      </c>
      <c r="D82" s="4">
        <v>46446</v>
      </c>
      <c r="E82" s="4">
        <v>1076</v>
      </c>
      <c r="F82" s="4">
        <v>2128</v>
      </c>
      <c r="G82" s="4">
        <v>2385</v>
      </c>
    </row>
    <row r="83" spans="2:7" s="6" customFormat="1" ht="9">
      <c r="B83" s="10" t="s">
        <v>793</v>
      </c>
      <c r="C83" s="7">
        <f>C82/94547</f>
        <v>0.4496388039810888</v>
      </c>
      <c r="D83" s="7">
        <f>D82/94547</f>
        <v>0.4912477392196474</v>
      </c>
      <c r="E83" s="7">
        <f>E82/94547</f>
        <v>0.011380583202005351</v>
      </c>
      <c r="F83" s="7">
        <f>F82/94547</f>
        <v>0.022507324399505008</v>
      </c>
      <c r="G83" s="7">
        <f>G82/94547</f>
        <v>0.025225549197753497</v>
      </c>
    </row>
    <row r="84" spans="3:7" ht="3.75" customHeight="1">
      <c r="C84" s="4"/>
      <c r="D84" s="4"/>
      <c r="E84" s="4"/>
      <c r="F84" s="4"/>
      <c r="G84" s="4"/>
    </row>
    <row r="85" spans="2:7" ht="9">
      <c r="B85" s="11" t="s">
        <v>10</v>
      </c>
      <c r="C85" s="4">
        <v>6441</v>
      </c>
      <c r="D85" s="4">
        <v>8924</v>
      </c>
      <c r="E85" s="4">
        <v>249</v>
      </c>
      <c r="F85" s="4">
        <v>365</v>
      </c>
      <c r="G85" s="4">
        <v>436</v>
      </c>
    </row>
    <row r="86" spans="2:7" ht="9">
      <c r="B86" s="11" t="s">
        <v>11</v>
      </c>
      <c r="C86" s="4">
        <v>10253</v>
      </c>
      <c r="D86" s="4">
        <v>6590</v>
      </c>
      <c r="E86" s="4">
        <v>175</v>
      </c>
      <c r="F86" s="4">
        <v>547</v>
      </c>
      <c r="G86" s="4">
        <v>622</v>
      </c>
    </row>
    <row r="87" spans="2:7" ht="9">
      <c r="B87" s="11" t="s">
        <v>12</v>
      </c>
      <c r="C87" s="4">
        <v>10613</v>
      </c>
      <c r="D87" s="4">
        <v>10551</v>
      </c>
      <c r="E87" s="4">
        <v>227</v>
      </c>
      <c r="F87" s="4">
        <v>483</v>
      </c>
      <c r="G87" s="4">
        <v>523</v>
      </c>
    </row>
    <row r="88" spans="2:7" ht="9">
      <c r="B88" s="11" t="s">
        <v>13</v>
      </c>
      <c r="C88" s="4">
        <v>6161</v>
      </c>
      <c r="D88" s="4">
        <v>9152</v>
      </c>
      <c r="E88" s="4">
        <v>181</v>
      </c>
      <c r="F88" s="4">
        <v>292</v>
      </c>
      <c r="G88" s="4">
        <v>353</v>
      </c>
    </row>
    <row r="89" spans="2:7" ht="9">
      <c r="B89" s="11" t="s">
        <v>14</v>
      </c>
      <c r="C89" s="4">
        <v>9044</v>
      </c>
      <c r="D89" s="4">
        <v>11229</v>
      </c>
      <c r="E89" s="4">
        <v>244</v>
      </c>
      <c r="F89" s="4">
        <v>441</v>
      </c>
      <c r="G89" s="4">
        <v>451</v>
      </c>
    </row>
    <row r="90" spans="2:7" ht="9">
      <c r="B90" s="11" t="s">
        <v>57</v>
      </c>
      <c r="C90" s="4">
        <v>35864</v>
      </c>
      <c r="D90" s="4">
        <v>37326</v>
      </c>
      <c r="E90" s="4">
        <v>806</v>
      </c>
      <c r="F90" s="4">
        <v>1738</v>
      </c>
      <c r="G90" s="4">
        <v>1928</v>
      </c>
    </row>
    <row r="91" spans="2:7" ht="9">
      <c r="B91" s="11" t="s">
        <v>58</v>
      </c>
      <c r="C91" s="4">
        <v>6648</v>
      </c>
      <c r="D91" s="4">
        <v>9120</v>
      </c>
      <c r="E91" s="4">
        <v>270</v>
      </c>
      <c r="F91" s="4">
        <v>390</v>
      </c>
      <c r="G91" s="4">
        <v>457</v>
      </c>
    </row>
    <row r="92" spans="2:7" ht="9">
      <c r="B92" s="11" t="s">
        <v>59</v>
      </c>
      <c r="C92" s="4">
        <v>42512</v>
      </c>
      <c r="D92" s="4">
        <v>46446</v>
      </c>
      <c r="E92" s="4">
        <v>1076</v>
      </c>
      <c r="F92" s="4">
        <v>2128</v>
      </c>
      <c r="G92" s="4">
        <v>2385</v>
      </c>
    </row>
    <row r="93" spans="2:7" ht="9">
      <c r="B93" s="11" t="s">
        <v>60</v>
      </c>
      <c r="C93" s="4">
        <v>2469</v>
      </c>
      <c r="D93" s="4">
        <v>5272</v>
      </c>
      <c r="E93" s="4">
        <v>75</v>
      </c>
      <c r="F93" s="4">
        <v>102</v>
      </c>
      <c r="G93" s="4">
        <v>124</v>
      </c>
    </row>
    <row r="94" spans="2:7" ht="9">
      <c r="B94" s="11" t="s">
        <v>61</v>
      </c>
      <c r="C94" s="4">
        <v>40043</v>
      </c>
      <c r="D94" s="4">
        <v>41174</v>
      </c>
      <c r="E94" s="4">
        <v>1001</v>
      </c>
      <c r="F94" s="4">
        <v>2026</v>
      </c>
      <c r="G94" s="4">
        <v>2261</v>
      </c>
    </row>
    <row r="95" spans="2:7" ht="9">
      <c r="B95" s="11" t="s">
        <v>46</v>
      </c>
      <c r="C95" s="4">
        <v>42512</v>
      </c>
      <c r="D95" s="4">
        <v>46446</v>
      </c>
      <c r="E95" s="4">
        <v>1076</v>
      </c>
      <c r="F95" s="4">
        <v>2128</v>
      </c>
      <c r="G95" s="4">
        <v>2385</v>
      </c>
    </row>
    <row r="96" spans="2:7" ht="9">
      <c r="B96" s="12" t="s">
        <v>790</v>
      </c>
      <c r="C96" s="4"/>
      <c r="D96" s="4"/>
      <c r="E96" s="4"/>
      <c r="F96" s="4"/>
      <c r="G96" s="4"/>
    </row>
    <row r="97" spans="2:7" ht="9">
      <c r="B97" s="11" t="s">
        <v>62</v>
      </c>
      <c r="C97" s="4">
        <v>210</v>
      </c>
      <c r="D97" s="4">
        <v>309</v>
      </c>
      <c r="E97" s="4">
        <v>2</v>
      </c>
      <c r="F97" s="4">
        <v>6</v>
      </c>
      <c r="G97" s="4">
        <v>11</v>
      </c>
    </row>
    <row r="98" spans="2:7" ht="9">
      <c r="B98" s="11" t="s">
        <v>63</v>
      </c>
      <c r="C98" s="4">
        <v>16799</v>
      </c>
      <c r="D98" s="4">
        <v>12225</v>
      </c>
      <c r="E98" s="4">
        <v>283</v>
      </c>
      <c r="F98" s="4">
        <v>802</v>
      </c>
      <c r="G98" s="4">
        <v>950</v>
      </c>
    </row>
    <row r="99" spans="2:7" ht="9">
      <c r="B99" s="11" t="s">
        <v>64</v>
      </c>
      <c r="C99" s="4">
        <v>766</v>
      </c>
      <c r="D99" s="4">
        <v>786</v>
      </c>
      <c r="E99" s="4">
        <v>10</v>
      </c>
      <c r="F99" s="4">
        <v>20</v>
      </c>
      <c r="G99" s="4">
        <v>38</v>
      </c>
    </row>
    <row r="100" spans="2:7" ht="9">
      <c r="B100" s="11" t="s">
        <v>65</v>
      </c>
      <c r="C100" s="4">
        <v>1658</v>
      </c>
      <c r="D100" s="4">
        <v>1975</v>
      </c>
      <c r="E100" s="4">
        <v>72</v>
      </c>
      <c r="F100" s="4">
        <v>86</v>
      </c>
      <c r="G100" s="4">
        <v>126</v>
      </c>
    </row>
    <row r="101" spans="2:7" ht="9">
      <c r="B101" s="11" t="s">
        <v>66</v>
      </c>
      <c r="C101" s="4">
        <v>5882</v>
      </c>
      <c r="D101" s="4">
        <v>7335</v>
      </c>
      <c r="E101" s="4">
        <v>163</v>
      </c>
      <c r="F101" s="4">
        <v>278</v>
      </c>
      <c r="G101" s="4">
        <v>302</v>
      </c>
    </row>
    <row r="102" spans="2:7" ht="9">
      <c r="B102" s="11" t="s">
        <v>67</v>
      </c>
      <c r="C102" s="4">
        <v>17197</v>
      </c>
      <c r="D102" s="4">
        <v>23816</v>
      </c>
      <c r="E102" s="4">
        <v>546</v>
      </c>
      <c r="F102" s="4">
        <v>936</v>
      </c>
      <c r="G102" s="4">
        <v>958</v>
      </c>
    </row>
    <row r="103" spans="2:7" ht="18">
      <c r="B103" s="11" t="s">
        <v>68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3:7" ht="4.5" customHeight="1">
      <c r="C104" s="4"/>
      <c r="D104" s="4"/>
      <c r="E104" s="4"/>
      <c r="F104" s="4"/>
      <c r="G104" s="4"/>
    </row>
    <row r="105" spans="1:7" ht="9">
      <c r="A105" s="5" t="s">
        <v>797</v>
      </c>
      <c r="C105" s="4"/>
      <c r="D105" s="4"/>
      <c r="E105" s="4"/>
      <c r="F105" s="4"/>
      <c r="G105" s="4"/>
    </row>
    <row r="106" spans="1:7" ht="9">
      <c r="A106" s="1"/>
      <c r="B106" s="9" t="s">
        <v>792</v>
      </c>
      <c r="C106" s="4">
        <v>9339</v>
      </c>
      <c r="D106" s="4">
        <v>11865</v>
      </c>
      <c r="E106" s="4">
        <v>202</v>
      </c>
      <c r="F106" s="4">
        <v>406</v>
      </c>
      <c r="G106" s="4">
        <v>334</v>
      </c>
    </row>
    <row r="107" spans="2:7" s="6" customFormat="1" ht="9">
      <c r="B107" s="10" t="s">
        <v>793</v>
      </c>
      <c r="C107" s="7">
        <f>C106/22146</f>
        <v>0.4217014359252235</v>
      </c>
      <c r="D107" s="7">
        <f>D106/22146</f>
        <v>0.5357626659441885</v>
      </c>
      <c r="E107" s="7">
        <f>E106/22146</f>
        <v>0.009121286011017792</v>
      </c>
      <c r="F107" s="7">
        <f>F106/22146</f>
        <v>0.018332881784520905</v>
      </c>
      <c r="G107" s="7">
        <f>G106/22146</f>
        <v>0.015081730335049219</v>
      </c>
    </row>
    <row r="108" spans="3:7" ht="3.75" customHeight="1">
      <c r="C108" s="4"/>
      <c r="D108" s="4"/>
      <c r="E108" s="4"/>
      <c r="F108" s="4"/>
      <c r="G108" s="4"/>
    </row>
    <row r="109" spans="2:7" ht="9">
      <c r="B109" s="11" t="s">
        <v>10</v>
      </c>
      <c r="C109" s="4">
        <v>925</v>
      </c>
      <c r="D109" s="4">
        <v>1364</v>
      </c>
      <c r="E109" s="4">
        <v>24</v>
      </c>
      <c r="F109" s="4">
        <v>45</v>
      </c>
      <c r="G109" s="4">
        <v>39</v>
      </c>
    </row>
    <row r="110" spans="2:7" ht="9">
      <c r="B110" s="11" t="s">
        <v>11</v>
      </c>
      <c r="C110" s="4">
        <v>1136</v>
      </c>
      <c r="D110" s="4">
        <v>1130</v>
      </c>
      <c r="E110" s="4">
        <v>22</v>
      </c>
      <c r="F110" s="4">
        <v>60</v>
      </c>
      <c r="G110" s="4">
        <v>46</v>
      </c>
    </row>
    <row r="111" spans="2:7" ht="9">
      <c r="B111" s="11" t="s">
        <v>12</v>
      </c>
      <c r="C111" s="4">
        <v>877</v>
      </c>
      <c r="D111" s="4">
        <v>899</v>
      </c>
      <c r="E111" s="4">
        <v>14</v>
      </c>
      <c r="F111" s="4">
        <v>27</v>
      </c>
      <c r="G111" s="4">
        <v>21</v>
      </c>
    </row>
    <row r="112" spans="2:7" ht="9">
      <c r="B112" s="11" t="s">
        <v>13</v>
      </c>
      <c r="C112" s="4">
        <v>1031</v>
      </c>
      <c r="D112" s="4">
        <v>1231</v>
      </c>
      <c r="E112" s="4">
        <v>26</v>
      </c>
      <c r="F112" s="4">
        <v>64</v>
      </c>
      <c r="G112" s="4">
        <v>42</v>
      </c>
    </row>
    <row r="113" spans="2:7" ht="9">
      <c r="B113" s="11" t="s">
        <v>14</v>
      </c>
      <c r="C113" s="4">
        <v>1109</v>
      </c>
      <c r="D113" s="4">
        <v>1500</v>
      </c>
      <c r="E113" s="4">
        <v>26</v>
      </c>
      <c r="F113" s="4">
        <v>41</v>
      </c>
      <c r="G113" s="4">
        <v>42</v>
      </c>
    </row>
    <row r="114" spans="2:7" ht="9">
      <c r="B114" s="11" t="s">
        <v>43</v>
      </c>
      <c r="C114" s="4">
        <v>9339</v>
      </c>
      <c r="D114" s="4">
        <v>11865</v>
      </c>
      <c r="E114" s="4">
        <v>202</v>
      </c>
      <c r="F114" s="4">
        <v>406</v>
      </c>
      <c r="G114" s="4">
        <v>334</v>
      </c>
    </row>
    <row r="115" spans="2:7" ht="9">
      <c r="B115" s="11" t="s">
        <v>44</v>
      </c>
      <c r="C115" s="4">
        <v>9339</v>
      </c>
      <c r="D115" s="4">
        <v>11865</v>
      </c>
      <c r="E115" s="4">
        <v>202</v>
      </c>
      <c r="F115" s="4">
        <v>406</v>
      </c>
      <c r="G115" s="4">
        <v>334</v>
      </c>
    </row>
    <row r="116" spans="2:7" ht="9">
      <c r="B116" s="11" t="s">
        <v>69</v>
      </c>
      <c r="C116" s="4">
        <v>9339</v>
      </c>
      <c r="D116" s="4">
        <v>11865</v>
      </c>
      <c r="E116" s="4">
        <v>202</v>
      </c>
      <c r="F116" s="4">
        <v>406</v>
      </c>
      <c r="G116" s="4">
        <v>334</v>
      </c>
    </row>
    <row r="117" spans="2:7" ht="9">
      <c r="B117" s="11" t="s">
        <v>46</v>
      </c>
      <c r="C117" s="4">
        <v>9339</v>
      </c>
      <c r="D117" s="4">
        <v>11865</v>
      </c>
      <c r="E117" s="4">
        <v>202</v>
      </c>
      <c r="F117" s="4">
        <v>406</v>
      </c>
      <c r="G117" s="4">
        <v>334</v>
      </c>
    </row>
    <row r="118" spans="2:7" ht="9">
      <c r="B118" s="12" t="s">
        <v>790</v>
      </c>
      <c r="C118" s="4"/>
      <c r="D118" s="4"/>
      <c r="E118" s="4"/>
      <c r="F118" s="4"/>
      <c r="G118" s="4"/>
    </row>
    <row r="119" spans="2:7" ht="9">
      <c r="B119" s="11" t="s">
        <v>70</v>
      </c>
      <c r="C119" s="4">
        <v>348</v>
      </c>
      <c r="D119" s="4">
        <v>474</v>
      </c>
      <c r="E119" s="4">
        <v>8</v>
      </c>
      <c r="F119" s="4">
        <v>25</v>
      </c>
      <c r="G119" s="4">
        <v>9</v>
      </c>
    </row>
    <row r="120" spans="2:7" ht="18">
      <c r="B120" s="11" t="s">
        <v>71</v>
      </c>
      <c r="C120" s="4">
        <v>4730</v>
      </c>
      <c r="D120" s="4">
        <v>5650</v>
      </c>
      <c r="E120" s="4">
        <v>104</v>
      </c>
      <c r="F120" s="4">
        <v>212</v>
      </c>
      <c r="G120" s="4">
        <v>181</v>
      </c>
    </row>
    <row r="121" spans="2:7" ht="18">
      <c r="B121" s="11" t="s">
        <v>72</v>
      </c>
      <c r="C121" s="4">
        <v>4261</v>
      </c>
      <c r="D121" s="4">
        <v>5741</v>
      </c>
      <c r="E121" s="4">
        <v>90</v>
      </c>
      <c r="F121" s="4">
        <v>169</v>
      </c>
      <c r="G121" s="4">
        <v>144</v>
      </c>
    </row>
    <row r="122" spans="3:7" ht="4.5" customHeight="1">
      <c r="C122" s="4"/>
      <c r="D122" s="4"/>
      <c r="E122" s="4"/>
      <c r="F122" s="4"/>
      <c r="G122" s="4"/>
    </row>
    <row r="123" spans="1:7" ht="9">
      <c r="A123" s="5" t="s">
        <v>798</v>
      </c>
      <c r="C123" s="4"/>
      <c r="D123" s="4"/>
      <c r="E123" s="4"/>
      <c r="F123" s="4"/>
      <c r="G123" s="4"/>
    </row>
    <row r="124" spans="1:7" ht="9">
      <c r="A124" s="1"/>
      <c r="B124" s="9" t="s">
        <v>792</v>
      </c>
      <c r="C124" s="4">
        <v>2228</v>
      </c>
      <c r="D124" s="4">
        <v>3657</v>
      </c>
      <c r="E124" s="4">
        <v>57</v>
      </c>
      <c r="F124" s="4">
        <v>68</v>
      </c>
      <c r="G124" s="4">
        <v>75</v>
      </c>
    </row>
    <row r="125" spans="2:7" s="6" customFormat="1" ht="9">
      <c r="B125" s="10" t="s">
        <v>793</v>
      </c>
      <c r="C125" s="7">
        <f>C124/6085</f>
        <v>0.36614626129827443</v>
      </c>
      <c r="D125" s="7">
        <f>D124/6085</f>
        <v>0.6009860312243221</v>
      </c>
      <c r="E125" s="7">
        <f>E124/6085</f>
        <v>0.009367296631059984</v>
      </c>
      <c r="F125" s="7">
        <f>F124/6085</f>
        <v>0.011175020542317173</v>
      </c>
      <c r="G125" s="7">
        <f>G124/6085</f>
        <v>0.012325390304026294</v>
      </c>
    </row>
    <row r="126" spans="3:7" ht="3.75" customHeight="1">
      <c r="C126" s="4"/>
      <c r="D126" s="4"/>
      <c r="E126" s="4"/>
      <c r="F126" s="4"/>
      <c r="G126" s="4"/>
    </row>
    <row r="127" spans="2:7" ht="9">
      <c r="B127" s="11" t="s">
        <v>10</v>
      </c>
      <c r="C127" s="4">
        <v>404</v>
      </c>
      <c r="D127" s="4">
        <v>650</v>
      </c>
      <c r="E127" s="4">
        <v>7</v>
      </c>
      <c r="F127" s="4">
        <v>11</v>
      </c>
      <c r="G127" s="4">
        <v>10</v>
      </c>
    </row>
    <row r="128" spans="2:7" ht="9">
      <c r="B128" s="11" t="s">
        <v>11</v>
      </c>
      <c r="C128" s="4">
        <v>537</v>
      </c>
      <c r="D128" s="4">
        <v>773</v>
      </c>
      <c r="E128" s="4">
        <v>15</v>
      </c>
      <c r="F128" s="4">
        <v>19</v>
      </c>
      <c r="G128" s="4">
        <v>12</v>
      </c>
    </row>
    <row r="129" spans="2:7" ht="9">
      <c r="B129" s="11" t="s">
        <v>12</v>
      </c>
      <c r="C129" s="4">
        <v>362</v>
      </c>
      <c r="D129" s="4">
        <v>578</v>
      </c>
      <c r="E129" s="4">
        <v>11</v>
      </c>
      <c r="F129" s="4">
        <v>12</v>
      </c>
      <c r="G129" s="4">
        <v>18</v>
      </c>
    </row>
    <row r="130" spans="2:7" ht="9">
      <c r="B130" s="11" t="s">
        <v>13</v>
      </c>
      <c r="C130" s="4">
        <v>455</v>
      </c>
      <c r="D130" s="4">
        <v>822</v>
      </c>
      <c r="E130" s="4">
        <v>11</v>
      </c>
      <c r="F130" s="4">
        <v>12</v>
      </c>
      <c r="G130" s="4">
        <v>10</v>
      </c>
    </row>
    <row r="131" spans="2:7" ht="9">
      <c r="B131" s="11" t="s">
        <v>14</v>
      </c>
      <c r="C131" s="4">
        <v>470</v>
      </c>
      <c r="D131" s="4">
        <v>834</v>
      </c>
      <c r="E131" s="4">
        <v>13</v>
      </c>
      <c r="F131" s="4">
        <v>14</v>
      </c>
      <c r="G131" s="4">
        <v>25</v>
      </c>
    </row>
    <row r="132" spans="2:7" ht="9">
      <c r="B132" s="11" t="s">
        <v>57</v>
      </c>
      <c r="C132" s="4">
        <v>2228</v>
      </c>
      <c r="D132" s="4">
        <v>3657</v>
      </c>
      <c r="E132" s="4">
        <v>57</v>
      </c>
      <c r="F132" s="4">
        <v>68</v>
      </c>
      <c r="G132" s="4">
        <v>75</v>
      </c>
    </row>
    <row r="133" spans="2:7" ht="9">
      <c r="B133" s="11" t="s">
        <v>59</v>
      </c>
      <c r="C133" s="4">
        <v>2228</v>
      </c>
      <c r="D133" s="4">
        <v>3657</v>
      </c>
      <c r="E133" s="4">
        <v>57</v>
      </c>
      <c r="F133" s="4">
        <v>68</v>
      </c>
      <c r="G133" s="4">
        <v>75</v>
      </c>
    </row>
    <row r="134" spans="2:7" ht="9">
      <c r="B134" s="11" t="s">
        <v>60</v>
      </c>
      <c r="C134" s="4">
        <v>2228</v>
      </c>
      <c r="D134" s="4">
        <v>3657</v>
      </c>
      <c r="E134" s="4">
        <v>57</v>
      </c>
      <c r="F134" s="4">
        <v>68</v>
      </c>
      <c r="G134" s="4">
        <v>75</v>
      </c>
    </row>
    <row r="135" spans="2:7" ht="9">
      <c r="B135" s="11" t="s">
        <v>26</v>
      </c>
      <c r="C135" s="4">
        <v>2228</v>
      </c>
      <c r="D135" s="4">
        <v>3657</v>
      </c>
      <c r="E135" s="4">
        <v>57</v>
      </c>
      <c r="F135" s="4">
        <v>68</v>
      </c>
      <c r="G135" s="4">
        <v>75</v>
      </c>
    </row>
    <row r="136" spans="2:7" ht="9">
      <c r="B136" s="12" t="s">
        <v>790</v>
      </c>
      <c r="C136" s="4"/>
      <c r="D136" s="4"/>
      <c r="E136" s="4"/>
      <c r="F136" s="4"/>
      <c r="G136" s="4"/>
    </row>
    <row r="137" spans="2:7" ht="9">
      <c r="B137" s="11" t="s">
        <v>73</v>
      </c>
      <c r="C137" s="4">
        <v>741</v>
      </c>
      <c r="D137" s="4">
        <v>1074</v>
      </c>
      <c r="E137" s="4">
        <v>19</v>
      </c>
      <c r="F137" s="4">
        <v>22</v>
      </c>
      <c r="G137" s="4">
        <v>29</v>
      </c>
    </row>
    <row r="138" spans="2:7" ht="9">
      <c r="B138" s="11" t="s">
        <v>74</v>
      </c>
      <c r="C138" s="4">
        <v>346</v>
      </c>
      <c r="D138" s="4">
        <v>362</v>
      </c>
      <c r="E138" s="4">
        <v>9</v>
      </c>
      <c r="F138" s="4">
        <v>10</v>
      </c>
      <c r="G138" s="4">
        <v>15</v>
      </c>
    </row>
    <row r="139" spans="2:7" ht="9">
      <c r="B139" s="11" t="s">
        <v>75</v>
      </c>
      <c r="C139" s="4">
        <v>1141</v>
      </c>
      <c r="D139" s="4">
        <v>2221</v>
      </c>
      <c r="E139" s="4">
        <v>29</v>
      </c>
      <c r="F139" s="4">
        <v>36</v>
      </c>
      <c r="G139" s="4">
        <v>31</v>
      </c>
    </row>
    <row r="140" spans="2:7" ht="18">
      <c r="B140" s="11" t="s">
        <v>76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3:7" ht="4.5" customHeight="1">
      <c r="C141" s="4"/>
      <c r="D141" s="4"/>
      <c r="E141" s="4"/>
      <c r="F141" s="4"/>
      <c r="G141" s="4"/>
    </row>
    <row r="142" spans="1:7" ht="9">
      <c r="A142" s="5" t="s">
        <v>799</v>
      </c>
      <c r="C142" s="4"/>
      <c r="D142" s="4"/>
      <c r="E142" s="4"/>
      <c r="F142" s="4"/>
      <c r="G142" s="4"/>
    </row>
    <row r="143" spans="1:7" ht="9">
      <c r="A143" s="1"/>
      <c r="B143" s="9" t="s">
        <v>792</v>
      </c>
      <c r="C143" s="4">
        <v>258905</v>
      </c>
      <c r="D143" s="4">
        <v>135559</v>
      </c>
      <c r="E143" s="4">
        <v>2090</v>
      </c>
      <c r="F143" s="4">
        <v>5185</v>
      </c>
      <c r="G143" s="4">
        <v>6044</v>
      </c>
    </row>
    <row r="144" spans="2:7" s="6" customFormat="1" ht="9">
      <c r="B144" s="10" t="s">
        <v>793</v>
      </c>
      <c r="C144" s="7">
        <f>C143/407783</f>
        <v>0.6349087627488149</v>
      </c>
      <c r="D144" s="7">
        <f>D143/407783</f>
        <v>0.33242925771795295</v>
      </c>
      <c r="E144" s="7">
        <f>E143/407783</f>
        <v>0.0051252749624187376</v>
      </c>
      <c r="F144" s="7">
        <f>F143/407783</f>
        <v>0.012715096019206293</v>
      </c>
      <c r="G144" s="7">
        <f>G143/407783</f>
        <v>0.014821608551607105</v>
      </c>
    </row>
    <row r="145" spans="3:7" ht="3.75" customHeight="1">
      <c r="C145" s="4"/>
      <c r="D145" s="4"/>
      <c r="E145" s="4"/>
      <c r="F145" s="4"/>
      <c r="G145" s="4"/>
    </row>
    <row r="146" spans="2:7" ht="9">
      <c r="B146" s="11" t="s">
        <v>10</v>
      </c>
      <c r="C146" s="4">
        <v>50991</v>
      </c>
      <c r="D146" s="4">
        <v>7856</v>
      </c>
      <c r="E146" s="4">
        <v>243</v>
      </c>
      <c r="F146" s="4">
        <v>702</v>
      </c>
      <c r="G146" s="4">
        <v>1306</v>
      </c>
    </row>
    <row r="147" spans="2:7" ht="9">
      <c r="B147" s="11" t="s">
        <v>11</v>
      </c>
      <c r="C147" s="4">
        <v>61127</v>
      </c>
      <c r="D147" s="4">
        <v>31955</v>
      </c>
      <c r="E147" s="4">
        <v>462</v>
      </c>
      <c r="F147" s="4">
        <v>1392</v>
      </c>
      <c r="G147" s="4">
        <v>1345</v>
      </c>
    </row>
    <row r="148" spans="2:7" ht="9">
      <c r="B148" s="11" t="s">
        <v>12</v>
      </c>
      <c r="C148" s="4">
        <v>55524</v>
      </c>
      <c r="D148" s="4">
        <v>49556</v>
      </c>
      <c r="E148" s="4">
        <v>449</v>
      </c>
      <c r="F148" s="4">
        <v>1008</v>
      </c>
      <c r="G148" s="4">
        <v>959</v>
      </c>
    </row>
    <row r="149" spans="2:7" ht="9">
      <c r="B149" s="11" t="s">
        <v>13</v>
      </c>
      <c r="C149" s="4">
        <v>47685</v>
      </c>
      <c r="D149" s="4">
        <v>27094</v>
      </c>
      <c r="E149" s="4">
        <v>467</v>
      </c>
      <c r="F149" s="4">
        <v>1179</v>
      </c>
      <c r="G149" s="4">
        <v>1300</v>
      </c>
    </row>
    <row r="150" spans="2:7" ht="9">
      <c r="B150" s="11" t="s">
        <v>14</v>
      </c>
      <c r="C150" s="4">
        <v>43578</v>
      </c>
      <c r="D150" s="4">
        <v>19098</v>
      </c>
      <c r="E150" s="4">
        <v>469</v>
      </c>
      <c r="F150" s="4">
        <v>904</v>
      </c>
      <c r="G150" s="4">
        <v>1134</v>
      </c>
    </row>
    <row r="151" spans="2:7" ht="9">
      <c r="B151" s="11" t="s">
        <v>77</v>
      </c>
      <c r="C151" s="4">
        <v>99951</v>
      </c>
      <c r="D151" s="4">
        <v>31381</v>
      </c>
      <c r="E151" s="4">
        <v>809</v>
      </c>
      <c r="F151" s="4">
        <v>1875</v>
      </c>
      <c r="G151" s="4">
        <v>2691</v>
      </c>
    </row>
    <row r="152" spans="2:7" ht="9">
      <c r="B152" s="11" t="s">
        <v>16</v>
      </c>
      <c r="C152" s="4">
        <v>123048</v>
      </c>
      <c r="D152" s="4">
        <v>70410</v>
      </c>
      <c r="E152" s="4">
        <v>980</v>
      </c>
      <c r="F152" s="4">
        <v>2646</v>
      </c>
      <c r="G152" s="4">
        <v>2699</v>
      </c>
    </row>
    <row r="153" spans="2:7" ht="9">
      <c r="B153" s="11" t="s">
        <v>17</v>
      </c>
      <c r="C153" s="4">
        <v>35906</v>
      </c>
      <c r="D153" s="4">
        <v>33768</v>
      </c>
      <c r="E153" s="4">
        <v>301</v>
      </c>
      <c r="F153" s="4">
        <v>664</v>
      </c>
      <c r="G153" s="4">
        <v>654</v>
      </c>
    </row>
    <row r="154" spans="2:7" ht="9">
      <c r="B154" s="11" t="s">
        <v>78</v>
      </c>
      <c r="C154" s="4">
        <v>237643</v>
      </c>
      <c r="D154" s="4">
        <v>133319</v>
      </c>
      <c r="E154" s="4">
        <v>1986</v>
      </c>
      <c r="F154" s="4">
        <v>4936</v>
      </c>
      <c r="G154" s="4">
        <v>5458</v>
      </c>
    </row>
    <row r="155" spans="2:7" ht="9">
      <c r="B155" s="11" t="s">
        <v>19</v>
      </c>
      <c r="C155" s="4">
        <v>21262</v>
      </c>
      <c r="D155" s="4">
        <v>2240</v>
      </c>
      <c r="E155" s="4">
        <v>104</v>
      </c>
      <c r="F155" s="4">
        <v>249</v>
      </c>
      <c r="G155" s="4">
        <v>586</v>
      </c>
    </row>
    <row r="156" spans="2:7" ht="9">
      <c r="B156" s="11" t="s">
        <v>79</v>
      </c>
      <c r="C156" s="4">
        <v>104696</v>
      </c>
      <c r="D156" s="4">
        <v>47734</v>
      </c>
      <c r="E156" s="4">
        <v>1046</v>
      </c>
      <c r="F156" s="4">
        <v>2366</v>
      </c>
      <c r="G156" s="4">
        <v>2838</v>
      </c>
    </row>
    <row r="157" spans="2:7" ht="9">
      <c r="B157" s="11" t="s">
        <v>21</v>
      </c>
      <c r="C157" s="4">
        <v>79366</v>
      </c>
      <c r="D157" s="4">
        <v>26766</v>
      </c>
      <c r="E157" s="4">
        <v>414</v>
      </c>
      <c r="F157" s="4">
        <v>1487</v>
      </c>
      <c r="G157" s="4">
        <v>1906</v>
      </c>
    </row>
    <row r="158" spans="2:7" ht="9">
      <c r="B158" s="11" t="s">
        <v>22</v>
      </c>
      <c r="C158" s="4">
        <v>74843</v>
      </c>
      <c r="D158" s="4">
        <v>61059</v>
      </c>
      <c r="E158" s="4">
        <v>630</v>
      </c>
      <c r="F158" s="4">
        <v>1332</v>
      </c>
      <c r="G158" s="4">
        <v>1300</v>
      </c>
    </row>
    <row r="159" spans="2:7" ht="9">
      <c r="B159" s="11" t="s">
        <v>26</v>
      </c>
      <c r="C159" s="4">
        <v>258905</v>
      </c>
      <c r="D159" s="4">
        <v>135559</v>
      </c>
      <c r="E159" s="4">
        <v>2090</v>
      </c>
      <c r="F159" s="4">
        <v>5185</v>
      </c>
      <c r="G159" s="4">
        <v>6044</v>
      </c>
    </row>
    <row r="160" spans="2:7" ht="9">
      <c r="B160" s="12" t="s">
        <v>790</v>
      </c>
      <c r="C160" s="4"/>
      <c r="D160" s="4"/>
      <c r="E160" s="4"/>
      <c r="F160" s="4"/>
      <c r="G160" s="4"/>
    </row>
    <row r="161" spans="2:7" ht="9">
      <c r="B161" s="11" t="s">
        <v>80</v>
      </c>
      <c r="C161" s="4">
        <v>21441</v>
      </c>
      <c r="D161" s="4">
        <v>10310</v>
      </c>
      <c r="E161" s="4">
        <v>227</v>
      </c>
      <c r="F161" s="4">
        <v>475</v>
      </c>
      <c r="G161" s="4">
        <v>532</v>
      </c>
    </row>
    <row r="162" spans="2:7" ht="9">
      <c r="B162" s="11" t="s">
        <v>81</v>
      </c>
      <c r="C162" s="4">
        <v>7823</v>
      </c>
      <c r="D162" s="4">
        <v>6789</v>
      </c>
      <c r="E162" s="4">
        <v>81</v>
      </c>
      <c r="F162" s="4">
        <v>90</v>
      </c>
      <c r="G162" s="4">
        <v>174</v>
      </c>
    </row>
    <row r="163" spans="2:7" ht="9">
      <c r="B163" s="11" t="s">
        <v>82</v>
      </c>
      <c r="C163" s="4">
        <v>3054</v>
      </c>
      <c r="D163" s="4">
        <v>3077</v>
      </c>
      <c r="E163" s="4">
        <v>22</v>
      </c>
      <c r="F163" s="4">
        <v>63</v>
      </c>
      <c r="G163" s="4">
        <v>67</v>
      </c>
    </row>
    <row r="164" spans="2:7" ht="9">
      <c r="B164" s="11" t="s">
        <v>83</v>
      </c>
      <c r="C164" s="4">
        <v>28148</v>
      </c>
      <c r="D164" s="4">
        <v>15309</v>
      </c>
      <c r="E164" s="4">
        <v>297</v>
      </c>
      <c r="F164" s="4">
        <v>740</v>
      </c>
      <c r="G164" s="4">
        <v>820</v>
      </c>
    </row>
    <row r="165" spans="2:7" ht="9">
      <c r="B165" s="11" t="s">
        <v>84</v>
      </c>
      <c r="C165" s="4">
        <v>11365</v>
      </c>
      <c r="D165" s="4">
        <v>11473</v>
      </c>
      <c r="E165" s="4">
        <v>69</v>
      </c>
      <c r="F165" s="4">
        <v>208</v>
      </c>
      <c r="G165" s="4">
        <v>162</v>
      </c>
    </row>
    <row r="166" spans="2:7" ht="9">
      <c r="B166" s="11" t="s">
        <v>85</v>
      </c>
      <c r="C166" s="4">
        <v>9556</v>
      </c>
      <c r="D166" s="4">
        <v>1702</v>
      </c>
      <c r="E166" s="4">
        <v>25</v>
      </c>
      <c r="F166" s="4">
        <v>155</v>
      </c>
      <c r="G166" s="4">
        <v>254</v>
      </c>
    </row>
    <row r="167" spans="2:7" ht="9">
      <c r="B167" s="11" t="s">
        <v>86</v>
      </c>
      <c r="C167" s="4">
        <v>6722</v>
      </c>
      <c r="D167" s="4">
        <v>1677</v>
      </c>
      <c r="E167" s="4">
        <v>38</v>
      </c>
      <c r="F167" s="4">
        <v>82</v>
      </c>
      <c r="G167" s="4">
        <v>159</v>
      </c>
    </row>
    <row r="168" spans="2:7" ht="9">
      <c r="B168" s="11" t="s">
        <v>87</v>
      </c>
      <c r="C168" s="4">
        <v>8130</v>
      </c>
      <c r="D168" s="4">
        <v>5470</v>
      </c>
      <c r="E168" s="4">
        <v>45</v>
      </c>
      <c r="F168" s="4">
        <v>244</v>
      </c>
      <c r="G168" s="4">
        <v>157</v>
      </c>
    </row>
    <row r="169" spans="2:7" ht="9">
      <c r="B169" s="11" t="s">
        <v>88</v>
      </c>
      <c r="C169" s="4">
        <v>11418</v>
      </c>
      <c r="D169" s="4">
        <v>5636</v>
      </c>
      <c r="E169" s="4">
        <v>121</v>
      </c>
      <c r="F169" s="4">
        <v>315</v>
      </c>
      <c r="G169" s="4">
        <v>327</v>
      </c>
    </row>
    <row r="170" spans="2:7" ht="9">
      <c r="B170" s="11" t="s">
        <v>89</v>
      </c>
      <c r="C170" s="4">
        <v>4870</v>
      </c>
      <c r="D170" s="4">
        <v>3783</v>
      </c>
      <c r="E170" s="4">
        <v>27</v>
      </c>
      <c r="F170" s="4">
        <v>131</v>
      </c>
      <c r="G170" s="4">
        <v>102</v>
      </c>
    </row>
    <row r="171" spans="2:7" ht="9">
      <c r="B171" s="11" t="s">
        <v>90</v>
      </c>
      <c r="C171" s="4">
        <v>5384</v>
      </c>
      <c r="D171" s="4">
        <v>3431</v>
      </c>
      <c r="E171" s="4">
        <v>74</v>
      </c>
      <c r="F171" s="4">
        <v>91</v>
      </c>
      <c r="G171" s="4">
        <v>127</v>
      </c>
    </row>
    <row r="172" spans="2:7" ht="9">
      <c r="B172" s="11" t="s">
        <v>91</v>
      </c>
      <c r="C172" s="4">
        <v>6654</v>
      </c>
      <c r="D172" s="4">
        <v>4369</v>
      </c>
      <c r="E172" s="4">
        <v>30</v>
      </c>
      <c r="F172" s="4">
        <v>186</v>
      </c>
      <c r="G172" s="4">
        <v>108</v>
      </c>
    </row>
    <row r="173" spans="2:7" ht="9">
      <c r="B173" s="11" t="s">
        <v>92</v>
      </c>
      <c r="C173" s="4">
        <v>5608</v>
      </c>
      <c r="D173" s="4">
        <v>2061</v>
      </c>
      <c r="E173" s="4">
        <v>42</v>
      </c>
      <c r="F173" s="4">
        <v>100</v>
      </c>
      <c r="G173" s="4">
        <v>138</v>
      </c>
    </row>
    <row r="174" spans="2:7" ht="9">
      <c r="B174" s="11" t="s">
        <v>93</v>
      </c>
      <c r="C174" s="4">
        <v>12445</v>
      </c>
      <c r="D174" s="4">
        <v>3673</v>
      </c>
      <c r="E174" s="4">
        <v>113</v>
      </c>
      <c r="F174" s="4">
        <v>246</v>
      </c>
      <c r="G174" s="4">
        <v>329</v>
      </c>
    </row>
    <row r="175" spans="2:7" ht="9">
      <c r="B175" s="11" t="s">
        <v>94</v>
      </c>
      <c r="C175" s="4">
        <v>10225</v>
      </c>
      <c r="D175" s="4">
        <v>5074</v>
      </c>
      <c r="E175" s="4">
        <v>95</v>
      </c>
      <c r="F175" s="4">
        <v>250</v>
      </c>
      <c r="G175" s="4">
        <v>291</v>
      </c>
    </row>
    <row r="176" spans="2:7" ht="9">
      <c r="B176" s="11" t="s">
        <v>95</v>
      </c>
      <c r="C176" s="4">
        <v>26279</v>
      </c>
      <c r="D176" s="4">
        <v>3175</v>
      </c>
      <c r="E176" s="4">
        <v>108</v>
      </c>
      <c r="F176" s="4">
        <v>303</v>
      </c>
      <c r="G176" s="4">
        <v>661</v>
      </c>
    </row>
    <row r="177" spans="2:7" ht="9">
      <c r="B177" s="11" t="s">
        <v>96</v>
      </c>
      <c r="C177" s="4">
        <v>4549</v>
      </c>
      <c r="D177" s="4">
        <v>634</v>
      </c>
      <c r="E177" s="4">
        <v>33</v>
      </c>
      <c r="F177" s="4">
        <v>67</v>
      </c>
      <c r="G177" s="4">
        <v>138</v>
      </c>
    </row>
    <row r="178" spans="2:7" ht="9">
      <c r="B178" s="11" t="s">
        <v>97</v>
      </c>
      <c r="C178" s="4">
        <v>13250</v>
      </c>
      <c r="D178" s="4">
        <v>10015</v>
      </c>
      <c r="E178" s="4">
        <v>113</v>
      </c>
      <c r="F178" s="4">
        <v>293</v>
      </c>
      <c r="G178" s="4">
        <v>239</v>
      </c>
    </row>
    <row r="179" spans="2:7" ht="9">
      <c r="B179" s="11" t="s">
        <v>98</v>
      </c>
      <c r="C179" s="4">
        <v>21672</v>
      </c>
      <c r="D179" s="4">
        <v>13609</v>
      </c>
      <c r="E179" s="4">
        <v>152</v>
      </c>
      <c r="F179" s="4">
        <v>379</v>
      </c>
      <c r="G179" s="4">
        <v>317</v>
      </c>
    </row>
    <row r="180" spans="2:7" ht="18">
      <c r="B180" s="11" t="s">
        <v>99</v>
      </c>
      <c r="C180" s="4">
        <v>40312</v>
      </c>
      <c r="D180" s="4">
        <v>24292</v>
      </c>
      <c r="E180" s="4">
        <v>378</v>
      </c>
      <c r="F180" s="4">
        <v>767</v>
      </c>
      <c r="G180" s="4">
        <v>942</v>
      </c>
    </row>
    <row r="181" spans="2:7" ht="18">
      <c r="B181" s="11" t="s">
        <v>100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</row>
    <row r="182" spans="3:7" ht="4.5" customHeight="1">
      <c r="C182" s="4"/>
      <c r="D182" s="4"/>
      <c r="E182" s="4"/>
      <c r="F182" s="4"/>
      <c r="G182" s="4"/>
    </row>
    <row r="183" spans="1:7" ht="9">
      <c r="A183" s="5" t="s">
        <v>800</v>
      </c>
      <c r="C183" s="4"/>
      <c r="D183" s="4"/>
      <c r="E183" s="4"/>
      <c r="F183" s="4"/>
      <c r="G183" s="4"/>
    </row>
    <row r="184" spans="1:7" ht="9">
      <c r="A184" s="1"/>
      <c r="B184" s="9" t="s">
        <v>792</v>
      </c>
      <c r="C184" s="4">
        <v>4264</v>
      </c>
      <c r="D184" s="4">
        <v>4513</v>
      </c>
      <c r="E184" s="4">
        <v>101</v>
      </c>
      <c r="F184" s="4">
        <v>174</v>
      </c>
      <c r="G184" s="4">
        <v>212</v>
      </c>
    </row>
    <row r="185" spans="2:7" s="6" customFormat="1" ht="9">
      <c r="B185" s="10" t="s">
        <v>793</v>
      </c>
      <c r="C185" s="7">
        <f>C184/9264</f>
        <v>0.46027633851468047</v>
      </c>
      <c r="D185" s="7">
        <f>D184/9264</f>
        <v>0.48715457685664937</v>
      </c>
      <c r="E185" s="7">
        <f>E184/9264</f>
        <v>0.010902417962003454</v>
      </c>
      <c r="F185" s="7">
        <f>F184/9264</f>
        <v>0.01878238341968912</v>
      </c>
      <c r="G185" s="7">
        <f>G184/9264</f>
        <v>0.022884283246977548</v>
      </c>
    </row>
    <row r="186" spans="3:7" ht="3.75" customHeight="1">
      <c r="C186" s="4"/>
      <c r="D186" s="4"/>
      <c r="E186" s="4"/>
      <c r="F186" s="4"/>
      <c r="G186" s="4"/>
    </row>
    <row r="187" spans="2:7" ht="9">
      <c r="B187" s="11" t="s">
        <v>10</v>
      </c>
      <c r="C187" s="4">
        <v>685</v>
      </c>
      <c r="D187" s="4">
        <v>500</v>
      </c>
      <c r="E187" s="4">
        <v>20</v>
      </c>
      <c r="F187" s="4">
        <v>24</v>
      </c>
      <c r="G187" s="4">
        <v>42</v>
      </c>
    </row>
    <row r="188" spans="2:7" ht="9">
      <c r="B188" s="11" t="s">
        <v>11</v>
      </c>
      <c r="C188" s="4">
        <v>784</v>
      </c>
      <c r="D188" s="4">
        <v>705</v>
      </c>
      <c r="E188" s="4">
        <v>26</v>
      </c>
      <c r="F188" s="4">
        <v>35</v>
      </c>
      <c r="G188" s="4">
        <v>52</v>
      </c>
    </row>
    <row r="189" spans="2:7" ht="9">
      <c r="B189" s="11" t="s">
        <v>12</v>
      </c>
      <c r="C189" s="4">
        <v>1028</v>
      </c>
      <c r="D189" s="4">
        <v>1111</v>
      </c>
      <c r="E189" s="4">
        <v>29</v>
      </c>
      <c r="F189" s="4">
        <v>36</v>
      </c>
      <c r="G189" s="4">
        <v>46</v>
      </c>
    </row>
    <row r="190" spans="2:7" ht="9">
      <c r="B190" s="11" t="s">
        <v>13</v>
      </c>
      <c r="C190" s="4">
        <v>816</v>
      </c>
      <c r="D190" s="4">
        <v>1195</v>
      </c>
      <c r="E190" s="4">
        <v>11</v>
      </c>
      <c r="F190" s="4">
        <v>37</v>
      </c>
      <c r="G190" s="4">
        <v>32</v>
      </c>
    </row>
    <row r="191" spans="2:7" ht="9">
      <c r="B191" s="11" t="s">
        <v>14</v>
      </c>
      <c r="C191" s="4">
        <v>951</v>
      </c>
      <c r="D191" s="4">
        <v>1002</v>
      </c>
      <c r="E191" s="4">
        <v>15</v>
      </c>
      <c r="F191" s="4">
        <v>42</v>
      </c>
      <c r="G191" s="4">
        <v>40</v>
      </c>
    </row>
    <row r="192" spans="2:7" ht="9">
      <c r="B192" s="11" t="s">
        <v>101</v>
      </c>
      <c r="C192" s="4">
        <v>4264</v>
      </c>
      <c r="D192" s="4">
        <v>4513</v>
      </c>
      <c r="E192" s="4">
        <v>101</v>
      </c>
      <c r="F192" s="4">
        <v>174</v>
      </c>
      <c r="G192" s="4">
        <v>212</v>
      </c>
    </row>
    <row r="193" spans="2:7" ht="9">
      <c r="B193" s="11" t="s">
        <v>59</v>
      </c>
      <c r="C193" s="4">
        <v>4264</v>
      </c>
      <c r="D193" s="4">
        <v>4513</v>
      </c>
      <c r="E193" s="4">
        <v>101</v>
      </c>
      <c r="F193" s="4">
        <v>174</v>
      </c>
      <c r="G193" s="4">
        <v>212</v>
      </c>
    </row>
    <row r="194" spans="2:7" ht="9">
      <c r="B194" s="11" t="s">
        <v>102</v>
      </c>
      <c r="C194" s="4">
        <v>4264</v>
      </c>
      <c r="D194" s="4">
        <v>4513</v>
      </c>
      <c r="E194" s="4">
        <v>101</v>
      </c>
      <c r="F194" s="4">
        <v>174</v>
      </c>
      <c r="G194" s="4">
        <v>212</v>
      </c>
    </row>
    <row r="195" spans="2:7" ht="9">
      <c r="B195" s="11" t="s">
        <v>26</v>
      </c>
      <c r="C195" s="4">
        <v>4264</v>
      </c>
      <c r="D195" s="4">
        <v>4513</v>
      </c>
      <c r="E195" s="4">
        <v>101</v>
      </c>
      <c r="F195" s="4">
        <v>174</v>
      </c>
      <c r="G195" s="4">
        <v>212</v>
      </c>
    </row>
    <row r="196" spans="2:7" ht="9">
      <c r="B196" s="12" t="s">
        <v>790</v>
      </c>
      <c r="C196" s="4"/>
      <c r="D196" s="4"/>
      <c r="E196" s="4"/>
      <c r="F196" s="4"/>
      <c r="G196" s="4"/>
    </row>
    <row r="197" spans="2:7" ht="9">
      <c r="B197" s="11" t="s">
        <v>103</v>
      </c>
      <c r="C197" s="4">
        <v>612</v>
      </c>
      <c r="D197" s="4">
        <v>476</v>
      </c>
      <c r="E197" s="4">
        <v>18</v>
      </c>
      <c r="F197" s="4">
        <v>25</v>
      </c>
      <c r="G197" s="4">
        <v>43</v>
      </c>
    </row>
    <row r="198" spans="2:7" ht="9">
      <c r="B198" s="11" t="s">
        <v>104</v>
      </c>
      <c r="C198" s="4">
        <v>3652</v>
      </c>
      <c r="D198" s="4">
        <v>4037</v>
      </c>
      <c r="E198" s="4">
        <v>83</v>
      </c>
      <c r="F198" s="4">
        <v>149</v>
      </c>
      <c r="G198" s="4">
        <v>169</v>
      </c>
    </row>
    <row r="199" spans="2:7" ht="18">
      <c r="B199" s="11" t="s">
        <v>105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</row>
    <row r="200" spans="3:7" ht="4.5" customHeight="1">
      <c r="C200" s="4"/>
      <c r="D200" s="4"/>
      <c r="E200" s="4"/>
      <c r="F200" s="4"/>
      <c r="G200" s="4"/>
    </row>
    <row r="201" spans="1:7" ht="9">
      <c r="A201" s="5" t="s">
        <v>801</v>
      </c>
      <c r="C201" s="4"/>
      <c r="D201" s="4"/>
      <c r="E201" s="4"/>
      <c r="F201" s="4"/>
      <c r="G201" s="4"/>
    </row>
    <row r="202" spans="1:7" ht="9">
      <c r="A202" s="1"/>
      <c r="B202" s="9" t="s">
        <v>792</v>
      </c>
      <c r="C202" s="4">
        <v>33715</v>
      </c>
      <c r="D202" s="4">
        <v>47775</v>
      </c>
      <c r="E202" s="4">
        <v>665</v>
      </c>
      <c r="F202" s="4">
        <v>1285</v>
      </c>
      <c r="G202" s="4">
        <v>1743</v>
      </c>
    </row>
    <row r="203" spans="2:7" s="6" customFormat="1" ht="9">
      <c r="B203" s="10" t="s">
        <v>793</v>
      </c>
      <c r="C203" s="7">
        <f>C202/85183</f>
        <v>0.3957949356092178</v>
      </c>
      <c r="D203" s="7">
        <f>D202/85183</f>
        <v>0.560851343577944</v>
      </c>
      <c r="E203" s="7">
        <f>E202/85183</f>
        <v>0.007806721998520832</v>
      </c>
      <c r="F203" s="7">
        <f>F202/85183</f>
        <v>0.015085169576089125</v>
      </c>
      <c r="G203" s="7">
        <f>G202/85183</f>
        <v>0.020461829238228285</v>
      </c>
    </row>
    <row r="204" spans="3:7" ht="3.75" customHeight="1">
      <c r="C204" s="4"/>
      <c r="D204" s="4"/>
      <c r="E204" s="4"/>
      <c r="F204" s="4"/>
      <c r="G204" s="4"/>
    </row>
    <row r="205" spans="2:7" ht="9">
      <c r="B205" s="11" t="s">
        <v>10</v>
      </c>
      <c r="C205" s="4">
        <v>6312</v>
      </c>
      <c r="D205" s="4">
        <v>11211</v>
      </c>
      <c r="E205" s="4">
        <v>89</v>
      </c>
      <c r="F205" s="4">
        <v>196</v>
      </c>
      <c r="G205" s="4">
        <v>208</v>
      </c>
    </row>
    <row r="206" spans="2:7" ht="9">
      <c r="B206" s="11" t="s">
        <v>11</v>
      </c>
      <c r="C206" s="4">
        <v>7482</v>
      </c>
      <c r="D206" s="4">
        <v>12148</v>
      </c>
      <c r="E206" s="4">
        <v>136</v>
      </c>
      <c r="F206" s="4">
        <v>264</v>
      </c>
      <c r="G206" s="4">
        <v>316</v>
      </c>
    </row>
    <row r="207" spans="2:7" ht="9">
      <c r="B207" s="11" t="s">
        <v>12</v>
      </c>
      <c r="C207" s="4">
        <v>6535</v>
      </c>
      <c r="D207" s="4">
        <v>8812</v>
      </c>
      <c r="E207" s="4">
        <v>157</v>
      </c>
      <c r="F207" s="4">
        <v>232</v>
      </c>
      <c r="G207" s="4">
        <v>320</v>
      </c>
    </row>
    <row r="208" spans="2:7" ht="9">
      <c r="B208" s="11" t="s">
        <v>13</v>
      </c>
      <c r="C208" s="4">
        <v>6809</v>
      </c>
      <c r="D208" s="4">
        <v>11499</v>
      </c>
      <c r="E208" s="4">
        <v>134</v>
      </c>
      <c r="F208" s="4">
        <v>281</v>
      </c>
      <c r="G208" s="4">
        <v>318</v>
      </c>
    </row>
    <row r="209" spans="2:7" ht="9">
      <c r="B209" s="11" t="s">
        <v>14</v>
      </c>
      <c r="C209" s="4">
        <v>6577</v>
      </c>
      <c r="D209" s="4">
        <v>4105</v>
      </c>
      <c r="E209" s="4">
        <v>149</v>
      </c>
      <c r="F209" s="4">
        <v>312</v>
      </c>
      <c r="G209" s="4">
        <v>581</v>
      </c>
    </row>
    <row r="210" spans="2:7" ht="9">
      <c r="B210" s="11" t="s">
        <v>58</v>
      </c>
      <c r="C210" s="4">
        <v>33715</v>
      </c>
      <c r="D210" s="4">
        <v>47775</v>
      </c>
      <c r="E210" s="4">
        <v>665</v>
      </c>
      <c r="F210" s="4">
        <v>1285</v>
      </c>
      <c r="G210" s="4">
        <v>1743</v>
      </c>
    </row>
    <row r="211" spans="2:7" ht="9">
      <c r="B211" s="11" t="s">
        <v>44</v>
      </c>
      <c r="C211" s="4">
        <v>33715</v>
      </c>
      <c r="D211" s="4">
        <v>47775</v>
      </c>
      <c r="E211" s="4">
        <v>665</v>
      </c>
      <c r="F211" s="4">
        <v>1285</v>
      </c>
      <c r="G211" s="4">
        <v>1743</v>
      </c>
    </row>
    <row r="212" spans="2:7" ht="9">
      <c r="B212" s="11" t="s">
        <v>45</v>
      </c>
      <c r="C212" s="4">
        <v>27494</v>
      </c>
      <c r="D212" s="4">
        <v>36631</v>
      </c>
      <c r="E212" s="4">
        <v>590</v>
      </c>
      <c r="F212" s="4">
        <v>1109</v>
      </c>
      <c r="G212" s="4">
        <v>1582</v>
      </c>
    </row>
    <row r="213" spans="2:7" ht="9">
      <c r="B213" s="11" t="s">
        <v>49</v>
      </c>
      <c r="C213" s="4">
        <v>6221</v>
      </c>
      <c r="D213" s="4">
        <v>11144</v>
      </c>
      <c r="E213" s="4">
        <v>75</v>
      </c>
      <c r="F213" s="4">
        <v>176</v>
      </c>
      <c r="G213" s="4">
        <v>161</v>
      </c>
    </row>
    <row r="214" spans="2:7" ht="9">
      <c r="B214" s="11" t="s">
        <v>46</v>
      </c>
      <c r="C214" s="4">
        <v>33715</v>
      </c>
      <c r="D214" s="4">
        <v>47775</v>
      </c>
      <c r="E214" s="4">
        <v>665</v>
      </c>
      <c r="F214" s="4">
        <v>1285</v>
      </c>
      <c r="G214" s="4">
        <v>1743</v>
      </c>
    </row>
    <row r="215" spans="2:7" ht="9">
      <c r="B215" s="12" t="s">
        <v>790</v>
      </c>
      <c r="C215" s="4"/>
      <c r="D215" s="4"/>
      <c r="E215" s="4"/>
      <c r="F215" s="4"/>
      <c r="G215" s="4"/>
    </row>
    <row r="216" spans="2:7" ht="9">
      <c r="B216" s="11" t="s">
        <v>106</v>
      </c>
      <c r="C216" s="4">
        <v>2071</v>
      </c>
      <c r="D216" s="4">
        <v>2073</v>
      </c>
      <c r="E216" s="4">
        <v>43</v>
      </c>
      <c r="F216" s="4">
        <v>60</v>
      </c>
      <c r="G216" s="4">
        <v>94</v>
      </c>
    </row>
    <row r="217" spans="2:7" ht="9">
      <c r="B217" s="11" t="s">
        <v>107</v>
      </c>
      <c r="C217" s="4">
        <v>3802</v>
      </c>
      <c r="D217" s="4">
        <v>2309</v>
      </c>
      <c r="E217" s="4">
        <v>79</v>
      </c>
      <c r="F217" s="4">
        <v>189</v>
      </c>
      <c r="G217" s="4">
        <v>370</v>
      </c>
    </row>
    <row r="218" spans="2:7" ht="18">
      <c r="B218" s="11" t="s">
        <v>108</v>
      </c>
      <c r="C218" s="4">
        <v>27842</v>
      </c>
      <c r="D218" s="4">
        <v>43393</v>
      </c>
      <c r="E218" s="4">
        <v>543</v>
      </c>
      <c r="F218" s="4">
        <v>1036</v>
      </c>
      <c r="G218" s="4">
        <v>1279</v>
      </c>
    </row>
    <row r="219" spans="2:7" ht="18">
      <c r="B219" s="11" t="s">
        <v>109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</row>
    <row r="220" spans="3:7" ht="4.5" customHeight="1">
      <c r="C220" s="4"/>
      <c r="D220" s="4"/>
      <c r="E220" s="4"/>
      <c r="F220" s="4"/>
      <c r="G220" s="4"/>
    </row>
    <row r="221" spans="1:7" ht="9">
      <c r="A221" s="5" t="s">
        <v>802</v>
      </c>
      <c r="C221" s="4"/>
      <c r="D221" s="4"/>
      <c r="E221" s="4"/>
      <c r="F221" s="4"/>
      <c r="G221" s="4"/>
    </row>
    <row r="222" spans="1:7" ht="9">
      <c r="A222" s="1"/>
      <c r="B222" s="9" t="s">
        <v>792</v>
      </c>
      <c r="C222" s="4">
        <v>109849</v>
      </c>
      <c r="D222" s="4">
        <v>124937</v>
      </c>
      <c r="E222" s="4">
        <v>990</v>
      </c>
      <c r="F222" s="4">
        <v>2505</v>
      </c>
      <c r="G222" s="4">
        <v>3905</v>
      </c>
    </row>
    <row r="223" spans="2:7" s="6" customFormat="1" ht="9">
      <c r="B223" s="10" t="s">
        <v>793</v>
      </c>
      <c r="C223" s="7">
        <f>C222/242186</f>
        <v>0.4535728737416696</v>
      </c>
      <c r="D223" s="7">
        <f>D222/242186</f>
        <v>0.5158720983046089</v>
      </c>
      <c r="E223" s="7">
        <f>E222/242186</f>
        <v>0.0040877672532681495</v>
      </c>
      <c r="F223" s="7">
        <f>F222/242186</f>
        <v>0.010343289868117892</v>
      </c>
      <c r="G223" s="7">
        <f>G222/242186</f>
        <v>0.016123970832335476</v>
      </c>
    </row>
    <row r="224" spans="3:7" ht="3.75" customHeight="1">
      <c r="C224" s="4"/>
      <c r="D224" s="4"/>
      <c r="E224" s="4"/>
      <c r="F224" s="4"/>
      <c r="G224" s="4"/>
    </row>
    <row r="225" spans="2:7" ht="9">
      <c r="B225" s="11" t="s">
        <v>10</v>
      </c>
      <c r="C225" s="4">
        <v>20586</v>
      </c>
      <c r="D225" s="4">
        <v>15435</v>
      </c>
      <c r="E225" s="4">
        <v>196</v>
      </c>
      <c r="F225" s="4">
        <v>396</v>
      </c>
      <c r="G225" s="4">
        <v>691</v>
      </c>
    </row>
    <row r="226" spans="2:7" ht="9">
      <c r="B226" s="11" t="s">
        <v>11</v>
      </c>
      <c r="C226" s="4">
        <v>28161</v>
      </c>
      <c r="D226" s="4">
        <v>42448</v>
      </c>
      <c r="E226" s="4">
        <v>193</v>
      </c>
      <c r="F226" s="4">
        <v>615</v>
      </c>
      <c r="G226" s="4">
        <v>942</v>
      </c>
    </row>
    <row r="227" spans="2:7" ht="9">
      <c r="B227" s="11" t="s">
        <v>12</v>
      </c>
      <c r="C227" s="4">
        <v>18611</v>
      </c>
      <c r="D227" s="4">
        <v>8885</v>
      </c>
      <c r="E227" s="4">
        <v>190</v>
      </c>
      <c r="F227" s="4">
        <v>462</v>
      </c>
      <c r="G227" s="4">
        <v>671</v>
      </c>
    </row>
    <row r="228" spans="2:7" ht="9">
      <c r="B228" s="11" t="s">
        <v>13</v>
      </c>
      <c r="C228" s="4">
        <v>17154</v>
      </c>
      <c r="D228" s="4">
        <v>18656</v>
      </c>
      <c r="E228" s="4">
        <v>161</v>
      </c>
      <c r="F228" s="4">
        <v>357</v>
      </c>
      <c r="G228" s="4">
        <v>539</v>
      </c>
    </row>
    <row r="229" spans="2:7" ht="9">
      <c r="B229" s="11" t="s">
        <v>14</v>
      </c>
      <c r="C229" s="4">
        <v>25337</v>
      </c>
      <c r="D229" s="4">
        <v>39513</v>
      </c>
      <c r="E229" s="4">
        <v>250</v>
      </c>
      <c r="F229" s="4">
        <v>675</v>
      </c>
      <c r="G229" s="4">
        <v>1062</v>
      </c>
    </row>
    <row r="230" spans="2:7" ht="9">
      <c r="B230" s="11" t="s">
        <v>110</v>
      </c>
      <c r="C230" s="4">
        <v>346</v>
      </c>
      <c r="D230" s="4">
        <v>739</v>
      </c>
      <c r="E230" s="4">
        <v>3</v>
      </c>
      <c r="F230" s="4">
        <v>1</v>
      </c>
      <c r="G230" s="4">
        <v>8</v>
      </c>
    </row>
    <row r="231" spans="2:7" ht="9">
      <c r="B231" s="11" t="s">
        <v>111</v>
      </c>
      <c r="C231" s="4">
        <v>38297</v>
      </c>
      <c r="D231" s="4">
        <v>47852</v>
      </c>
      <c r="E231" s="4">
        <v>287</v>
      </c>
      <c r="F231" s="4">
        <v>814</v>
      </c>
      <c r="G231" s="4">
        <v>1274</v>
      </c>
    </row>
    <row r="232" spans="2:7" ht="9">
      <c r="B232" s="11" t="s">
        <v>112</v>
      </c>
      <c r="C232" s="4">
        <v>31612</v>
      </c>
      <c r="D232" s="4">
        <v>16621</v>
      </c>
      <c r="E232" s="4">
        <v>308</v>
      </c>
      <c r="F232" s="4">
        <v>722</v>
      </c>
      <c r="G232" s="4">
        <v>1049</v>
      </c>
    </row>
    <row r="233" spans="2:7" ht="9">
      <c r="B233" s="11" t="s">
        <v>113</v>
      </c>
      <c r="C233" s="4">
        <v>39594</v>
      </c>
      <c r="D233" s="4">
        <v>59725</v>
      </c>
      <c r="E233" s="4">
        <v>392</v>
      </c>
      <c r="F233" s="4">
        <v>968</v>
      </c>
      <c r="G233" s="4">
        <v>1574</v>
      </c>
    </row>
    <row r="234" spans="2:7" ht="9">
      <c r="B234" s="11" t="s">
        <v>114</v>
      </c>
      <c r="C234" s="4">
        <v>68109</v>
      </c>
      <c r="D234" s="4">
        <v>101046</v>
      </c>
      <c r="E234" s="4">
        <v>590</v>
      </c>
      <c r="F234" s="4">
        <v>1558</v>
      </c>
      <c r="G234" s="4">
        <v>2489</v>
      </c>
    </row>
    <row r="235" spans="2:7" ht="9">
      <c r="B235" s="11" t="s">
        <v>115</v>
      </c>
      <c r="C235" s="4">
        <v>41740</v>
      </c>
      <c r="D235" s="4">
        <v>23891</v>
      </c>
      <c r="E235" s="4">
        <v>400</v>
      </c>
      <c r="F235" s="4">
        <v>947</v>
      </c>
      <c r="G235" s="4">
        <v>1416</v>
      </c>
    </row>
    <row r="236" spans="2:7" ht="9">
      <c r="B236" s="11" t="s">
        <v>116</v>
      </c>
      <c r="C236" s="4">
        <v>58384</v>
      </c>
      <c r="D236" s="4">
        <v>86924</v>
      </c>
      <c r="E236" s="4">
        <v>490</v>
      </c>
      <c r="F236" s="4">
        <v>1383</v>
      </c>
      <c r="G236" s="4">
        <v>2199</v>
      </c>
    </row>
    <row r="237" spans="2:7" ht="9">
      <c r="B237" s="11" t="s">
        <v>117</v>
      </c>
      <c r="C237" s="4">
        <v>4135</v>
      </c>
      <c r="D237" s="4">
        <v>6651</v>
      </c>
      <c r="E237" s="4">
        <v>53</v>
      </c>
      <c r="F237" s="4">
        <v>93</v>
      </c>
      <c r="G237" s="4">
        <v>149</v>
      </c>
    </row>
    <row r="238" spans="2:7" ht="9">
      <c r="B238" s="11" t="s">
        <v>118</v>
      </c>
      <c r="C238" s="4">
        <v>47330</v>
      </c>
      <c r="D238" s="4">
        <v>31362</v>
      </c>
      <c r="E238" s="4">
        <v>447</v>
      </c>
      <c r="F238" s="4">
        <v>1029</v>
      </c>
      <c r="G238" s="4">
        <v>1557</v>
      </c>
    </row>
    <row r="239" spans="2:7" ht="9">
      <c r="B239" s="11" t="s">
        <v>46</v>
      </c>
      <c r="C239" s="4">
        <v>109849</v>
      </c>
      <c r="D239" s="4">
        <v>124937</v>
      </c>
      <c r="E239" s="4">
        <v>990</v>
      </c>
      <c r="F239" s="4">
        <v>2505</v>
      </c>
      <c r="G239" s="4">
        <v>3905</v>
      </c>
    </row>
    <row r="240" spans="2:7" ht="9">
      <c r="B240" s="12" t="s">
        <v>790</v>
      </c>
      <c r="C240" s="4"/>
      <c r="D240" s="4"/>
      <c r="E240" s="4"/>
      <c r="F240" s="4"/>
      <c r="G240" s="4"/>
    </row>
    <row r="241" spans="2:7" ht="9">
      <c r="B241" s="11" t="s">
        <v>119</v>
      </c>
      <c r="C241" s="4">
        <v>11323</v>
      </c>
      <c r="D241" s="4">
        <v>19491</v>
      </c>
      <c r="E241" s="4">
        <v>106</v>
      </c>
      <c r="F241" s="4">
        <v>277</v>
      </c>
      <c r="G241" s="4">
        <v>477</v>
      </c>
    </row>
    <row r="242" spans="2:7" ht="9">
      <c r="B242" s="11" t="s">
        <v>120</v>
      </c>
      <c r="C242" s="4">
        <v>1098</v>
      </c>
      <c r="D242" s="4">
        <v>1462</v>
      </c>
      <c r="E242" s="4">
        <v>20</v>
      </c>
      <c r="F242" s="4">
        <v>33</v>
      </c>
      <c r="G242" s="4">
        <v>48</v>
      </c>
    </row>
    <row r="243" spans="2:7" ht="9">
      <c r="B243" s="11" t="s">
        <v>121</v>
      </c>
      <c r="C243" s="4">
        <v>564</v>
      </c>
      <c r="D243" s="4">
        <v>401</v>
      </c>
      <c r="E243" s="4">
        <v>6</v>
      </c>
      <c r="F243" s="4">
        <v>5</v>
      </c>
      <c r="G243" s="4">
        <v>21</v>
      </c>
    </row>
    <row r="244" spans="2:7" ht="9">
      <c r="B244" s="11" t="s">
        <v>122</v>
      </c>
      <c r="C244" s="4">
        <v>673</v>
      </c>
      <c r="D244" s="4">
        <v>553</v>
      </c>
      <c r="E244" s="4">
        <v>6</v>
      </c>
      <c r="F244" s="4">
        <v>16</v>
      </c>
      <c r="G244" s="4">
        <v>14</v>
      </c>
    </row>
    <row r="245" spans="2:7" ht="9">
      <c r="B245" s="11" t="s">
        <v>123</v>
      </c>
      <c r="C245" s="4">
        <v>61605</v>
      </c>
      <c r="D245" s="4">
        <v>56388</v>
      </c>
      <c r="E245" s="4">
        <v>524</v>
      </c>
      <c r="F245" s="4">
        <v>1424</v>
      </c>
      <c r="G245" s="4">
        <v>2224</v>
      </c>
    </row>
    <row r="246" spans="2:7" ht="9">
      <c r="B246" s="11" t="s">
        <v>124</v>
      </c>
      <c r="C246" s="4">
        <v>455</v>
      </c>
      <c r="D246" s="4">
        <v>58</v>
      </c>
      <c r="E246" s="4">
        <v>1</v>
      </c>
      <c r="F246" s="4">
        <v>17</v>
      </c>
      <c r="G246" s="4">
        <v>14</v>
      </c>
    </row>
    <row r="247" spans="2:7" ht="9">
      <c r="B247" s="11" t="s">
        <v>125</v>
      </c>
      <c r="C247" s="4">
        <v>1164</v>
      </c>
      <c r="D247" s="4">
        <v>939</v>
      </c>
      <c r="E247" s="4">
        <v>12</v>
      </c>
      <c r="F247" s="4">
        <v>31</v>
      </c>
      <c r="G247" s="4">
        <v>56</v>
      </c>
    </row>
    <row r="248" spans="2:7" ht="9">
      <c r="B248" s="11" t="s">
        <v>126</v>
      </c>
      <c r="C248" s="4">
        <v>1287</v>
      </c>
      <c r="D248" s="4">
        <v>2826</v>
      </c>
      <c r="E248" s="4">
        <v>13</v>
      </c>
      <c r="F248" s="4">
        <v>15</v>
      </c>
      <c r="G248" s="4">
        <v>45</v>
      </c>
    </row>
    <row r="249" spans="2:7" ht="9">
      <c r="B249" s="11" t="s">
        <v>127</v>
      </c>
      <c r="C249" s="4">
        <v>727</v>
      </c>
      <c r="D249" s="4">
        <v>248</v>
      </c>
      <c r="E249" s="4">
        <v>2</v>
      </c>
      <c r="F249" s="4">
        <v>8</v>
      </c>
      <c r="G249" s="4">
        <v>12</v>
      </c>
    </row>
    <row r="250" spans="2:7" ht="9">
      <c r="B250" s="11" t="s">
        <v>128</v>
      </c>
      <c r="C250" s="4">
        <v>553</v>
      </c>
      <c r="D250" s="4">
        <v>172</v>
      </c>
      <c r="E250" s="4">
        <v>1</v>
      </c>
      <c r="F250" s="4">
        <v>9</v>
      </c>
      <c r="G250" s="4">
        <v>20</v>
      </c>
    </row>
    <row r="251" spans="2:7" ht="9">
      <c r="B251" s="11" t="s">
        <v>129</v>
      </c>
      <c r="C251" s="4">
        <v>1269</v>
      </c>
      <c r="D251" s="4">
        <v>223</v>
      </c>
      <c r="E251" s="4">
        <v>8</v>
      </c>
      <c r="F251" s="4">
        <v>21</v>
      </c>
      <c r="G251" s="4">
        <v>40</v>
      </c>
    </row>
    <row r="252" spans="2:7" ht="9">
      <c r="B252" s="11" t="s">
        <v>130</v>
      </c>
      <c r="C252" s="4">
        <v>2267</v>
      </c>
      <c r="D252" s="4">
        <v>2827</v>
      </c>
      <c r="E252" s="4">
        <v>25</v>
      </c>
      <c r="F252" s="4">
        <v>46</v>
      </c>
      <c r="G252" s="4">
        <v>75</v>
      </c>
    </row>
    <row r="253" spans="2:7" ht="9">
      <c r="B253" s="11" t="s">
        <v>131</v>
      </c>
      <c r="C253" s="4">
        <v>224</v>
      </c>
      <c r="D253" s="4">
        <v>66</v>
      </c>
      <c r="E253" s="4">
        <v>4</v>
      </c>
      <c r="F253" s="4">
        <v>6</v>
      </c>
      <c r="G253" s="4">
        <v>11</v>
      </c>
    </row>
    <row r="254" spans="2:7" ht="9">
      <c r="B254" s="11" t="s">
        <v>132</v>
      </c>
      <c r="C254" s="4">
        <v>2693</v>
      </c>
      <c r="D254" s="4">
        <v>1586</v>
      </c>
      <c r="E254" s="4">
        <v>14</v>
      </c>
      <c r="F254" s="4">
        <v>32</v>
      </c>
      <c r="G254" s="4">
        <v>62</v>
      </c>
    </row>
    <row r="255" spans="2:7" ht="9">
      <c r="B255" s="11" t="s">
        <v>133</v>
      </c>
      <c r="C255" s="4">
        <v>2630</v>
      </c>
      <c r="D255" s="4">
        <v>2089</v>
      </c>
      <c r="E255" s="4">
        <v>21</v>
      </c>
      <c r="F255" s="4">
        <v>68</v>
      </c>
      <c r="G255" s="4">
        <v>78</v>
      </c>
    </row>
    <row r="256" spans="2:7" ht="9">
      <c r="B256" s="11" t="s">
        <v>134</v>
      </c>
      <c r="C256" s="4">
        <v>21317</v>
      </c>
      <c r="D256" s="4">
        <v>35608</v>
      </c>
      <c r="E256" s="4">
        <v>227</v>
      </c>
      <c r="F256" s="4">
        <v>497</v>
      </c>
      <c r="G256" s="4">
        <v>708</v>
      </c>
    </row>
    <row r="257" spans="2:7" ht="18">
      <c r="B257" s="11" t="s">
        <v>135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</row>
    <row r="258" spans="3:7" ht="4.5" customHeight="1">
      <c r="C258" s="4"/>
      <c r="D258" s="4"/>
      <c r="E258" s="4"/>
      <c r="F258" s="4"/>
      <c r="G258" s="4"/>
    </row>
    <row r="259" spans="1:7" ht="9">
      <c r="A259" s="5" t="s">
        <v>803</v>
      </c>
      <c r="C259" s="4"/>
      <c r="D259" s="4"/>
      <c r="E259" s="4"/>
      <c r="F259" s="4"/>
      <c r="G259" s="4"/>
    </row>
    <row r="260" spans="1:7" ht="9">
      <c r="A260" s="1"/>
      <c r="B260" s="9" t="s">
        <v>792</v>
      </c>
      <c r="C260" s="4">
        <v>3147</v>
      </c>
      <c r="D260" s="4">
        <v>5739</v>
      </c>
      <c r="E260" s="4">
        <v>94</v>
      </c>
      <c r="F260" s="4">
        <v>138</v>
      </c>
      <c r="G260" s="4">
        <v>173</v>
      </c>
    </row>
    <row r="261" spans="2:7" s="6" customFormat="1" ht="9">
      <c r="B261" s="10" t="s">
        <v>793</v>
      </c>
      <c r="C261" s="7">
        <f>C260/9291</f>
        <v>0.33871488537294153</v>
      </c>
      <c r="D261" s="7">
        <f>D260/9291</f>
        <v>0.6176945431062318</v>
      </c>
      <c r="E261" s="7">
        <f>E260/9291</f>
        <v>0.010117317834463459</v>
      </c>
      <c r="F261" s="7">
        <f>F260/9291</f>
        <v>0.014853083629318696</v>
      </c>
      <c r="G261" s="7">
        <f>G260/9291</f>
        <v>0.01862017005704445</v>
      </c>
    </row>
    <row r="262" spans="3:7" ht="3.75" customHeight="1">
      <c r="C262" s="4"/>
      <c r="D262" s="4"/>
      <c r="E262" s="4"/>
      <c r="F262" s="4"/>
      <c r="G262" s="4"/>
    </row>
    <row r="263" spans="2:7" ht="9">
      <c r="B263" s="11" t="s">
        <v>10</v>
      </c>
      <c r="C263" s="4">
        <v>629</v>
      </c>
      <c r="D263" s="4">
        <v>1207</v>
      </c>
      <c r="E263" s="4">
        <v>19</v>
      </c>
      <c r="F263" s="4">
        <v>24</v>
      </c>
      <c r="G263" s="4">
        <v>50</v>
      </c>
    </row>
    <row r="264" spans="2:7" ht="9">
      <c r="B264" s="11" t="s">
        <v>11</v>
      </c>
      <c r="C264" s="4">
        <v>645</v>
      </c>
      <c r="D264" s="4">
        <v>1012</v>
      </c>
      <c r="E264" s="4">
        <v>32</v>
      </c>
      <c r="F264" s="4">
        <v>27</v>
      </c>
      <c r="G264" s="4">
        <v>37</v>
      </c>
    </row>
    <row r="265" spans="2:7" ht="9">
      <c r="B265" s="11" t="s">
        <v>12</v>
      </c>
      <c r="C265" s="4">
        <v>639</v>
      </c>
      <c r="D265" s="4">
        <v>1550</v>
      </c>
      <c r="E265" s="4">
        <v>21</v>
      </c>
      <c r="F265" s="4">
        <v>39</v>
      </c>
      <c r="G265" s="4">
        <v>31</v>
      </c>
    </row>
    <row r="266" spans="2:7" ht="9">
      <c r="B266" s="11" t="s">
        <v>13</v>
      </c>
      <c r="C266" s="4">
        <v>676</v>
      </c>
      <c r="D266" s="4">
        <v>1027</v>
      </c>
      <c r="E266" s="4">
        <v>8</v>
      </c>
      <c r="F266" s="4">
        <v>29</v>
      </c>
      <c r="G266" s="4">
        <v>30</v>
      </c>
    </row>
    <row r="267" spans="2:7" ht="9">
      <c r="B267" s="11" t="s">
        <v>14</v>
      </c>
      <c r="C267" s="4">
        <v>558</v>
      </c>
      <c r="D267" s="4">
        <v>943</v>
      </c>
      <c r="E267" s="4">
        <v>14</v>
      </c>
      <c r="F267" s="4">
        <v>19</v>
      </c>
      <c r="G267" s="4">
        <v>25</v>
      </c>
    </row>
    <row r="268" spans="2:7" ht="9">
      <c r="B268" s="11" t="s">
        <v>57</v>
      </c>
      <c r="C268" s="4">
        <v>3147</v>
      </c>
      <c r="D268" s="4">
        <v>5739</v>
      </c>
      <c r="E268" s="4">
        <v>94</v>
      </c>
      <c r="F268" s="4">
        <v>138</v>
      </c>
      <c r="G268" s="4">
        <v>173</v>
      </c>
    </row>
    <row r="269" spans="2:7" ht="9">
      <c r="B269" s="11" t="s">
        <v>59</v>
      </c>
      <c r="C269" s="4">
        <v>3147</v>
      </c>
      <c r="D269" s="4">
        <v>5739</v>
      </c>
      <c r="E269" s="4">
        <v>94</v>
      </c>
      <c r="F269" s="4">
        <v>138</v>
      </c>
      <c r="G269" s="4">
        <v>173</v>
      </c>
    </row>
    <row r="270" spans="2:7" ht="9">
      <c r="B270" s="11" t="s">
        <v>60</v>
      </c>
      <c r="C270" s="4">
        <v>3147</v>
      </c>
      <c r="D270" s="4">
        <v>5739</v>
      </c>
      <c r="E270" s="4">
        <v>94</v>
      </c>
      <c r="F270" s="4">
        <v>138</v>
      </c>
      <c r="G270" s="4">
        <v>173</v>
      </c>
    </row>
    <row r="271" spans="2:7" ht="9">
      <c r="B271" s="11" t="s">
        <v>46</v>
      </c>
      <c r="C271" s="4">
        <v>3147</v>
      </c>
      <c r="D271" s="4">
        <v>5739</v>
      </c>
      <c r="E271" s="4">
        <v>94</v>
      </c>
      <c r="F271" s="4">
        <v>138</v>
      </c>
      <c r="G271" s="4">
        <v>173</v>
      </c>
    </row>
    <row r="272" spans="2:7" ht="9">
      <c r="B272" s="12" t="s">
        <v>790</v>
      </c>
      <c r="C272" s="4"/>
      <c r="D272" s="4"/>
      <c r="E272" s="4"/>
      <c r="F272" s="4"/>
      <c r="G272" s="4"/>
    </row>
    <row r="273" spans="2:7" ht="9">
      <c r="B273" s="11" t="s">
        <v>136</v>
      </c>
      <c r="C273" s="4">
        <v>739</v>
      </c>
      <c r="D273" s="4">
        <v>1064</v>
      </c>
      <c r="E273" s="4">
        <v>33</v>
      </c>
      <c r="F273" s="4">
        <v>28</v>
      </c>
      <c r="G273" s="4">
        <v>47</v>
      </c>
    </row>
    <row r="274" spans="2:7" ht="9">
      <c r="B274" s="11" t="s">
        <v>137</v>
      </c>
      <c r="C274" s="4">
        <v>756</v>
      </c>
      <c r="D274" s="4">
        <v>1146</v>
      </c>
      <c r="E274" s="4">
        <v>14</v>
      </c>
      <c r="F274" s="4">
        <v>34</v>
      </c>
      <c r="G274" s="4">
        <v>33</v>
      </c>
    </row>
    <row r="275" spans="2:7" ht="9">
      <c r="B275" s="11" t="s">
        <v>138</v>
      </c>
      <c r="C275" s="4">
        <v>1652</v>
      </c>
      <c r="D275" s="4">
        <v>3529</v>
      </c>
      <c r="E275" s="4">
        <v>47</v>
      </c>
      <c r="F275" s="4">
        <v>76</v>
      </c>
      <c r="G275" s="4">
        <v>93</v>
      </c>
    </row>
    <row r="276" spans="2:7" ht="18">
      <c r="B276" s="11" t="s">
        <v>139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</row>
    <row r="277" spans="3:7" ht="4.5" customHeight="1">
      <c r="C277" s="4"/>
      <c r="D277" s="4"/>
      <c r="E277" s="4"/>
      <c r="F277" s="4"/>
      <c r="G277" s="4"/>
    </row>
    <row r="278" spans="1:7" ht="9">
      <c r="A278" s="5" t="s">
        <v>804</v>
      </c>
      <c r="C278" s="4"/>
      <c r="D278" s="4"/>
      <c r="E278" s="4"/>
      <c r="F278" s="4"/>
      <c r="G278" s="4"/>
    </row>
    <row r="279" spans="1:7" ht="9">
      <c r="A279" s="1"/>
      <c r="B279" s="9" t="s">
        <v>792</v>
      </c>
      <c r="C279" s="4">
        <v>38016</v>
      </c>
      <c r="D279" s="4">
        <v>22394</v>
      </c>
      <c r="E279" s="4">
        <v>557</v>
      </c>
      <c r="F279" s="4">
        <v>1487</v>
      </c>
      <c r="G279" s="4">
        <v>2246</v>
      </c>
    </row>
    <row r="280" spans="2:7" s="6" customFormat="1" ht="9">
      <c r="B280" s="10" t="s">
        <v>793</v>
      </c>
      <c r="C280" s="7">
        <f>C279/64700</f>
        <v>0.5875734157650696</v>
      </c>
      <c r="D280" s="7">
        <f>D279/64700</f>
        <v>0.34612055641421946</v>
      </c>
      <c r="E280" s="7">
        <f>E279/64700</f>
        <v>0.008608964451313756</v>
      </c>
      <c r="F280" s="7">
        <f>F279/64700</f>
        <v>0.022982998454404945</v>
      </c>
      <c r="G280" s="7">
        <f>G279/64700</f>
        <v>0.03471406491499227</v>
      </c>
    </row>
    <row r="281" spans="3:7" ht="3.75" customHeight="1">
      <c r="C281" s="4"/>
      <c r="D281" s="4"/>
      <c r="E281" s="4"/>
      <c r="F281" s="4"/>
      <c r="G281" s="4"/>
    </row>
    <row r="282" spans="2:7" ht="9">
      <c r="B282" s="11" t="s">
        <v>10</v>
      </c>
      <c r="C282" s="4">
        <v>5596</v>
      </c>
      <c r="D282" s="4">
        <v>4531</v>
      </c>
      <c r="E282" s="4">
        <v>69</v>
      </c>
      <c r="F282" s="4">
        <v>190</v>
      </c>
      <c r="G282" s="4">
        <v>231</v>
      </c>
    </row>
    <row r="283" spans="2:7" ht="9">
      <c r="B283" s="11" t="s">
        <v>11</v>
      </c>
      <c r="C283" s="4">
        <v>9552</v>
      </c>
      <c r="D283" s="4">
        <v>7977</v>
      </c>
      <c r="E283" s="4">
        <v>194</v>
      </c>
      <c r="F283" s="4">
        <v>398</v>
      </c>
      <c r="G283" s="4">
        <v>471</v>
      </c>
    </row>
    <row r="284" spans="2:7" ht="9">
      <c r="B284" s="11" t="s">
        <v>12</v>
      </c>
      <c r="C284" s="4">
        <v>11010</v>
      </c>
      <c r="D284" s="4">
        <v>3787</v>
      </c>
      <c r="E284" s="4">
        <v>114</v>
      </c>
      <c r="F284" s="4">
        <v>434</v>
      </c>
      <c r="G284" s="4">
        <v>880</v>
      </c>
    </row>
    <row r="285" spans="2:7" ht="9">
      <c r="B285" s="11" t="s">
        <v>13</v>
      </c>
      <c r="C285" s="4">
        <v>5613</v>
      </c>
      <c r="D285" s="4">
        <v>2935</v>
      </c>
      <c r="E285" s="4">
        <v>96</v>
      </c>
      <c r="F285" s="4">
        <v>257</v>
      </c>
      <c r="G285" s="4">
        <v>316</v>
      </c>
    </row>
    <row r="286" spans="2:7" ht="9">
      <c r="B286" s="11" t="s">
        <v>14</v>
      </c>
      <c r="C286" s="4">
        <v>6245</v>
      </c>
      <c r="D286" s="4">
        <v>3164</v>
      </c>
      <c r="E286" s="4">
        <v>84</v>
      </c>
      <c r="F286" s="4">
        <v>208</v>
      </c>
      <c r="G286" s="4">
        <v>348</v>
      </c>
    </row>
    <row r="287" spans="2:7" ht="9">
      <c r="B287" s="11" t="s">
        <v>101</v>
      </c>
      <c r="C287" s="4">
        <v>38016</v>
      </c>
      <c r="D287" s="4">
        <v>22394</v>
      </c>
      <c r="E287" s="4">
        <v>557</v>
      </c>
      <c r="F287" s="4">
        <v>1487</v>
      </c>
      <c r="G287" s="4">
        <v>2246</v>
      </c>
    </row>
    <row r="288" spans="2:7" ht="9">
      <c r="B288" s="11" t="s">
        <v>140</v>
      </c>
      <c r="C288" s="4">
        <v>38016</v>
      </c>
      <c r="D288" s="4">
        <v>22394</v>
      </c>
      <c r="E288" s="4">
        <v>557</v>
      </c>
      <c r="F288" s="4">
        <v>1487</v>
      </c>
      <c r="G288" s="4">
        <v>2246</v>
      </c>
    </row>
    <row r="289" spans="2:7" ht="9">
      <c r="B289" s="11" t="s">
        <v>102</v>
      </c>
      <c r="C289" s="4">
        <v>38016</v>
      </c>
      <c r="D289" s="4">
        <v>22394</v>
      </c>
      <c r="E289" s="4">
        <v>557</v>
      </c>
      <c r="F289" s="4">
        <v>1487</v>
      </c>
      <c r="G289" s="4">
        <v>2246</v>
      </c>
    </row>
    <row r="290" spans="2:7" ht="9">
      <c r="B290" s="11" t="s">
        <v>26</v>
      </c>
      <c r="C290" s="4">
        <v>38016</v>
      </c>
      <c r="D290" s="4">
        <v>22394</v>
      </c>
      <c r="E290" s="4">
        <v>557</v>
      </c>
      <c r="F290" s="4">
        <v>1487</v>
      </c>
      <c r="G290" s="4">
        <v>2246</v>
      </c>
    </row>
    <row r="291" spans="2:7" ht="9">
      <c r="B291" s="12" t="s">
        <v>790</v>
      </c>
      <c r="C291" s="4"/>
      <c r="D291" s="4"/>
      <c r="E291" s="4"/>
      <c r="F291" s="4"/>
      <c r="G291" s="4"/>
    </row>
    <row r="292" spans="2:7" ht="9">
      <c r="B292" s="11" t="s">
        <v>141</v>
      </c>
      <c r="C292" s="4">
        <v>7497</v>
      </c>
      <c r="D292" s="4">
        <v>1517</v>
      </c>
      <c r="E292" s="4">
        <v>91</v>
      </c>
      <c r="F292" s="4">
        <v>314</v>
      </c>
      <c r="G292" s="4">
        <v>693</v>
      </c>
    </row>
    <row r="293" spans="2:7" ht="9">
      <c r="B293" s="11" t="s">
        <v>142</v>
      </c>
      <c r="C293" s="4">
        <v>443</v>
      </c>
      <c r="D293" s="4">
        <v>210</v>
      </c>
      <c r="E293" s="4">
        <v>10</v>
      </c>
      <c r="F293" s="4">
        <v>12</v>
      </c>
      <c r="G293" s="4">
        <v>27</v>
      </c>
    </row>
    <row r="294" spans="2:7" ht="9">
      <c r="B294" s="11" t="s">
        <v>143</v>
      </c>
      <c r="C294" s="4">
        <v>6964</v>
      </c>
      <c r="D294" s="4">
        <v>3965</v>
      </c>
      <c r="E294" s="4">
        <v>100</v>
      </c>
      <c r="F294" s="4">
        <v>290</v>
      </c>
      <c r="G294" s="4">
        <v>351</v>
      </c>
    </row>
    <row r="295" spans="2:7" ht="9">
      <c r="B295" s="11" t="s">
        <v>144</v>
      </c>
      <c r="C295" s="4">
        <v>374</v>
      </c>
      <c r="D295" s="4">
        <v>405</v>
      </c>
      <c r="E295" s="4">
        <v>2</v>
      </c>
      <c r="F295" s="4">
        <v>12</v>
      </c>
      <c r="G295" s="4">
        <v>16</v>
      </c>
    </row>
    <row r="296" spans="2:7" ht="9">
      <c r="B296" s="11" t="s">
        <v>145</v>
      </c>
      <c r="C296" s="4">
        <v>6263</v>
      </c>
      <c r="D296" s="4">
        <v>5954</v>
      </c>
      <c r="E296" s="4">
        <v>126</v>
      </c>
      <c r="F296" s="4">
        <v>257</v>
      </c>
      <c r="G296" s="4">
        <v>260</v>
      </c>
    </row>
    <row r="297" spans="2:7" ht="9">
      <c r="B297" s="11" t="s">
        <v>146</v>
      </c>
      <c r="C297" s="4">
        <v>545</v>
      </c>
      <c r="D297" s="4">
        <v>602</v>
      </c>
      <c r="E297" s="4">
        <v>21</v>
      </c>
      <c r="F297" s="4">
        <v>23</v>
      </c>
      <c r="G297" s="4">
        <v>32</v>
      </c>
    </row>
    <row r="298" spans="2:7" ht="9">
      <c r="B298" s="11" t="s">
        <v>147</v>
      </c>
      <c r="C298" s="4">
        <v>180</v>
      </c>
      <c r="D298" s="4">
        <v>63</v>
      </c>
      <c r="E298" s="4">
        <v>3</v>
      </c>
      <c r="F298" s="4">
        <v>4</v>
      </c>
      <c r="G298" s="4">
        <v>9</v>
      </c>
    </row>
    <row r="299" spans="2:7" ht="18">
      <c r="B299" s="11" t="s">
        <v>148</v>
      </c>
      <c r="C299" s="4">
        <v>15750</v>
      </c>
      <c r="D299" s="4">
        <v>9678</v>
      </c>
      <c r="E299" s="4">
        <v>204</v>
      </c>
      <c r="F299" s="4">
        <v>575</v>
      </c>
      <c r="G299" s="4">
        <v>858</v>
      </c>
    </row>
    <row r="300" spans="2:7" ht="18">
      <c r="B300" s="11" t="s">
        <v>149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</row>
    <row r="301" spans="3:7" ht="4.5" customHeight="1">
      <c r="C301" s="4"/>
      <c r="D301" s="4"/>
      <c r="E301" s="4"/>
      <c r="F301" s="4"/>
      <c r="G301" s="4"/>
    </row>
    <row r="302" spans="1:7" ht="9">
      <c r="A302" s="5" t="s">
        <v>805</v>
      </c>
      <c r="C302" s="4"/>
      <c r="D302" s="4"/>
      <c r="E302" s="4"/>
      <c r="F302" s="4"/>
      <c r="G302" s="4"/>
    </row>
    <row r="303" spans="1:7" ht="9">
      <c r="A303" s="1"/>
      <c r="B303" s="9" t="s">
        <v>792</v>
      </c>
      <c r="C303" s="4">
        <v>19498</v>
      </c>
      <c r="D303" s="4">
        <v>12195</v>
      </c>
      <c r="E303" s="4">
        <v>293</v>
      </c>
      <c r="F303" s="4">
        <v>678</v>
      </c>
      <c r="G303" s="4">
        <v>1159</v>
      </c>
    </row>
    <row r="304" spans="2:7" s="6" customFormat="1" ht="9">
      <c r="B304" s="10" t="s">
        <v>793</v>
      </c>
      <c r="C304" s="7">
        <f>C303/33823</f>
        <v>0.5764716317298879</v>
      </c>
      <c r="D304" s="7">
        <f>D303/33823</f>
        <v>0.3605534695325666</v>
      </c>
      <c r="E304" s="7">
        <f>E303/33823</f>
        <v>0.00866274428643231</v>
      </c>
      <c r="F304" s="7">
        <f>F303/33823</f>
        <v>0.02004553114744405</v>
      </c>
      <c r="G304" s="7">
        <f>G303/33823</f>
        <v>0.0342666233036691</v>
      </c>
    </row>
    <row r="305" spans="3:7" ht="3.75" customHeight="1">
      <c r="C305" s="4"/>
      <c r="D305" s="4"/>
      <c r="E305" s="4"/>
      <c r="F305" s="4"/>
      <c r="G305" s="4"/>
    </row>
    <row r="306" spans="2:7" ht="9">
      <c r="B306" s="11" t="s">
        <v>10</v>
      </c>
      <c r="C306" s="4">
        <v>3532</v>
      </c>
      <c r="D306" s="4">
        <v>755</v>
      </c>
      <c r="E306" s="4">
        <v>66</v>
      </c>
      <c r="F306" s="4">
        <v>126</v>
      </c>
      <c r="G306" s="4">
        <v>250</v>
      </c>
    </row>
    <row r="307" spans="2:7" ht="9">
      <c r="B307" s="11" t="s">
        <v>11</v>
      </c>
      <c r="C307" s="4">
        <v>3057</v>
      </c>
      <c r="D307" s="4">
        <v>2021</v>
      </c>
      <c r="E307" s="4">
        <v>54</v>
      </c>
      <c r="F307" s="4">
        <v>110</v>
      </c>
      <c r="G307" s="4">
        <v>187</v>
      </c>
    </row>
    <row r="308" spans="2:7" ht="9">
      <c r="B308" s="11" t="s">
        <v>12</v>
      </c>
      <c r="C308" s="4">
        <v>2932</v>
      </c>
      <c r="D308" s="4">
        <v>2273</v>
      </c>
      <c r="E308" s="4">
        <v>44</v>
      </c>
      <c r="F308" s="4">
        <v>117</v>
      </c>
      <c r="G308" s="4">
        <v>180</v>
      </c>
    </row>
    <row r="309" spans="2:7" ht="9">
      <c r="B309" s="11" t="s">
        <v>13</v>
      </c>
      <c r="C309" s="4">
        <v>2842</v>
      </c>
      <c r="D309" s="4">
        <v>2328</v>
      </c>
      <c r="E309" s="4">
        <v>37</v>
      </c>
      <c r="F309" s="4">
        <v>109</v>
      </c>
      <c r="G309" s="4">
        <v>164</v>
      </c>
    </row>
    <row r="310" spans="2:7" ht="9">
      <c r="B310" s="11" t="s">
        <v>14</v>
      </c>
      <c r="C310" s="4">
        <v>2632</v>
      </c>
      <c r="D310" s="4">
        <v>1525</v>
      </c>
      <c r="E310" s="4">
        <v>45</v>
      </c>
      <c r="F310" s="4">
        <v>88</v>
      </c>
      <c r="G310" s="4">
        <v>158</v>
      </c>
    </row>
    <row r="311" spans="2:7" ht="9">
      <c r="B311" s="11" t="s">
        <v>150</v>
      </c>
      <c r="C311" s="4">
        <v>19498</v>
      </c>
      <c r="D311" s="4">
        <v>12195</v>
      </c>
      <c r="E311" s="4">
        <v>293</v>
      </c>
      <c r="F311" s="4">
        <v>678</v>
      </c>
      <c r="G311" s="4">
        <v>1159</v>
      </c>
    </row>
    <row r="312" spans="2:7" ht="9">
      <c r="B312" s="11" t="s">
        <v>151</v>
      </c>
      <c r="C312" s="4">
        <v>19498</v>
      </c>
      <c r="D312" s="4">
        <v>12195</v>
      </c>
      <c r="E312" s="4">
        <v>293</v>
      </c>
      <c r="F312" s="4">
        <v>678</v>
      </c>
      <c r="G312" s="4">
        <v>1159</v>
      </c>
    </row>
    <row r="313" spans="2:7" ht="9">
      <c r="B313" s="11" t="s">
        <v>152</v>
      </c>
      <c r="C313" s="4">
        <v>19498</v>
      </c>
      <c r="D313" s="4">
        <v>12195</v>
      </c>
      <c r="E313" s="4">
        <v>293</v>
      </c>
      <c r="F313" s="4">
        <v>678</v>
      </c>
      <c r="G313" s="4">
        <v>1159</v>
      </c>
    </row>
    <row r="314" spans="2:7" ht="9">
      <c r="B314" s="11" t="s">
        <v>153</v>
      </c>
      <c r="C314" s="4">
        <v>19498</v>
      </c>
      <c r="D314" s="4">
        <v>12195</v>
      </c>
      <c r="E314" s="4">
        <v>293</v>
      </c>
      <c r="F314" s="4">
        <v>678</v>
      </c>
      <c r="G314" s="4">
        <v>1159</v>
      </c>
    </row>
    <row r="315" spans="2:7" ht="9">
      <c r="B315" s="12" t="s">
        <v>790</v>
      </c>
      <c r="C315" s="4"/>
      <c r="D315" s="4"/>
      <c r="E315" s="4"/>
      <c r="F315" s="4"/>
      <c r="G315" s="4"/>
    </row>
    <row r="316" spans="2:7" ht="9">
      <c r="B316" s="11" t="s">
        <v>154</v>
      </c>
      <c r="C316" s="4">
        <v>2560</v>
      </c>
      <c r="D316" s="4">
        <v>1465</v>
      </c>
      <c r="E316" s="4">
        <v>31</v>
      </c>
      <c r="F316" s="4">
        <v>64</v>
      </c>
      <c r="G316" s="4">
        <v>120</v>
      </c>
    </row>
    <row r="317" spans="2:7" ht="9">
      <c r="B317" s="11" t="s">
        <v>155</v>
      </c>
      <c r="C317" s="4">
        <v>3486</v>
      </c>
      <c r="D317" s="4">
        <v>707</v>
      </c>
      <c r="E317" s="4">
        <v>63</v>
      </c>
      <c r="F317" s="4">
        <v>125</v>
      </c>
      <c r="G317" s="4">
        <v>250</v>
      </c>
    </row>
    <row r="318" spans="2:7" ht="9">
      <c r="B318" s="11" t="s">
        <v>156</v>
      </c>
      <c r="C318" s="4">
        <v>301</v>
      </c>
      <c r="D318" s="4">
        <v>158</v>
      </c>
      <c r="E318" s="4">
        <v>2</v>
      </c>
      <c r="F318" s="4">
        <v>12</v>
      </c>
      <c r="G318" s="4">
        <v>22</v>
      </c>
    </row>
    <row r="319" spans="2:7" ht="9">
      <c r="B319" s="11" t="s">
        <v>157</v>
      </c>
      <c r="C319" s="4">
        <v>4276</v>
      </c>
      <c r="D319" s="4">
        <v>2518</v>
      </c>
      <c r="E319" s="4">
        <v>69</v>
      </c>
      <c r="F319" s="4">
        <v>156</v>
      </c>
      <c r="G319" s="4">
        <v>254</v>
      </c>
    </row>
    <row r="320" spans="2:7" ht="9">
      <c r="B320" s="11" t="s">
        <v>158</v>
      </c>
      <c r="C320" s="4">
        <v>518</v>
      </c>
      <c r="D320" s="4">
        <v>368</v>
      </c>
      <c r="E320" s="4">
        <v>9</v>
      </c>
      <c r="F320" s="4">
        <v>18</v>
      </c>
      <c r="G320" s="4">
        <v>33</v>
      </c>
    </row>
    <row r="321" spans="2:7" ht="9">
      <c r="B321" s="11" t="s">
        <v>159</v>
      </c>
      <c r="C321" s="4">
        <v>1052</v>
      </c>
      <c r="D321" s="4">
        <v>877</v>
      </c>
      <c r="E321" s="4">
        <v>21</v>
      </c>
      <c r="F321" s="4">
        <v>45</v>
      </c>
      <c r="G321" s="4">
        <v>53</v>
      </c>
    </row>
    <row r="322" spans="2:7" ht="9">
      <c r="B322" s="11" t="s">
        <v>160</v>
      </c>
      <c r="C322" s="4">
        <v>223</v>
      </c>
      <c r="D322" s="4">
        <v>105</v>
      </c>
      <c r="E322" s="4">
        <v>3</v>
      </c>
      <c r="F322" s="4">
        <v>5</v>
      </c>
      <c r="G322" s="4">
        <v>20</v>
      </c>
    </row>
    <row r="323" spans="2:7" ht="9">
      <c r="B323" s="11" t="s">
        <v>161</v>
      </c>
      <c r="C323" s="4">
        <v>2579</v>
      </c>
      <c r="D323" s="4">
        <v>2704</v>
      </c>
      <c r="E323" s="4">
        <v>48</v>
      </c>
      <c r="F323" s="4">
        <v>125</v>
      </c>
      <c r="G323" s="4">
        <v>187</v>
      </c>
    </row>
    <row r="324" spans="2:7" ht="18">
      <c r="B324" s="11" t="s">
        <v>162</v>
      </c>
      <c r="C324" s="4">
        <v>4503</v>
      </c>
      <c r="D324" s="4">
        <v>3293</v>
      </c>
      <c r="E324" s="4">
        <v>47</v>
      </c>
      <c r="F324" s="4">
        <v>128</v>
      </c>
      <c r="G324" s="4">
        <v>220</v>
      </c>
    </row>
    <row r="325" spans="3:7" ht="4.5" customHeight="1">
      <c r="C325" s="4"/>
      <c r="D325" s="4"/>
      <c r="E325" s="4"/>
      <c r="F325" s="4"/>
      <c r="G325" s="4"/>
    </row>
    <row r="326" spans="1:7" ht="9">
      <c r="A326" s="5" t="s">
        <v>806</v>
      </c>
      <c r="C326" s="4"/>
      <c r="D326" s="4"/>
      <c r="E326" s="4"/>
      <c r="F326" s="4"/>
      <c r="G326" s="4"/>
    </row>
    <row r="327" spans="1:7" ht="9">
      <c r="A327" s="1"/>
      <c r="B327" s="9" t="s">
        <v>792</v>
      </c>
      <c r="C327" s="4">
        <v>3474</v>
      </c>
      <c r="D327" s="4">
        <v>4643</v>
      </c>
      <c r="E327" s="4">
        <v>78</v>
      </c>
      <c r="F327" s="4">
        <v>166</v>
      </c>
      <c r="G327" s="4">
        <v>178</v>
      </c>
    </row>
    <row r="328" spans="2:7" s="6" customFormat="1" ht="9">
      <c r="B328" s="10" t="s">
        <v>793</v>
      </c>
      <c r="C328" s="7">
        <f>C327/8539</f>
        <v>0.4068392083382129</v>
      </c>
      <c r="D328" s="7">
        <f>D327/8539</f>
        <v>0.5437404848342897</v>
      </c>
      <c r="E328" s="7">
        <f>E327/8539</f>
        <v>0.009134559081859702</v>
      </c>
      <c r="F328" s="7">
        <f>F327/8539</f>
        <v>0.019440215481906546</v>
      </c>
      <c r="G328" s="7">
        <f>G327/8539</f>
        <v>0.020845532263731117</v>
      </c>
    </row>
    <row r="329" spans="3:7" ht="3.75" customHeight="1">
      <c r="C329" s="4"/>
      <c r="D329" s="4"/>
      <c r="E329" s="4"/>
      <c r="F329" s="4"/>
      <c r="G329" s="4"/>
    </row>
    <row r="330" spans="2:7" ht="9">
      <c r="B330" s="11" t="s">
        <v>10</v>
      </c>
      <c r="C330" s="4">
        <v>714</v>
      </c>
      <c r="D330" s="4">
        <v>1136</v>
      </c>
      <c r="E330" s="4">
        <v>17</v>
      </c>
      <c r="F330" s="4">
        <v>24</v>
      </c>
      <c r="G330" s="4">
        <v>35</v>
      </c>
    </row>
    <row r="331" spans="2:7" ht="9">
      <c r="B331" s="11" t="s">
        <v>11</v>
      </c>
      <c r="C331" s="4">
        <v>697</v>
      </c>
      <c r="D331" s="4">
        <v>808</v>
      </c>
      <c r="E331" s="4">
        <v>17</v>
      </c>
      <c r="F331" s="4">
        <v>33</v>
      </c>
      <c r="G331" s="4">
        <v>30</v>
      </c>
    </row>
    <row r="332" spans="2:7" ht="9">
      <c r="B332" s="11" t="s">
        <v>12</v>
      </c>
      <c r="C332" s="4">
        <v>834</v>
      </c>
      <c r="D332" s="4">
        <v>1126</v>
      </c>
      <c r="E332" s="4">
        <v>10</v>
      </c>
      <c r="F332" s="4">
        <v>34</v>
      </c>
      <c r="G332" s="4">
        <v>35</v>
      </c>
    </row>
    <row r="333" spans="2:7" ht="9">
      <c r="B333" s="11" t="s">
        <v>13</v>
      </c>
      <c r="C333" s="4">
        <v>616</v>
      </c>
      <c r="D333" s="4">
        <v>954</v>
      </c>
      <c r="E333" s="4">
        <v>13</v>
      </c>
      <c r="F333" s="4">
        <v>38</v>
      </c>
      <c r="G333" s="4">
        <v>32</v>
      </c>
    </row>
    <row r="334" spans="2:7" ht="9">
      <c r="B334" s="11" t="s">
        <v>14</v>
      </c>
      <c r="C334" s="4">
        <v>613</v>
      </c>
      <c r="D334" s="4">
        <v>619</v>
      </c>
      <c r="E334" s="4">
        <v>21</v>
      </c>
      <c r="F334" s="4">
        <v>37</v>
      </c>
      <c r="G334" s="4">
        <v>46</v>
      </c>
    </row>
    <row r="335" spans="2:7" ht="9">
      <c r="B335" s="11" t="s">
        <v>163</v>
      </c>
      <c r="C335" s="4">
        <v>3474</v>
      </c>
      <c r="D335" s="4">
        <v>4643</v>
      </c>
      <c r="E335" s="4">
        <v>78</v>
      </c>
      <c r="F335" s="4">
        <v>166</v>
      </c>
      <c r="G335" s="4">
        <v>178</v>
      </c>
    </row>
    <row r="336" spans="2:7" ht="9">
      <c r="B336" s="11" t="s">
        <v>164</v>
      </c>
      <c r="C336" s="4">
        <v>3474</v>
      </c>
      <c r="D336" s="4">
        <v>4643</v>
      </c>
      <c r="E336" s="4">
        <v>78</v>
      </c>
      <c r="F336" s="4">
        <v>166</v>
      </c>
      <c r="G336" s="4">
        <v>178</v>
      </c>
    </row>
    <row r="337" spans="2:7" ht="9">
      <c r="B337" s="11" t="s">
        <v>165</v>
      </c>
      <c r="C337" s="4">
        <v>3474</v>
      </c>
      <c r="D337" s="4">
        <v>4643</v>
      </c>
      <c r="E337" s="4">
        <v>78</v>
      </c>
      <c r="F337" s="4">
        <v>166</v>
      </c>
      <c r="G337" s="4">
        <v>178</v>
      </c>
    </row>
    <row r="338" spans="2:7" ht="9">
      <c r="B338" s="11" t="s">
        <v>46</v>
      </c>
      <c r="C338" s="4">
        <v>3474</v>
      </c>
      <c r="D338" s="4">
        <v>4643</v>
      </c>
      <c r="E338" s="4">
        <v>78</v>
      </c>
      <c r="F338" s="4">
        <v>166</v>
      </c>
      <c r="G338" s="4">
        <v>178</v>
      </c>
    </row>
    <row r="339" spans="2:7" ht="9">
      <c r="B339" s="12" t="s">
        <v>790</v>
      </c>
      <c r="C339" s="4"/>
      <c r="D339" s="4"/>
      <c r="E339" s="4"/>
      <c r="F339" s="4"/>
      <c r="G339" s="4"/>
    </row>
    <row r="340" spans="2:7" ht="9">
      <c r="B340" s="11" t="s">
        <v>166</v>
      </c>
      <c r="C340" s="4">
        <v>660</v>
      </c>
      <c r="D340" s="4">
        <v>740</v>
      </c>
      <c r="E340" s="4">
        <v>17</v>
      </c>
      <c r="F340" s="4">
        <v>31</v>
      </c>
      <c r="G340" s="4">
        <v>29</v>
      </c>
    </row>
    <row r="341" spans="2:7" ht="9">
      <c r="B341" s="11" t="s">
        <v>167</v>
      </c>
      <c r="C341" s="4">
        <v>2814</v>
      </c>
      <c r="D341" s="4">
        <v>3903</v>
      </c>
      <c r="E341" s="4">
        <v>61</v>
      </c>
      <c r="F341" s="4">
        <v>135</v>
      </c>
      <c r="G341" s="4">
        <v>149</v>
      </c>
    </row>
    <row r="342" spans="2:7" ht="18">
      <c r="B342" s="11" t="s">
        <v>168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</row>
    <row r="343" spans="3:7" ht="4.5" customHeight="1">
      <c r="C343" s="4"/>
      <c r="D343" s="4"/>
      <c r="E343" s="4"/>
      <c r="F343" s="4"/>
      <c r="G343" s="4"/>
    </row>
    <row r="344" spans="1:7" ht="9">
      <c r="A344" s="5" t="s">
        <v>807</v>
      </c>
      <c r="C344" s="4"/>
      <c r="D344" s="4"/>
      <c r="E344" s="4"/>
      <c r="F344" s="4"/>
      <c r="G344" s="4"/>
    </row>
    <row r="345" spans="1:7" ht="9">
      <c r="A345" s="1"/>
      <c r="B345" s="9" t="s">
        <v>792</v>
      </c>
      <c r="C345" s="4">
        <v>79769</v>
      </c>
      <c r="D345" s="4">
        <v>118882</v>
      </c>
      <c r="E345" s="4">
        <v>1710</v>
      </c>
      <c r="F345" s="4">
        <v>4314</v>
      </c>
      <c r="G345" s="4">
        <v>4543</v>
      </c>
    </row>
    <row r="346" spans="2:7" s="6" customFormat="1" ht="9">
      <c r="B346" s="10" t="s">
        <v>793</v>
      </c>
      <c r="C346" s="7">
        <f>C345/209218</f>
        <v>0.38127216587482915</v>
      </c>
      <c r="D346" s="7">
        <f>D345/209218</f>
        <v>0.5682207075873013</v>
      </c>
      <c r="E346" s="7">
        <f>E345/209218</f>
        <v>0.00817329292890669</v>
      </c>
      <c r="F346" s="7">
        <f>F345/209218</f>
        <v>0.020619640757487404</v>
      </c>
      <c r="G346" s="7">
        <f>G345/209218</f>
        <v>0.021714192851475494</v>
      </c>
    </row>
    <row r="347" spans="3:7" ht="3.75" customHeight="1">
      <c r="C347" s="4"/>
      <c r="D347" s="4"/>
      <c r="E347" s="4"/>
      <c r="F347" s="4"/>
      <c r="G347" s="4"/>
    </row>
    <row r="348" spans="2:7" ht="9">
      <c r="B348" s="11" t="s">
        <v>10</v>
      </c>
      <c r="C348" s="4">
        <v>15769</v>
      </c>
      <c r="D348" s="4">
        <v>22686</v>
      </c>
      <c r="E348" s="4">
        <v>337</v>
      </c>
      <c r="F348" s="4">
        <v>905</v>
      </c>
      <c r="G348" s="4">
        <v>846</v>
      </c>
    </row>
    <row r="349" spans="2:7" ht="9">
      <c r="B349" s="11" t="s">
        <v>11</v>
      </c>
      <c r="C349" s="4">
        <v>16514</v>
      </c>
      <c r="D349" s="4">
        <v>24688</v>
      </c>
      <c r="E349" s="4">
        <v>432</v>
      </c>
      <c r="F349" s="4">
        <v>906</v>
      </c>
      <c r="G349" s="4">
        <v>1081</v>
      </c>
    </row>
    <row r="350" spans="2:7" ht="9">
      <c r="B350" s="11" t="s">
        <v>12</v>
      </c>
      <c r="C350" s="4">
        <v>17423</v>
      </c>
      <c r="D350" s="4">
        <v>30614</v>
      </c>
      <c r="E350" s="4">
        <v>381</v>
      </c>
      <c r="F350" s="4">
        <v>1086</v>
      </c>
      <c r="G350" s="4">
        <v>1001</v>
      </c>
    </row>
    <row r="351" spans="2:7" ht="9">
      <c r="B351" s="11" t="s">
        <v>13</v>
      </c>
      <c r="C351" s="4">
        <v>16881</v>
      </c>
      <c r="D351" s="4">
        <v>34066</v>
      </c>
      <c r="E351" s="4">
        <v>380</v>
      </c>
      <c r="F351" s="4">
        <v>943</v>
      </c>
      <c r="G351" s="4">
        <v>886</v>
      </c>
    </row>
    <row r="352" spans="2:7" ht="9">
      <c r="B352" s="11" t="s">
        <v>14</v>
      </c>
      <c r="C352" s="4">
        <v>13182</v>
      </c>
      <c r="D352" s="4">
        <v>6828</v>
      </c>
      <c r="E352" s="4">
        <v>180</v>
      </c>
      <c r="F352" s="4">
        <v>474</v>
      </c>
      <c r="G352" s="4">
        <v>729</v>
      </c>
    </row>
    <row r="353" spans="2:7" ht="9">
      <c r="B353" s="11" t="s">
        <v>112</v>
      </c>
      <c r="C353" s="4">
        <v>20565</v>
      </c>
      <c r="D353" s="4">
        <v>10236</v>
      </c>
      <c r="E353" s="4">
        <v>230</v>
      </c>
      <c r="F353" s="4">
        <v>675</v>
      </c>
      <c r="G353" s="4">
        <v>1116</v>
      </c>
    </row>
    <row r="354" spans="2:7" ht="9">
      <c r="B354" s="11" t="s">
        <v>169</v>
      </c>
      <c r="C354" s="4">
        <v>59204</v>
      </c>
      <c r="D354" s="4">
        <v>108646</v>
      </c>
      <c r="E354" s="4">
        <v>1480</v>
      </c>
      <c r="F354" s="4">
        <v>3639</v>
      </c>
      <c r="G354" s="4">
        <v>3427</v>
      </c>
    </row>
    <row r="355" spans="2:7" ht="9">
      <c r="B355" s="11" t="s">
        <v>115</v>
      </c>
      <c r="C355" s="4">
        <v>22564</v>
      </c>
      <c r="D355" s="4">
        <v>11810</v>
      </c>
      <c r="E355" s="4">
        <v>268</v>
      </c>
      <c r="F355" s="4">
        <v>787</v>
      </c>
      <c r="G355" s="4">
        <v>1236</v>
      </c>
    </row>
    <row r="356" spans="2:7" ht="9">
      <c r="B356" s="11" t="s">
        <v>170</v>
      </c>
      <c r="C356" s="4">
        <v>1</v>
      </c>
      <c r="D356" s="4">
        <v>2</v>
      </c>
      <c r="E356" s="4">
        <v>0</v>
      </c>
      <c r="F356" s="4">
        <v>1</v>
      </c>
      <c r="G356" s="4">
        <v>0</v>
      </c>
    </row>
    <row r="357" spans="2:7" ht="9">
      <c r="B357" s="11" t="s">
        <v>164</v>
      </c>
      <c r="C357" s="4">
        <v>57204</v>
      </c>
      <c r="D357" s="4">
        <v>107070</v>
      </c>
      <c r="E357" s="4">
        <v>1442</v>
      </c>
      <c r="F357" s="4">
        <v>3526</v>
      </c>
      <c r="G357" s="4">
        <v>3307</v>
      </c>
    </row>
    <row r="358" spans="2:7" ht="9">
      <c r="B358" s="11" t="s">
        <v>117</v>
      </c>
      <c r="C358" s="4">
        <v>18876</v>
      </c>
      <c r="D358" s="4">
        <v>9275</v>
      </c>
      <c r="E358" s="4">
        <v>208</v>
      </c>
      <c r="F358" s="4">
        <v>584</v>
      </c>
      <c r="G358" s="4">
        <v>982</v>
      </c>
    </row>
    <row r="359" spans="2:7" ht="9">
      <c r="B359" s="11" t="s">
        <v>171</v>
      </c>
      <c r="C359" s="4">
        <v>56565</v>
      </c>
      <c r="D359" s="4">
        <v>103186</v>
      </c>
      <c r="E359" s="4">
        <v>1340</v>
      </c>
      <c r="F359" s="4">
        <v>3476</v>
      </c>
      <c r="G359" s="4">
        <v>3217</v>
      </c>
    </row>
    <row r="360" spans="2:7" ht="9">
      <c r="B360" s="11" t="s">
        <v>165</v>
      </c>
      <c r="C360" s="4">
        <v>4327</v>
      </c>
      <c r="D360" s="4">
        <v>6419</v>
      </c>
      <c r="E360" s="4">
        <v>162</v>
      </c>
      <c r="F360" s="4">
        <v>253</v>
      </c>
      <c r="G360" s="4">
        <v>344</v>
      </c>
    </row>
    <row r="361" spans="2:7" ht="9">
      <c r="B361" s="11" t="s">
        <v>172</v>
      </c>
      <c r="C361" s="4">
        <v>1</v>
      </c>
      <c r="D361" s="4">
        <v>2</v>
      </c>
      <c r="E361" s="4">
        <v>0</v>
      </c>
      <c r="F361" s="4">
        <v>1</v>
      </c>
      <c r="G361" s="4">
        <v>0</v>
      </c>
    </row>
    <row r="362" spans="2:7" ht="9">
      <c r="B362" s="11" t="s">
        <v>46</v>
      </c>
      <c r="C362" s="4">
        <v>79769</v>
      </c>
      <c r="D362" s="4">
        <v>118882</v>
      </c>
      <c r="E362" s="4">
        <v>1710</v>
      </c>
      <c r="F362" s="4">
        <v>4314</v>
      </c>
      <c r="G362" s="4">
        <v>4543</v>
      </c>
    </row>
    <row r="363" spans="2:7" ht="9">
      <c r="B363" s="12" t="s">
        <v>790</v>
      </c>
      <c r="C363" s="4"/>
      <c r="D363" s="4"/>
      <c r="E363" s="4"/>
      <c r="F363" s="4"/>
      <c r="G363" s="4"/>
    </row>
    <row r="364" spans="2:7" ht="9">
      <c r="B364" s="11" t="s">
        <v>173</v>
      </c>
      <c r="C364" s="4">
        <v>1294</v>
      </c>
      <c r="D364" s="4">
        <v>459</v>
      </c>
      <c r="E364" s="4">
        <v>13</v>
      </c>
      <c r="F364" s="4">
        <v>44</v>
      </c>
      <c r="G364" s="4">
        <v>65</v>
      </c>
    </row>
    <row r="365" spans="2:7" ht="9">
      <c r="B365" s="11" t="s">
        <v>174</v>
      </c>
      <c r="C365" s="4">
        <v>34792</v>
      </c>
      <c r="D365" s="4">
        <v>51735</v>
      </c>
      <c r="E365" s="4">
        <v>619</v>
      </c>
      <c r="F365" s="4">
        <v>1639</v>
      </c>
      <c r="G365" s="4">
        <v>1814</v>
      </c>
    </row>
    <row r="366" spans="2:7" ht="9">
      <c r="B366" s="11" t="s">
        <v>175</v>
      </c>
      <c r="C366" s="4">
        <v>1225</v>
      </c>
      <c r="D366" s="4">
        <v>1782</v>
      </c>
      <c r="E366" s="4">
        <v>48</v>
      </c>
      <c r="F366" s="4">
        <v>97</v>
      </c>
      <c r="G366" s="4">
        <v>91</v>
      </c>
    </row>
    <row r="367" spans="2:7" ht="9">
      <c r="B367" s="11" t="s">
        <v>176</v>
      </c>
      <c r="C367" s="4">
        <v>4108</v>
      </c>
      <c r="D367" s="4">
        <v>1566</v>
      </c>
      <c r="E367" s="4">
        <v>33</v>
      </c>
      <c r="F367" s="4">
        <v>105</v>
      </c>
      <c r="G367" s="4">
        <v>194</v>
      </c>
    </row>
    <row r="368" spans="2:7" ht="9">
      <c r="B368" s="11" t="s">
        <v>177</v>
      </c>
      <c r="C368" s="4">
        <v>96</v>
      </c>
      <c r="D368" s="4">
        <v>222</v>
      </c>
      <c r="E368" s="4">
        <v>9</v>
      </c>
      <c r="F368" s="4">
        <v>13</v>
      </c>
      <c r="G368" s="4">
        <v>11</v>
      </c>
    </row>
    <row r="369" spans="2:7" ht="9">
      <c r="B369" s="11" t="s">
        <v>178</v>
      </c>
      <c r="C369" s="4">
        <v>921</v>
      </c>
      <c r="D369" s="4">
        <v>337</v>
      </c>
      <c r="E369" s="4">
        <v>7</v>
      </c>
      <c r="F369" s="4">
        <v>27</v>
      </c>
      <c r="G369" s="4">
        <v>55</v>
      </c>
    </row>
    <row r="370" spans="2:7" ht="9">
      <c r="B370" s="11" t="s">
        <v>179</v>
      </c>
      <c r="C370" s="4">
        <v>3630</v>
      </c>
      <c r="D370" s="4">
        <v>6603</v>
      </c>
      <c r="E370" s="4">
        <v>112</v>
      </c>
      <c r="F370" s="4">
        <v>290</v>
      </c>
      <c r="G370" s="4">
        <v>196</v>
      </c>
    </row>
    <row r="371" spans="2:7" ht="9">
      <c r="B371" s="11" t="s">
        <v>180</v>
      </c>
      <c r="C371" s="4">
        <v>1233</v>
      </c>
      <c r="D371" s="4">
        <v>1351</v>
      </c>
      <c r="E371" s="4">
        <v>11</v>
      </c>
      <c r="F371" s="4">
        <v>36</v>
      </c>
      <c r="G371" s="4">
        <v>60</v>
      </c>
    </row>
    <row r="372" spans="2:7" ht="9">
      <c r="B372" s="11" t="s">
        <v>181</v>
      </c>
      <c r="C372" s="4">
        <v>604</v>
      </c>
      <c r="D372" s="4">
        <v>1578</v>
      </c>
      <c r="E372" s="4">
        <v>22</v>
      </c>
      <c r="F372" s="4">
        <v>63</v>
      </c>
      <c r="G372" s="4">
        <v>53</v>
      </c>
    </row>
    <row r="373" spans="2:7" ht="9">
      <c r="B373" s="11" t="s">
        <v>182</v>
      </c>
      <c r="C373" s="4">
        <v>981</v>
      </c>
      <c r="D373" s="4">
        <v>1457</v>
      </c>
      <c r="E373" s="4">
        <v>35</v>
      </c>
      <c r="F373" s="4">
        <v>50</v>
      </c>
      <c r="G373" s="4">
        <v>58</v>
      </c>
    </row>
    <row r="374" spans="2:7" ht="9">
      <c r="B374" s="11" t="s">
        <v>183</v>
      </c>
      <c r="C374" s="4">
        <v>1696</v>
      </c>
      <c r="D374" s="4">
        <v>1250</v>
      </c>
      <c r="E374" s="4">
        <v>26</v>
      </c>
      <c r="F374" s="4">
        <v>45</v>
      </c>
      <c r="G374" s="4">
        <v>82</v>
      </c>
    </row>
    <row r="375" spans="2:7" ht="9">
      <c r="B375" s="11" t="s">
        <v>184</v>
      </c>
      <c r="C375" s="4">
        <v>29189</v>
      </c>
      <c r="D375" s="4">
        <v>50542</v>
      </c>
      <c r="E375" s="4">
        <v>775</v>
      </c>
      <c r="F375" s="4">
        <v>1905</v>
      </c>
      <c r="G375" s="4">
        <v>1864</v>
      </c>
    </row>
    <row r="376" spans="2:7" ht="18">
      <c r="B376" s="11" t="s">
        <v>185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</row>
    <row r="377" spans="3:7" ht="4.5" customHeight="1">
      <c r="C377" s="4"/>
      <c r="D377" s="4"/>
      <c r="E377" s="4"/>
      <c r="F377" s="4"/>
      <c r="G377" s="4"/>
    </row>
    <row r="378" spans="1:7" ht="9">
      <c r="A378" s="5" t="s">
        <v>808</v>
      </c>
      <c r="C378" s="4"/>
      <c r="D378" s="4"/>
      <c r="E378" s="4"/>
      <c r="F378" s="4"/>
      <c r="G378" s="4"/>
    </row>
    <row r="379" spans="1:7" ht="9">
      <c r="A379" s="1"/>
      <c r="B379" s="9" t="s">
        <v>792</v>
      </c>
      <c r="C379" s="4">
        <v>13485</v>
      </c>
      <c r="D379" s="4">
        <v>17075</v>
      </c>
      <c r="E379" s="4">
        <v>148</v>
      </c>
      <c r="F379" s="4">
        <v>330</v>
      </c>
      <c r="G379" s="4">
        <v>539</v>
      </c>
    </row>
    <row r="380" spans="2:7" s="6" customFormat="1" ht="9">
      <c r="B380" s="10" t="s">
        <v>793</v>
      </c>
      <c r="C380" s="7">
        <f>C379/31577</f>
        <v>0.42705133483231467</v>
      </c>
      <c r="D380" s="7">
        <f>D379/31577</f>
        <v>0.5407416790702093</v>
      </c>
      <c r="E380" s="7">
        <f>E379/31577</f>
        <v>0.004686955695601229</v>
      </c>
      <c r="F380" s="7">
        <f>F379/31577</f>
        <v>0.010450644456408146</v>
      </c>
      <c r="G380" s="7">
        <f>G379/31577</f>
        <v>0.01706938594546664</v>
      </c>
    </row>
    <row r="381" spans="3:7" ht="3.75" customHeight="1">
      <c r="C381" s="4"/>
      <c r="D381" s="4"/>
      <c r="E381" s="4"/>
      <c r="F381" s="4"/>
      <c r="G381" s="4"/>
    </row>
    <row r="382" spans="2:7" ht="9">
      <c r="B382" s="11" t="s">
        <v>10</v>
      </c>
      <c r="C382" s="4">
        <v>2225</v>
      </c>
      <c r="D382" s="4">
        <v>2916</v>
      </c>
      <c r="E382" s="4">
        <v>27</v>
      </c>
      <c r="F382" s="4">
        <v>53</v>
      </c>
      <c r="G382" s="4">
        <v>109</v>
      </c>
    </row>
    <row r="383" spans="2:7" ht="9">
      <c r="B383" s="11" t="s">
        <v>11</v>
      </c>
      <c r="C383" s="4">
        <v>2181</v>
      </c>
      <c r="D383" s="4">
        <v>1336</v>
      </c>
      <c r="E383" s="4">
        <v>22</v>
      </c>
      <c r="F383" s="4">
        <v>59</v>
      </c>
      <c r="G383" s="4">
        <v>79</v>
      </c>
    </row>
    <row r="384" spans="2:7" ht="9">
      <c r="B384" s="11" t="s">
        <v>12</v>
      </c>
      <c r="C384" s="4">
        <v>3239</v>
      </c>
      <c r="D384" s="4">
        <v>6049</v>
      </c>
      <c r="E384" s="4">
        <v>33</v>
      </c>
      <c r="F384" s="4">
        <v>80</v>
      </c>
      <c r="G384" s="4">
        <v>132</v>
      </c>
    </row>
    <row r="385" spans="2:7" ht="9">
      <c r="B385" s="11" t="s">
        <v>13</v>
      </c>
      <c r="C385" s="4">
        <v>2870</v>
      </c>
      <c r="D385" s="4">
        <v>2814</v>
      </c>
      <c r="E385" s="4">
        <v>26</v>
      </c>
      <c r="F385" s="4">
        <v>66</v>
      </c>
      <c r="G385" s="4">
        <v>113</v>
      </c>
    </row>
    <row r="386" spans="2:7" ht="9">
      <c r="B386" s="11" t="s">
        <v>14</v>
      </c>
      <c r="C386" s="4">
        <v>2970</v>
      </c>
      <c r="D386" s="4">
        <v>3960</v>
      </c>
      <c r="E386" s="4">
        <v>40</v>
      </c>
      <c r="F386" s="4">
        <v>72</v>
      </c>
      <c r="G386" s="4">
        <v>106</v>
      </c>
    </row>
    <row r="387" spans="2:7" ht="9">
      <c r="B387" s="11" t="s">
        <v>112</v>
      </c>
      <c r="C387" s="4">
        <v>13485</v>
      </c>
      <c r="D387" s="4">
        <v>17075</v>
      </c>
      <c r="E387" s="4">
        <v>148</v>
      </c>
      <c r="F387" s="4">
        <v>330</v>
      </c>
      <c r="G387" s="4">
        <v>539</v>
      </c>
    </row>
    <row r="388" spans="2:7" ht="9">
      <c r="B388" s="11" t="s">
        <v>115</v>
      </c>
      <c r="C388" s="4">
        <v>13485</v>
      </c>
      <c r="D388" s="4">
        <v>17075</v>
      </c>
      <c r="E388" s="4">
        <v>148</v>
      </c>
      <c r="F388" s="4">
        <v>330</v>
      </c>
      <c r="G388" s="4">
        <v>539</v>
      </c>
    </row>
    <row r="389" spans="2:7" ht="9">
      <c r="B389" s="11" t="s">
        <v>117</v>
      </c>
      <c r="C389" s="4">
        <v>13485</v>
      </c>
      <c r="D389" s="4">
        <v>17075</v>
      </c>
      <c r="E389" s="4">
        <v>148</v>
      </c>
      <c r="F389" s="4">
        <v>330</v>
      </c>
      <c r="G389" s="4">
        <v>539</v>
      </c>
    </row>
    <row r="390" spans="2:7" ht="9">
      <c r="B390" s="11" t="s">
        <v>46</v>
      </c>
      <c r="C390" s="4">
        <v>13485</v>
      </c>
      <c r="D390" s="4">
        <v>17075</v>
      </c>
      <c r="E390" s="4">
        <v>148</v>
      </c>
      <c r="F390" s="4">
        <v>330</v>
      </c>
      <c r="G390" s="4">
        <v>539</v>
      </c>
    </row>
    <row r="391" spans="2:7" ht="9">
      <c r="B391" s="12" t="s">
        <v>790</v>
      </c>
      <c r="C391" s="4"/>
      <c r="D391" s="4"/>
      <c r="E391" s="4"/>
      <c r="F391" s="4"/>
      <c r="G391" s="4"/>
    </row>
    <row r="392" spans="2:7" ht="9">
      <c r="B392" s="11" t="s">
        <v>186</v>
      </c>
      <c r="C392" s="4">
        <v>513</v>
      </c>
      <c r="D392" s="4">
        <v>299</v>
      </c>
      <c r="E392" s="4">
        <v>9</v>
      </c>
      <c r="F392" s="4">
        <v>14</v>
      </c>
      <c r="G392" s="4">
        <v>27</v>
      </c>
    </row>
    <row r="393" spans="2:7" ht="9">
      <c r="B393" s="11" t="s">
        <v>187</v>
      </c>
      <c r="C393" s="4">
        <v>1262</v>
      </c>
      <c r="D393" s="4">
        <v>784</v>
      </c>
      <c r="E393" s="4">
        <v>11</v>
      </c>
      <c r="F393" s="4">
        <v>35</v>
      </c>
      <c r="G393" s="4">
        <v>39</v>
      </c>
    </row>
    <row r="394" spans="2:7" ht="9">
      <c r="B394" s="11" t="s">
        <v>188</v>
      </c>
      <c r="C394" s="4">
        <v>6063</v>
      </c>
      <c r="D394" s="4">
        <v>7799</v>
      </c>
      <c r="E394" s="4">
        <v>65</v>
      </c>
      <c r="F394" s="4">
        <v>151</v>
      </c>
      <c r="G394" s="4">
        <v>219</v>
      </c>
    </row>
    <row r="395" spans="2:7" ht="9">
      <c r="B395" s="11" t="s">
        <v>189</v>
      </c>
      <c r="C395" s="4">
        <v>2471</v>
      </c>
      <c r="D395" s="4">
        <v>3379</v>
      </c>
      <c r="E395" s="4">
        <v>33</v>
      </c>
      <c r="F395" s="4">
        <v>62</v>
      </c>
      <c r="G395" s="4">
        <v>119</v>
      </c>
    </row>
    <row r="396" spans="2:7" ht="9">
      <c r="B396" s="11" t="s">
        <v>190</v>
      </c>
      <c r="C396" s="4">
        <v>3176</v>
      </c>
      <c r="D396" s="4">
        <v>4814</v>
      </c>
      <c r="E396" s="4">
        <v>30</v>
      </c>
      <c r="F396" s="4">
        <v>68</v>
      </c>
      <c r="G396" s="4">
        <v>135</v>
      </c>
    </row>
    <row r="397" spans="2:7" ht="18">
      <c r="B397" s="11" t="s">
        <v>191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</row>
    <row r="398" spans="3:7" ht="4.5" customHeight="1">
      <c r="C398" s="4"/>
      <c r="D398" s="4"/>
      <c r="E398" s="4"/>
      <c r="F398" s="4"/>
      <c r="G398" s="4"/>
    </row>
    <row r="399" spans="1:7" ht="9">
      <c r="A399" s="5" t="s">
        <v>809</v>
      </c>
      <c r="C399" s="4"/>
      <c r="D399" s="4"/>
      <c r="E399" s="4"/>
      <c r="F399" s="4"/>
      <c r="G399" s="4"/>
    </row>
    <row r="400" spans="1:7" ht="9">
      <c r="A400" s="1"/>
      <c r="B400" s="9" t="s">
        <v>792</v>
      </c>
      <c r="C400" s="4">
        <v>13812</v>
      </c>
      <c r="D400" s="4">
        <v>9619</v>
      </c>
      <c r="E400" s="4">
        <v>216</v>
      </c>
      <c r="F400" s="4">
        <v>409</v>
      </c>
      <c r="G400" s="4">
        <v>469</v>
      </c>
    </row>
    <row r="401" spans="2:7" s="6" customFormat="1" ht="9">
      <c r="B401" s="10" t="s">
        <v>793</v>
      </c>
      <c r="C401" s="7">
        <f>C400/24525</f>
        <v>0.5631804281345566</v>
      </c>
      <c r="D401" s="7">
        <f>D400/24525</f>
        <v>0.39221202854230375</v>
      </c>
      <c r="E401" s="7">
        <f>E400/24525</f>
        <v>0.008807339449541285</v>
      </c>
      <c r="F401" s="7">
        <f>F400/24525</f>
        <v>0.016676860346585116</v>
      </c>
      <c r="G401" s="7">
        <f>G400/24525</f>
        <v>0.019123343527013253</v>
      </c>
    </row>
    <row r="402" spans="3:7" ht="3.75" customHeight="1">
      <c r="C402" s="4"/>
      <c r="D402" s="4"/>
      <c r="E402" s="4"/>
      <c r="F402" s="4"/>
      <c r="G402" s="4"/>
    </row>
    <row r="403" spans="2:7" ht="9">
      <c r="B403" s="11" t="s">
        <v>10</v>
      </c>
      <c r="C403" s="4">
        <v>2931</v>
      </c>
      <c r="D403" s="4">
        <v>2168</v>
      </c>
      <c r="E403" s="4">
        <v>50</v>
      </c>
      <c r="F403" s="4">
        <v>91</v>
      </c>
      <c r="G403" s="4">
        <v>100</v>
      </c>
    </row>
    <row r="404" spans="2:7" ht="9">
      <c r="B404" s="11" t="s">
        <v>11</v>
      </c>
      <c r="C404" s="4">
        <v>2377</v>
      </c>
      <c r="D404" s="4">
        <v>1013</v>
      </c>
      <c r="E404" s="4">
        <v>38</v>
      </c>
      <c r="F404" s="4">
        <v>50</v>
      </c>
      <c r="G404" s="4">
        <v>81</v>
      </c>
    </row>
    <row r="405" spans="2:7" ht="9">
      <c r="B405" s="11" t="s">
        <v>12</v>
      </c>
      <c r="C405" s="4">
        <v>2828</v>
      </c>
      <c r="D405" s="4">
        <v>1761</v>
      </c>
      <c r="E405" s="4">
        <v>40</v>
      </c>
      <c r="F405" s="4">
        <v>97</v>
      </c>
      <c r="G405" s="4">
        <v>101</v>
      </c>
    </row>
    <row r="406" spans="2:7" ht="9">
      <c r="B406" s="11" t="s">
        <v>13</v>
      </c>
      <c r="C406" s="4">
        <v>2593</v>
      </c>
      <c r="D406" s="4">
        <v>2375</v>
      </c>
      <c r="E406" s="4">
        <v>45</v>
      </c>
      <c r="F406" s="4">
        <v>68</v>
      </c>
      <c r="G406" s="4">
        <v>91</v>
      </c>
    </row>
    <row r="407" spans="2:7" ht="9">
      <c r="B407" s="11" t="s">
        <v>14</v>
      </c>
      <c r="C407" s="4">
        <v>3083</v>
      </c>
      <c r="D407" s="4">
        <v>2302</v>
      </c>
      <c r="E407" s="4">
        <v>43</v>
      </c>
      <c r="F407" s="4">
        <v>103</v>
      </c>
      <c r="G407" s="4">
        <v>96</v>
      </c>
    </row>
    <row r="408" spans="2:7" ht="9">
      <c r="B408" s="11" t="s">
        <v>101</v>
      </c>
      <c r="C408" s="4">
        <v>13812</v>
      </c>
      <c r="D408" s="4">
        <v>9619</v>
      </c>
      <c r="E408" s="4">
        <v>216</v>
      </c>
      <c r="F408" s="4">
        <v>409</v>
      </c>
      <c r="G408" s="4">
        <v>469</v>
      </c>
    </row>
    <row r="409" spans="2:7" ht="9">
      <c r="B409" s="11" t="s">
        <v>140</v>
      </c>
      <c r="C409" s="4">
        <v>13812</v>
      </c>
      <c r="D409" s="4">
        <v>9619</v>
      </c>
      <c r="E409" s="4">
        <v>216</v>
      </c>
      <c r="F409" s="4">
        <v>409</v>
      </c>
      <c r="G409" s="4">
        <v>469</v>
      </c>
    </row>
    <row r="410" spans="2:7" ht="9">
      <c r="B410" s="11" t="s">
        <v>102</v>
      </c>
      <c r="C410" s="4">
        <v>13812</v>
      </c>
      <c r="D410" s="4">
        <v>9619</v>
      </c>
      <c r="E410" s="4">
        <v>216</v>
      </c>
      <c r="F410" s="4">
        <v>409</v>
      </c>
      <c r="G410" s="4">
        <v>469</v>
      </c>
    </row>
    <row r="411" spans="2:7" ht="9">
      <c r="B411" s="11" t="s">
        <v>26</v>
      </c>
      <c r="C411" s="4">
        <v>13812</v>
      </c>
      <c r="D411" s="4">
        <v>9619</v>
      </c>
      <c r="E411" s="4">
        <v>216</v>
      </c>
      <c r="F411" s="4">
        <v>409</v>
      </c>
      <c r="G411" s="4">
        <v>469</v>
      </c>
    </row>
    <row r="412" spans="2:7" ht="9">
      <c r="B412" s="12" t="s">
        <v>790</v>
      </c>
      <c r="C412" s="4"/>
      <c r="D412" s="4"/>
      <c r="E412" s="4"/>
      <c r="F412" s="4"/>
      <c r="G412" s="4"/>
    </row>
    <row r="413" spans="2:7" ht="9">
      <c r="B413" s="11" t="s">
        <v>192</v>
      </c>
      <c r="C413" s="4">
        <v>2608</v>
      </c>
      <c r="D413" s="4">
        <v>1106</v>
      </c>
      <c r="E413" s="4">
        <v>40</v>
      </c>
      <c r="F413" s="4">
        <v>60</v>
      </c>
      <c r="G413" s="4">
        <v>99</v>
      </c>
    </row>
    <row r="414" spans="2:7" ht="9">
      <c r="B414" s="11" t="s">
        <v>193</v>
      </c>
      <c r="C414" s="4">
        <v>1156</v>
      </c>
      <c r="D414" s="4">
        <v>869</v>
      </c>
      <c r="E414" s="4">
        <v>19</v>
      </c>
      <c r="F414" s="4">
        <v>20</v>
      </c>
      <c r="G414" s="4">
        <v>49</v>
      </c>
    </row>
    <row r="415" spans="2:7" ht="9">
      <c r="B415" s="11" t="s">
        <v>194</v>
      </c>
      <c r="C415" s="4">
        <v>10048</v>
      </c>
      <c r="D415" s="4">
        <v>7644</v>
      </c>
      <c r="E415" s="4">
        <v>157</v>
      </c>
      <c r="F415" s="4">
        <v>329</v>
      </c>
      <c r="G415" s="4">
        <v>321</v>
      </c>
    </row>
    <row r="416" spans="2:7" ht="18">
      <c r="B416" s="11" t="s">
        <v>195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</row>
    <row r="417" spans="3:7" ht="4.5" customHeight="1">
      <c r="C417" s="4"/>
      <c r="D417" s="4"/>
      <c r="E417" s="4"/>
      <c r="F417" s="4"/>
      <c r="G417" s="4"/>
    </row>
    <row r="418" spans="1:7" ht="9">
      <c r="A418" s="5" t="s">
        <v>810</v>
      </c>
      <c r="C418" s="4"/>
      <c r="D418" s="4"/>
      <c r="E418" s="4"/>
      <c r="F418" s="4"/>
      <c r="G418" s="4"/>
    </row>
    <row r="419" spans="1:7" ht="9">
      <c r="A419" s="1"/>
      <c r="B419" s="9" t="s">
        <v>792</v>
      </c>
      <c r="C419" s="4">
        <v>3655</v>
      </c>
      <c r="D419" s="4">
        <v>7051</v>
      </c>
      <c r="E419" s="4">
        <v>147</v>
      </c>
      <c r="F419" s="4">
        <v>219</v>
      </c>
      <c r="G419" s="4">
        <v>223</v>
      </c>
    </row>
    <row r="420" spans="2:7" s="6" customFormat="1" ht="9">
      <c r="B420" s="10" t="s">
        <v>793</v>
      </c>
      <c r="C420" s="7">
        <f>C419/11295</f>
        <v>0.3235945108455069</v>
      </c>
      <c r="D420" s="7">
        <f>D419/11295</f>
        <v>0.6242585214696769</v>
      </c>
      <c r="E420" s="7">
        <f>E419/11295</f>
        <v>0.01301460823373174</v>
      </c>
      <c r="F420" s="7">
        <f>F419/11295</f>
        <v>0.019389110225763614</v>
      </c>
      <c r="G420" s="7">
        <f>G419/11295</f>
        <v>0.01974324922532094</v>
      </c>
    </row>
    <row r="421" spans="3:7" ht="3.75" customHeight="1">
      <c r="C421" s="4"/>
      <c r="D421" s="4"/>
      <c r="E421" s="4"/>
      <c r="F421" s="4"/>
      <c r="G421" s="4"/>
    </row>
    <row r="422" spans="2:7" ht="9">
      <c r="B422" s="11" t="s">
        <v>10</v>
      </c>
      <c r="C422" s="4">
        <v>839</v>
      </c>
      <c r="D422" s="4">
        <v>1423</v>
      </c>
      <c r="E422" s="4">
        <v>26</v>
      </c>
      <c r="F422" s="4">
        <v>48</v>
      </c>
      <c r="G422" s="4">
        <v>46</v>
      </c>
    </row>
    <row r="423" spans="2:7" ht="9">
      <c r="B423" s="11" t="s">
        <v>11</v>
      </c>
      <c r="C423" s="4">
        <v>783</v>
      </c>
      <c r="D423" s="4">
        <v>1151</v>
      </c>
      <c r="E423" s="4">
        <v>33</v>
      </c>
      <c r="F423" s="4">
        <v>54</v>
      </c>
      <c r="G423" s="4">
        <v>50</v>
      </c>
    </row>
    <row r="424" spans="2:7" ht="9">
      <c r="B424" s="11" t="s">
        <v>12</v>
      </c>
      <c r="C424" s="4">
        <v>786</v>
      </c>
      <c r="D424" s="4">
        <v>1734</v>
      </c>
      <c r="E424" s="4">
        <v>29</v>
      </c>
      <c r="F424" s="4">
        <v>39</v>
      </c>
      <c r="G424" s="4">
        <v>39</v>
      </c>
    </row>
    <row r="425" spans="2:7" ht="9">
      <c r="B425" s="11" t="s">
        <v>13</v>
      </c>
      <c r="C425" s="4">
        <v>680</v>
      </c>
      <c r="D425" s="4">
        <v>1512</v>
      </c>
      <c r="E425" s="4">
        <v>27</v>
      </c>
      <c r="F425" s="4">
        <v>27</v>
      </c>
      <c r="G425" s="4">
        <v>44</v>
      </c>
    </row>
    <row r="426" spans="2:7" ht="9">
      <c r="B426" s="11" t="s">
        <v>14</v>
      </c>
      <c r="C426" s="4">
        <v>567</v>
      </c>
      <c r="D426" s="4">
        <v>1231</v>
      </c>
      <c r="E426" s="4">
        <v>32</v>
      </c>
      <c r="F426" s="4">
        <v>51</v>
      </c>
      <c r="G426" s="4">
        <v>44</v>
      </c>
    </row>
    <row r="427" spans="2:7" ht="9">
      <c r="B427" s="11" t="s">
        <v>58</v>
      </c>
      <c r="C427" s="4">
        <v>3655</v>
      </c>
      <c r="D427" s="4">
        <v>7051</v>
      </c>
      <c r="E427" s="4">
        <v>147</v>
      </c>
      <c r="F427" s="4">
        <v>219</v>
      </c>
      <c r="G427" s="4">
        <v>223</v>
      </c>
    </row>
    <row r="428" spans="2:7" ht="9">
      <c r="B428" s="11" t="s">
        <v>44</v>
      </c>
      <c r="C428" s="4">
        <v>3655</v>
      </c>
      <c r="D428" s="4">
        <v>7051</v>
      </c>
      <c r="E428" s="4">
        <v>147</v>
      </c>
      <c r="F428" s="4">
        <v>219</v>
      </c>
      <c r="G428" s="4">
        <v>223</v>
      </c>
    </row>
    <row r="429" spans="2:7" ht="9">
      <c r="B429" s="11" t="s">
        <v>61</v>
      </c>
      <c r="C429" s="4">
        <v>3655</v>
      </c>
      <c r="D429" s="4">
        <v>7051</v>
      </c>
      <c r="E429" s="4">
        <v>147</v>
      </c>
      <c r="F429" s="4">
        <v>219</v>
      </c>
      <c r="G429" s="4">
        <v>223</v>
      </c>
    </row>
    <row r="430" spans="2:7" ht="9">
      <c r="B430" s="11" t="s">
        <v>46</v>
      </c>
      <c r="C430" s="4">
        <v>3655</v>
      </c>
      <c r="D430" s="4">
        <v>7051</v>
      </c>
      <c r="E430" s="4">
        <v>147</v>
      </c>
      <c r="F430" s="4">
        <v>219</v>
      </c>
      <c r="G430" s="4">
        <v>223</v>
      </c>
    </row>
    <row r="431" spans="2:7" ht="9">
      <c r="B431" s="12" t="s">
        <v>790</v>
      </c>
      <c r="C431" s="4"/>
      <c r="D431" s="4"/>
      <c r="E431" s="4"/>
      <c r="F431" s="4"/>
      <c r="G431" s="4"/>
    </row>
    <row r="432" spans="2:7" ht="9">
      <c r="B432" s="11" t="s">
        <v>196</v>
      </c>
      <c r="C432" s="4">
        <v>1298</v>
      </c>
      <c r="D432" s="4">
        <v>2154</v>
      </c>
      <c r="E432" s="4">
        <v>52</v>
      </c>
      <c r="F432" s="4">
        <v>72</v>
      </c>
      <c r="G432" s="4">
        <v>81</v>
      </c>
    </row>
    <row r="433" spans="2:7" ht="9">
      <c r="B433" s="11" t="s">
        <v>197</v>
      </c>
      <c r="C433" s="4">
        <v>2357</v>
      </c>
      <c r="D433" s="4">
        <v>4897</v>
      </c>
      <c r="E433" s="4">
        <v>95</v>
      </c>
      <c r="F433" s="4">
        <v>147</v>
      </c>
      <c r="G433" s="4">
        <v>142</v>
      </c>
    </row>
    <row r="434" spans="2:7" ht="18">
      <c r="B434" s="11" t="s">
        <v>198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</row>
    <row r="435" spans="3:7" ht="4.5" customHeight="1">
      <c r="C435" s="4"/>
      <c r="D435" s="4"/>
      <c r="E435" s="4"/>
      <c r="F435" s="4"/>
      <c r="G435" s="4"/>
    </row>
    <row r="436" spans="1:7" ht="9">
      <c r="A436" s="5" t="s">
        <v>811</v>
      </c>
      <c r="C436" s="4"/>
      <c r="D436" s="4"/>
      <c r="E436" s="4"/>
      <c r="F436" s="4"/>
      <c r="G436" s="4"/>
    </row>
    <row r="437" spans="1:7" ht="9">
      <c r="A437" s="1"/>
      <c r="B437" s="9" t="s">
        <v>792</v>
      </c>
      <c r="C437" s="4">
        <v>1940493</v>
      </c>
      <c r="D437" s="4">
        <v>822351</v>
      </c>
      <c r="E437" s="4">
        <v>20304</v>
      </c>
      <c r="F437" s="4">
        <v>55130</v>
      </c>
      <c r="G437" s="4">
        <v>68743</v>
      </c>
    </row>
    <row r="438" spans="2:7" s="6" customFormat="1" ht="9">
      <c r="B438" s="10" t="s">
        <v>793</v>
      </c>
      <c r="C438" s="7">
        <f>C437/2907021</f>
        <v>0.6675194296842025</v>
      </c>
      <c r="D438" s="7">
        <f>D437/2907021</f>
        <v>0.28288443736732555</v>
      </c>
      <c r="E438" s="7">
        <f>E437/2907021</f>
        <v>0.006984469668433768</v>
      </c>
      <c r="F438" s="7">
        <f>F437/2907021</f>
        <v>0.018964431285498108</v>
      </c>
      <c r="G438" s="7">
        <f>G437/2907021</f>
        <v>0.023647231994540115</v>
      </c>
    </row>
    <row r="439" spans="3:7" ht="3.75" customHeight="1">
      <c r="C439" s="4"/>
      <c r="D439" s="4"/>
      <c r="E439" s="4"/>
      <c r="F439" s="4"/>
      <c r="G439" s="4"/>
    </row>
    <row r="440" spans="2:7" ht="9">
      <c r="B440" s="11" t="s">
        <v>10</v>
      </c>
      <c r="C440" s="4">
        <v>298976</v>
      </c>
      <c r="D440" s="4">
        <v>71596</v>
      </c>
      <c r="E440" s="4">
        <v>3122</v>
      </c>
      <c r="F440" s="4">
        <v>6487</v>
      </c>
      <c r="G440" s="4">
        <v>11365</v>
      </c>
    </row>
    <row r="441" spans="2:7" ht="9">
      <c r="B441" s="11" t="s">
        <v>11</v>
      </c>
      <c r="C441" s="4">
        <v>392355</v>
      </c>
      <c r="D441" s="4">
        <v>59953</v>
      </c>
      <c r="E441" s="4">
        <v>3349</v>
      </c>
      <c r="F441" s="4">
        <v>7665</v>
      </c>
      <c r="G441" s="4">
        <v>11324</v>
      </c>
    </row>
    <row r="442" spans="2:7" ht="9">
      <c r="B442" s="11" t="s">
        <v>12</v>
      </c>
      <c r="C442" s="4">
        <v>482315</v>
      </c>
      <c r="D442" s="4">
        <v>160537</v>
      </c>
      <c r="E442" s="4">
        <v>4233</v>
      </c>
      <c r="F442" s="4">
        <v>12025</v>
      </c>
      <c r="G442" s="4">
        <v>15193</v>
      </c>
    </row>
    <row r="443" spans="2:7" ht="9">
      <c r="B443" s="11" t="s">
        <v>13</v>
      </c>
      <c r="C443" s="4">
        <v>377638</v>
      </c>
      <c r="D443" s="4">
        <v>235558</v>
      </c>
      <c r="E443" s="4">
        <v>4534</v>
      </c>
      <c r="F443" s="4">
        <v>14853</v>
      </c>
      <c r="G443" s="4">
        <v>14925</v>
      </c>
    </row>
    <row r="444" spans="2:7" ht="9">
      <c r="B444" s="11" t="s">
        <v>14</v>
      </c>
      <c r="C444" s="4">
        <v>389209</v>
      </c>
      <c r="D444" s="4">
        <v>294707</v>
      </c>
      <c r="E444" s="4">
        <v>5066</v>
      </c>
      <c r="F444" s="4">
        <v>14100</v>
      </c>
      <c r="G444" s="4">
        <v>15936</v>
      </c>
    </row>
    <row r="445" spans="2:7" ht="9">
      <c r="B445" s="11" t="s">
        <v>169</v>
      </c>
      <c r="C445" s="4">
        <v>10360</v>
      </c>
      <c r="D445" s="4">
        <v>13086</v>
      </c>
      <c r="E445" s="4">
        <v>247</v>
      </c>
      <c r="F445" s="4">
        <v>453</v>
      </c>
      <c r="G445" s="4">
        <v>611</v>
      </c>
    </row>
    <row r="446" spans="2:7" ht="9">
      <c r="B446" s="11" t="s">
        <v>163</v>
      </c>
      <c r="C446" s="4">
        <v>80258</v>
      </c>
      <c r="D446" s="4">
        <v>85571</v>
      </c>
      <c r="E446" s="4">
        <v>1398</v>
      </c>
      <c r="F446" s="4">
        <v>3711</v>
      </c>
      <c r="G446" s="4">
        <v>3845</v>
      </c>
    </row>
    <row r="447" spans="2:7" ht="9">
      <c r="B447" s="11" t="s">
        <v>199</v>
      </c>
      <c r="C447" s="4">
        <v>82159</v>
      </c>
      <c r="D447" s="4">
        <v>77194</v>
      </c>
      <c r="E447" s="4">
        <v>1079</v>
      </c>
      <c r="F447" s="4">
        <v>2876</v>
      </c>
      <c r="G447" s="4">
        <v>3350</v>
      </c>
    </row>
    <row r="448" spans="2:7" ht="9">
      <c r="B448" s="11" t="s">
        <v>200</v>
      </c>
      <c r="C448" s="4">
        <v>135265</v>
      </c>
      <c r="D448" s="4">
        <v>66200</v>
      </c>
      <c r="E448" s="4">
        <v>1446</v>
      </c>
      <c r="F448" s="4">
        <v>4241</v>
      </c>
      <c r="G448" s="4">
        <v>5135</v>
      </c>
    </row>
    <row r="449" spans="2:7" ht="9">
      <c r="B449" s="11" t="s">
        <v>201</v>
      </c>
      <c r="C449" s="4">
        <v>125652</v>
      </c>
      <c r="D449" s="4">
        <v>35297</v>
      </c>
      <c r="E449" s="4">
        <v>1110</v>
      </c>
      <c r="F449" s="4">
        <v>3073</v>
      </c>
      <c r="G449" s="4">
        <v>4940</v>
      </c>
    </row>
    <row r="450" spans="2:7" ht="9">
      <c r="B450" s="11" t="s">
        <v>202</v>
      </c>
      <c r="C450" s="4">
        <v>135747</v>
      </c>
      <c r="D450" s="4">
        <v>66813</v>
      </c>
      <c r="E450" s="4">
        <v>1249</v>
      </c>
      <c r="F450" s="4">
        <v>3968</v>
      </c>
      <c r="G450" s="4">
        <v>4990</v>
      </c>
    </row>
    <row r="451" spans="2:7" ht="9">
      <c r="B451" s="11" t="s">
        <v>203</v>
      </c>
      <c r="C451" s="4">
        <v>221025</v>
      </c>
      <c r="D451" s="4">
        <v>85486</v>
      </c>
      <c r="E451" s="4">
        <v>1758</v>
      </c>
      <c r="F451" s="4">
        <v>5214</v>
      </c>
      <c r="G451" s="4">
        <v>5075</v>
      </c>
    </row>
    <row r="452" spans="2:7" ht="9">
      <c r="B452" s="11" t="s">
        <v>204</v>
      </c>
      <c r="C452" s="4">
        <v>93869</v>
      </c>
      <c r="D452" s="4">
        <v>17148</v>
      </c>
      <c r="E452" s="4">
        <v>856</v>
      </c>
      <c r="F452" s="4">
        <v>1900</v>
      </c>
      <c r="G452" s="4">
        <v>3409</v>
      </c>
    </row>
    <row r="453" spans="2:7" ht="9">
      <c r="B453" s="11" t="s">
        <v>205</v>
      </c>
      <c r="C453" s="4">
        <v>104277</v>
      </c>
      <c r="D453" s="4">
        <v>39700</v>
      </c>
      <c r="E453" s="4">
        <v>1356</v>
      </c>
      <c r="F453" s="4">
        <v>2782</v>
      </c>
      <c r="G453" s="4">
        <v>4510</v>
      </c>
    </row>
    <row r="454" spans="2:7" ht="9">
      <c r="B454" s="11" t="s">
        <v>206</v>
      </c>
      <c r="C454" s="4">
        <v>168069</v>
      </c>
      <c r="D454" s="4">
        <v>23581</v>
      </c>
      <c r="E454" s="4">
        <v>1404</v>
      </c>
      <c r="F454" s="4">
        <v>3460</v>
      </c>
      <c r="G454" s="4">
        <v>4666</v>
      </c>
    </row>
    <row r="455" spans="2:7" ht="9">
      <c r="B455" s="11" t="s">
        <v>207</v>
      </c>
      <c r="C455" s="4">
        <v>85918</v>
      </c>
      <c r="D455" s="4">
        <v>24648</v>
      </c>
      <c r="E455" s="4">
        <v>838</v>
      </c>
      <c r="F455" s="4">
        <v>2018</v>
      </c>
      <c r="G455" s="4">
        <v>3121</v>
      </c>
    </row>
    <row r="456" spans="2:7" ht="9">
      <c r="B456" s="11" t="s">
        <v>208</v>
      </c>
      <c r="C456" s="4">
        <v>129038</v>
      </c>
      <c r="D456" s="4">
        <v>23783</v>
      </c>
      <c r="E456" s="4">
        <v>1145</v>
      </c>
      <c r="F456" s="4">
        <v>2601</v>
      </c>
      <c r="G456" s="4">
        <v>3776</v>
      </c>
    </row>
    <row r="457" spans="2:7" ht="9">
      <c r="B457" s="11" t="s">
        <v>209</v>
      </c>
      <c r="C457" s="4">
        <v>155407</v>
      </c>
      <c r="D457" s="4">
        <v>82237</v>
      </c>
      <c r="E457" s="4">
        <v>1647</v>
      </c>
      <c r="F457" s="4">
        <v>6135</v>
      </c>
      <c r="G457" s="4">
        <v>5439</v>
      </c>
    </row>
    <row r="458" spans="2:7" ht="9">
      <c r="B458" s="11" t="s">
        <v>210</v>
      </c>
      <c r="C458" s="4">
        <v>126632</v>
      </c>
      <c r="D458" s="4">
        <v>29950</v>
      </c>
      <c r="E458" s="4">
        <v>1282</v>
      </c>
      <c r="F458" s="4">
        <v>3340</v>
      </c>
      <c r="G458" s="4">
        <v>4715</v>
      </c>
    </row>
    <row r="459" spans="2:7" ht="9">
      <c r="B459" s="11" t="s">
        <v>211</v>
      </c>
      <c r="C459" s="4">
        <v>111391</v>
      </c>
      <c r="D459" s="4">
        <v>36723</v>
      </c>
      <c r="E459" s="4">
        <v>1406</v>
      </c>
      <c r="F459" s="4">
        <v>3099</v>
      </c>
      <c r="G459" s="4">
        <v>4614</v>
      </c>
    </row>
    <row r="460" spans="2:7" ht="9">
      <c r="B460" s="11" t="s">
        <v>212</v>
      </c>
      <c r="C460" s="4">
        <v>107652</v>
      </c>
      <c r="D460" s="4">
        <v>52913</v>
      </c>
      <c r="E460" s="4">
        <v>1287</v>
      </c>
      <c r="F460" s="4">
        <v>3133</v>
      </c>
      <c r="G460" s="4">
        <v>4115</v>
      </c>
    </row>
    <row r="461" spans="2:7" ht="9">
      <c r="B461" s="11" t="s">
        <v>213</v>
      </c>
      <c r="C461" s="4">
        <v>23846</v>
      </c>
      <c r="D461" s="4">
        <v>21016</v>
      </c>
      <c r="E461" s="4">
        <v>290</v>
      </c>
      <c r="F461" s="4">
        <v>923</v>
      </c>
      <c r="G461" s="4">
        <v>852</v>
      </c>
    </row>
    <row r="462" spans="2:7" ht="9">
      <c r="B462" s="11" t="s">
        <v>214</v>
      </c>
      <c r="C462" s="4">
        <v>43928</v>
      </c>
      <c r="D462" s="4">
        <v>41005</v>
      </c>
      <c r="E462" s="4">
        <v>506</v>
      </c>
      <c r="F462" s="4">
        <v>2203</v>
      </c>
      <c r="G462" s="4">
        <v>1580</v>
      </c>
    </row>
    <row r="463" spans="2:7" ht="9">
      <c r="B463" s="11" t="s">
        <v>170</v>
      </c>
      <c r="C463" s="4">
        <v>102280</v>
      </c>
      <c r="D463" s="4">
        <v>103153</v>
      </c>
      <c r="E463" s="4">
        <v>1735</v>
      </c>
      <c r="F463" s="4">
        <v>4563</v>
      </c>
      <c r="G463" s="4">
        <v>4735</v>
      </c>
    </row>
    <row r="464" spans="2:7" ht="9">
      <c r="B464" s="11" t="s">
        <v>215</v>
      </c>
      <c r="C464" s="4">
        <v>12780</v>
      </c>
      <c r="D464" s="4">
        <v>14402</v>
      </c>
      <c r="E464" s="4">
        <v>160</v>
      </c>
      <c r="F464" s="4">
        <v>528</v>
      </c>
      <c r="G464" s="4">
        <v>427</v>
      </c>
    </row>
    <row r="465" spans="2:7" ht="9">
      <c r="B465" s="11" t="s">
        <v>216</v>
      </c>
      <c r="C465" s="4">
        <v>130531</v>
      </c>
      <c r="D465" s="4">
        <v>45517</v>
      </c>
      <c r="E465" s="4">
        <v>1278</v>
      </c>
      <c r="F465" s="4">
        <v>3350</v>
      </c>
      <c r="G465" s="4">
        <v>6232</v>
      </c>
    </row>
    <row r="466" spans="2:7" ht="9">
      <c r="B466" s="11" t="s">
        <v>217</v>
      </c>
      <c r="C466" s="4">
        <v>205687</v>
      </c>
      <c r="D466" s="4">
        <v>93115</v>
      </c>
      <c r="E466" s="4">
        <v>1918</v>
      </c>
      <c r="F466" s="4">
        <v>5946</v>
      </c>
      <c r="G466" s="4">
        <v>7064</v>
      </c>
    </row>
    <row r="467" spans="2:7" ht="9">
      <c r="B467" s="11" t="s">
        <v>218</v>
      </c>
      <c r="C467" s="4">
        <v>107464</v>
      </c>
      <c r="D467" s="4">
        <v>24394</v>
      </c>
      <c r="E467" s="4">
        <v>968</v>
      </c>
      <c r="F467" s="4">
        <v>2167</v>
      </c>
      <c r="G467" s="4">
        <v>3795</v>
      </c>
    </row>
    <row r="468" spans="2:7" ht="9">
      <c r="B468" s="11" t="s">
        <v>219</v>
      </c>
      <c r="C468" s="4">
        <v>222448</v>
      </c>
      <c r="D468" s="4">
        <v>87697</v>
      </c>
      <c r="E468" s="4">
        <v>1815</v>
      </c>
      <c r="F468" s="4">
        <v>5361</v>
      </c>
      <c r="G468" s="4">
        <v>5267</v>
      </c>
    </row>
    <row r="469" spans="2:7" ht="9">
      <c r="B469" s="11" t="s">
        <v>220</v>
      </c>
      <c r="C469" s="4">
        <v>144984</v>
      </c>
      <c r="D469" s="4">
        <v>49826</v>
      </c>
      <c r="E469" s="4">
        <v>1876</v>
      </c>
      <c r="F469" s="4">
        <v>3693</v>
      </c>
      <c r="G469" s="4">
        <v>6133</v>
      </c>
    </row>
    <row r="470" spans="2:7" ht="9">
      <c r="B470" s="11" t="s">
        <v>221</v>
      </c>
      <c r="C470" s="4">
        <v>175361</v>
      </c>
      <c r="D470" s="4">
        <v>50243</v>
      </c>
      <c r="E470" s="4">
        <v>1678</v>
      </c>
      <c r="F470" s="4">
        <v>3891</v>
      </c>
      <c r="G470" s="4">
        <v>5364</v>
      </c>
    </row>
    <row r="471" spans="2:7" ht="9">
      <c r="B471" s="11" t="s">
        <v>222</v>
      </c>
      <c r="C471" s="4">
        <v>215605</v>
      </c>
      <c r="D471" s="4">
        <v>32382</v>
      </c>
      <c r="E471" s="4">
        <v>1780</v>
      </c>
      <c r="F471" s="4">
        <v>4358</v>
      </c>
      <c r="G471" s="4">
        <v>5780</v>
      </c>
    </row>
    <row r="472" spans="2:7" ht="9">
      <c r="B472" s="11" t="s">
        <v>223</v>
      </c>
      <c r="C472" s="4">
        <v>158146</v>
      </c>
      <c r="D472" s="4">
        <v>77915</v>
      </c>
      <c r="E472" s="4">
        <v>1859</v>
      </c>
      <c r="F472" s="4">
        <v>6038</v>
      </c>
      <c r="G472" s="4">
        <v>6565</v>
      </c>
    </row>
    <row r="473" spans="2:7" ht="9">
      <c r="B473" s="11" t="s">
        <v>224</v>
      </c>
      <c r="C473" s="4">
        <v>209300</v>
      </c>
      <c r="D473" s="4">
        <v>96731</v>
      </c>
      <c r="E473" s="4">
        <v>2102</v>
      </c>
      <c r="F473" s="4">
        <v>7441</v>
      </c>
      <c r="G473" s="4">
        <v>7012</v>
      </c>
    </row>
    <row r="474" spans="2:7" ht="9">
      <c r="B474" s="11" t="s">
        <v>225</v>
      </c>
      <c r="C474" s="4">
        <v>95373</v>
      </c>
      <c r="D474" s="4">
        <v>83283</v>
      </c>
      <c r="E474" s="4">
        <v>1316</v>
      </c>
      <c r="F474" s="4">
        <v>3487</v>
      </c>
      <c r="G474" s="4">
        <v>3974</v>
      </c>
    </row>
    <row r="475" spans="2:7" ht="9">
      <c r="B475" s="11" t="s">
        <v>226</v>
      </c>
      <c r="C475" s="4">
        <v>139267</v>
      </c>
      <c r="D475" s="4">
        <v>56084</v>
      </c>
      <c r="E475" s="4">
        <v>1592</v>
      </c>
      <c r="F475" s="4">
        <v>3760</v>
      </c>
      <c r="G475" s="4">
        <v>5491</v>
      </c>
    </row>
    <row r="476" spans="2:7" ht="9">
      <c r="B476" s="11" t="s">
        <v>227</v>
      </c>
      <c r="C476" s="4">
        <v>21267</v>
      </c>
      <c r="D476" s="4">
        <v>7609</v>
      </c>
      <c r="E476" s="4">
        <v>227</v>
      </c>
      <c r="F476" s="4">
        <v>547</v>
      </c>
      <c r="G476" s="4">
        <v>904</v>
      </c>
    </row>
    <row r="477" spans="2:7" ht="9">
      <c r="B477" s="11" t="s">
        <v>228</v>
      </c>
      <c r="C477" s="4">
        <v>43326</v>
      </c>
      <c r="D477" s="4">
        <v>45023</v>
      </c>
      <c r="E477" s="4">
        <v>876</v>
      </c>
      <c r="F477" s="4">
        <v>1838</v>
      </c>
      <c r="G477" s="4">
        <v>2471</v>
      </c>
    </row>
    <row r="478" spans="2:7" ht="9">
      <c r="B478" s="11" t="s">
        <v>172</v>
      </c>
      <c r="C478" s="4">
        <v>14227</v>
      </c>
      <c r="D478" s="4">
        <v>13538</v>
      </c>
      <c r="E478" s="4">
        <v>268</v>
      </c>
      <c r="F478" s="4">
        <v>609</v>
      </c>
      <c r="G478" s="4">
        <v>559</v>
      </c>
    </row>
    <row r="479" spans="2:7" ht="9">
      <c r="B479" s="11" t="s">
        <v>229</v>
      </c>
      <c r="C479" s="4">
        <v>76750</v>
      </c>
      <c r="D479" s="4">
        <v>71551</v>
      </c>
      <c r="E479" s="4">
        <v>1045</v>
      </c>
      <c r="F479" s="4">
        <v>3576</v>
      </c>
      <c r="G479" s="4">
        <v>3016</v>
      </c>
    </row>
    <row r="480" spans="2:7" ht="9">
      <c r="B480" s="11" t="s">
        <v>230</v>
      </c>
      <c r="C480" s="4">
        <v>57409</v>
      </c>
      <c r="D480" s="4">
        <v>14883</v>
      </c>
      <c r="E480" s="4">
        <v>519</v>
      </c>
      <c r="F480" s="4">
        <v>1234</v>
      </c>
      <c r="G480" s="4">
        <v>3291</v>
      </c>
    </row>
    <row r="481" spans="2:7" ht="9">
      <c r="B481" s="11" t="s">
        <v>231</v>
      </c>
      <c r="C481" s="4">
        <v>84410</v>
      </c>
      <c r="D481" s="4">
        <v>38874</v>
      </c>
      <c r="E481" s="4">
        <v>758</v>
      </c>
      <c r="F481" s="4">
        <v>2089</v>
      </c>
      <c r="G481" s="4">
        <v>2911</v>
      </c>
    </row>
    <row r="482" spans="2:7" ht="9">
      <c r="B482" s="11" t="s">
        <v>232</v>
      </c>
      <c r="C482" s="4">
        <v>101513</v>
      </c>
      <c r="D482" s="4">
        <v>45455</v>
      </c>
      <c r="E482" s="4">
        <v>847</v>
      </c>
      <c r="F482" s="4">
        <v>2587</v>
      </c>
      <c r="G482" s="4">
        <v>2526</v>
      </c>
    </row>
    <row r="483" spans="2:7" ht="9">
      <c r="B483" s="11" t="s">
        <v>233</v>
      </c>
      <c r="C483" s="4">
        <v>154217</v>
      </c>
      <c r="D483" s="4">
        <v>43396</v>
      </c>
      <c r="E483" s="4">
        <v>1301</v>
      </c>
      <c r="F483" s="4">
        <v>3562</v>
      </c>
      <c r="G483" s="4">
        <v>3447</v>
      </c>
    </row>
    <row r="484" spans="2:7" ht="9">
      <c r="B484" s="11" t="s">
        <v>234</v>
      </c>
      <c r="C484" s="4">
        <v>90918</v>
      </c>
      <c r="D484" s="4">
        <v>39922</v>
      </c>
      <c r="E484" s="4">
        <v>959</v>
      </c>
      <c r="F484" s="4">
        <v>3244</v>
      </c>
      <c r="G484" s="4">
        <v>3391</v>
      </c>
    </row>
    <row r="485" spans="2:7" ht="9">
      <c r="B485" s="11" t="s">
        <v>235</v>
      </c>
      <c r="C485" s="4">
        <v>105456</v>
      </c>
      <c r="D485" s="4">
        <v>54089</v>
      </c>
      <c r="E485" s="4">
        <v>977</v>
      </c>
      <c r="F485" s="4">
        <v>2619</v>
      </c>
      <c r="G485" s="4">
        <v>3773</v>
      </c>
    </row>
    <row r="486" spans="2:7" ht="9">
      <c r="B486" s="11" t="s">
        <v>236</v>
      </c>
      <c r="C486" s="4">
        <v>71473</v>
      </c>
      <c r="D486" s="4">
        <v>11219</v>
      </c>
      <c r="E486" s="4">
        <v>590</v>
      </c>
      <c r="F486" s="4">
        <v>1278</v>
      </c>
      <c r="G486" s="4">
        <v>2316</v>
      </c>
    </row>
    <row r="487" spans="2:7" ht="9">
      <c r="B487" s="11" t="s">
        <v>237</v>
      </c>
      <c r="C487" s="4">
        <v>45902</v>
      </c>
      <c r="D487" s="4">
        <v>6131</v>
      </c>
      <c r="E487" s="4">
        <v>417</v>
      </c>
      <c r="F487" s="4">
        <v>950</v>
      </c>
      <c r="G487" s="4">
        <v>1657</v>
      </c>
    </row>
    <row r="488" spans="2:7" ht="9">
      <c r="B488" s="11" t="s">
        <v>238</v>
      </c>
      <c r="C488" s="4">
        <v>130044</v>
      </c>
      <c r="D488" s="4">
        <v>21104</v>
      </c>
      <c r="E488" s="4">
        <v>1026</v>
      </c>
      <c r="F488" s="4">
        <v>2513</v>
      </c>
      <c r="G488" s="4">
        <v>3402</v>
      </c>
    </row>
    <row r="489" spans="2:7" ht="9">
      <c r="B489" s="11" t="s">
        <v>239</v>
      </c>
      <c r="C489" s="4">
        <v>70887</v>
      </c>
      <c r="D489" s="4">
        <v>6251</v>
      </c>
      <c r="E489" s="4">
        <v>586</v>
      </c>
      <c r="F489" s="4">
        <v>1351</v>
      </c>
      <c r="G489" s="4">
        <v>1954</v>
      </c>
    </row>
    <row r="490" spans="2:7" ht="9">
      <c r="B490" s="11" t="s">
        <v>240</v>
      </c>
      <c r="C490" s="4">
        <v>65100</v>
      </c>
      <c r="D490" s="4">
        <v>26868</v>
      </c>
      <c r="E490" s="4">
        <v>621</v>
      </c>
      <c r="F490" s="4">
        <v>1601</v>
      </c>
      <c r="G490" s="4">
        <v>2847</v>
      </c>
    </row>
    <row r="491" spans="2:7" ht="9">
      <c r="B491" s="11" t="s">
        <v>241</v>
      </c>
      <c r="C491" s="4">
        <v>60801</v>
      </c>
      <c r="D491" s="4">
        <v>15143</v>
      </c>
      <c r="E491" s="4">
        <v>517</v>
      </c>
      <c r="F491" s="4">
        <v>1068</v>
      </c>
      <c r="G491" s="4">
        <v>2011</v>
      </c>
    </row>
    <row r="492" spans="2:7" ht="9">
      <c r="B492" s="11" t="s">
        <v>242</v>
      </c>
      <c r="C492" s="4">
        <v>90113</v>
      </c>
      <c r="D492" s="4">
        <v>20757</v>
      </c>
      <c r="E492" s="4">
        <v>813</v>
      </c>
      <c r="F492" s="4">
        <v>1962</v>
      </c>
      <c r="G492" s="4">
        <v>2815</v>
      </c>
    </row>
    <row r="493" spans="2:7" ht="9">
      <c r="B493" s="11" t="s">
        <v>243</v>
      </c>
      <c r="C493" s="4">
        <v>64487</v>
      </c>
      <c r="D493" s="4">
        <v>5695</v>
      </c>
      <c r="E493" s="4">
        <v>729</v>
      </c>
      <c r="F493" s="4">
        <v>1060</v>
      </c>
      <c r="G493" s="4">
        <v>2040</v>
      </c>
    </row>
    <row r="494" spans="2:7" ht="9">
      <c r="B494" s="11" t="s">
        <v>244</v>
      </c>
      <c r="C494" s="4">
        <v>116768</v>
      </c>
      <c r="D494" s="4">
        <v>69324</v>
      </c>
      <c r="E494" s="4">
        <v>1198</v>
      </c>
      <c r="F494" s="4">
        <v>5226</v>
      </c>
      <c r="G494" s="4">
        <v>3908</v>
      </c>
    </row>
    <row r="495" spans="2:7" ht="9">
      <c r="B495" s="11" t="s">
        <v>245</v>
      </c>
      <c r="C495" s="4">
        <v>99779</v>
      </c>
      <c r="D495" s="4">
        <v>61735</v>
      </c>
      <c r="E495" s="4">
        <v>1166</v>
      </c>
      <c r="F495" s="4">
        <v>4282</v>
      </c>
      <c r="G495" s="4">
        <v>4257</v>
      </c>
    </row>
    <row r="496" spans="2:7" ht="9">
      <c r="B496" s="11" t="s">
        <v>246</v>
      </c>
      <c r="C496" s="4">
        <v>81194</v>
      </c>
      <c r="D496" s="4">
        <v>30316</v>
      </c>
      <c r="E496" s="4">
        <v>812</v>
      </c>
      <c r="F496" s="4">
        <v>2191</v>
      </c>
      <c r="G496" s="4">
        <v>2742</v>
      </c>
    </row>
    <row r="497" spans="2:7" ht="9">
      <c r="B497" s="11" t="s">
        <v>247</v>
      </c>
      <c r="C497" s="4">
        <v>60333</v>
      </c>
      <c r="D497" s="4">
        <v>29855</v>
      </c>
      <c r="E497" s="4">
        <v>801</v>
      </c>
      <c r="F497" s="4">
        <v>1928</v>
      </c>
      <c r="G497" s="4">
        <v>2620</v>
      </c>
    </row>
    <row r="498" spans="2:7" ht="9">
      <c r="B498" s="11" t="s">
        <v>248</v>
      </c>
      <c r="C498" s="4">
        <v>72803</v>
      </c>
      <c r="D498" s="4">
        <v>32506</v>
      </c>
      <c r="E498" s="4">
        <v>1130</v>
      </c>
      <c r="F498" s="4">
        <v>2206</v>
      </c>
      <c r="G498" s="4">
        <v>3289</v>
      </c>
    </row>
    <row r="499" spans="2:7" ht="9">
      <c r="B499" s="11" t="s">
        <v>249</v>
      </c>
      <c r="C499" s="4">
        <v>80171</v>
      </c>
      <c r="D499" s="4">
        <v>35480</v>
      </c>
      <c r="E499" s="4">
        <v>1084</v>
      </c>
      <c r="F499" s="4">
        <v>2699</v>
      </c>
      <c r="G499" s="4">
        <v>3237</v>
      </c>
    </row>
    <row r="500" spans="2:7" ht="9">
      <c r="B500" s="11" t="s">
        <v>250</v>
      </c>
      <c r="C500" s="4">
        <v>47042</v>
      </c>
      <c r="D500" s="4">
        <v>45036</v>
      </c>
      <c r="E500" s="4">
        <v>653</v>
      </c>
      <c r="F500" s="4">
        <v>1765</v>
      </c>
      <c r="G500" s="4">
        <v>2119</v>
      </c>
    </row>
    <row r="501" spans="2:7" ht="9">
      <c r="B501" s="11" t="s">
        <v>251</v>
      </c>
      <c r="C501" s="4">
        <v>34078</v>
      </c>
      <c r="D501" s="4">
        <v>30569</v>
      </c>
      <c r="E501" s="4">
        <v>381</v>
      </c>
      <c r="F501" s="4">
        <v>1141</v>
      </c>
      <c r="G501" s="4">
        <v>1239</v>
      </c>
    </row>
    <row r="502" spans="2:7" ht="9">
      <c r="B502" s="11" t="s">
        <v>252</v>
      </c>
      <c r="C502" s="4">
        <v>21292</v>
      </c>
      <c r="D502" s="4">
        <v>7631</v>
      </c>
      <c r="E502" s="4">
        <v>230</v>
      </c>
      <c r="F502" s="4">
        <v>551</v>
      </c>
      <c r="G502" s="4">
        <v>905</v>
      </c>
    </row>
    <row r="503" spans="2:7" ht="9">
      <c r="B503" s="11" t="s">
        <v>46</v>
      </c>
      <c r="C503" s="4">
        <v>149131</v>
      </c>
      <c r="D503" s="4">
        <v>131071</v>
      </c>
      <c r="E503" s="4">
        <v>2357</v>
      </c>
      <c r="F503" s="4">
        <v>5760</v>
      </c>
      <c r="G503" s="4">
        <v>6993</v>
      </c>
    </row>
    <row r="504" spans="2:7" ht="9">
      <c r="B504" s="11" t="s">
        <v>153</v>
      </c>
      <c r="C504" s="4">
        <v>45573</v>
      </c>
      <c r="D504" s="4">
        <v>34009</v>
      </c>
      <c r="E504" s="4">
        <v>533</v>
      </c>
      <c r="F504" s="4">
        <v>1736</v>
      </c>
      <c r="G504" s="4">
        <v>1741</v>
      </c>
    </row>
    <row r="505" spans="2:7" ht="9">
      <c r="B505" s="11" t="s">
        <v>253</v>
      </c>
      <c r="C505" s="4">
        <v>1745789</v>
      </c>
      <c r="D505" s="4">
        <v>657271</v>
      </c>
      <c r="E505" s="4">
        <v>17414</v>
      </c>
      <c r="F505" s="4">
        <v>47634</v>
      </c>
      <c r="G505" s="4">
        <v>60009</v>
      </c>
    </row>
    <row r="506" spans="2:7" ht="9">
      <c r="B506" s="12" t="s">
        <v>790</v>
      </c>
      <c r="C506" s="4"/>
      <c r="D506" s="4"/>
      <c r="E506" s="4"/>
      <c r="F506" s="4"/>
      <c r="G506" s="4"/>
    </row>
    <row r="507" spans="2:7" ht="9">
      <c r="B507" s="11" t="s">
        <v>254</v>
      </c>
      <c r="C507" s="4">
        <v>4424</v>
      </c>
      <c r="D507" s="4">
        <v>3002</v>
      </c>
      <c r="E507" s="4">
        <v>41</v>
      </c>
      <c r="F507" s="4">
        <v>137</v>
      </c>
      <c r="G507" s="4">
        <v>130</v>
      </c>
    </row>
    <row r="508" spans="2:7" ht="9">
      <c r="B508" s="11" t="s">
        <v>255</v>
      </c>
      <c r="C508" s="4">
        <v>15685</v>
      </c>
      <c r="D508" s="4">
        <v>5953</v>
      </c>
      <c r="E508" s="4">
        <v>156</v>
      </c>
      <c r="F508" s="4">
        <v>402</v>
      </c>
      <c r="G508" s="4">
        <v>677</v>
      </c>
    </row>
    <row r="509" spans="2:7" ht="9">
      <c r="B509" s="11" t="s">
        <v>256</v>
      </c>
      <c r="C509" s="4">
        <v>19538</v>
      </c>
      <c r="D509" s="4">
        <v>20934</v>
      </c>
      <c r="E509" s="4">
        <v>298</v>
      </c>
      <c r="F509" s="4">
        <v>673</v>
      </c>
      <c r="G509" s="4">
        <v>665</v>
      </c>
    </row>
    <row r="510" spans="2:7" ht="9">
      <c r="B510" s="11" t="s">
        <v>257</v>
      </c>
      <c r="C510" s="4">
        <v>6169</v>
      </c>
      <c r="D510" s="4">
        <v>4378</v>
      </c>
      <c r="E510" s="4">
        <v>91</v>
      </c>
      <c r="F510" s="4">
        <v>214</v>
      </c>
      <c r="G510" s="4">
        <v>223</v>
      </c>
    </row>
    <row r="511" spans="2:7" ht="9">
      <c r="B511" s="11" t="s">
        <v>258</v>
      </c>
      <c r="C511" s="4">
        <v>7482</v>
      </c>
      <c r="D511" s="4">
        <v>6837</v>
      </c>
      <c r="E511" s="4">
        <v>93</v>
      </c>
      <c r="F511" s="4">
        <v>384</v>
      </c>
      <c r="G511" s="4">
        <v>234</v>
      </c>
    </row>
    <row r="512" spans="2:7" ht="9">
      <c r="B512" s="11" t="s">
        <v>259</v>
      </c>
      <c r="C512" s="4">
        <v>9008</v>
      </c>
      <c r="D512" s="4">
        <v>4513</v>
      </c>
      <c r="E512" s="4">
        <v>135</v>
      </c>
      <c r="F512" s="4">
        <v>291</v>
      </c>
      <c r="G512" s="4">
        <v>411</v>
      </c>
    </row>
    <row r="513" spans="2:7" ht="9">
      <c r="B513" s="11" t="s">
        <v>260</v>
      </c>
      <c r="C513" s="4">
        <v>9436</v>
      </c>
      <c r="D513" s="4">
        <v>1975</v>
      </c>
      <c r="E513" s="4">
        <v>120</v>
      </c>
      <c r="F513" s="4">
        <v>235</v>
      </c>
      <c r="G513" s="4">
        <v>435</v>
      </c>
    </row>
    <row r="514" spans="2:7" ht="9">
      <c r="B514" s="11" t="s">
        <v>261</v>
      </c>
      <c r="C514" s="4">
        <v>4584</v>
      </c>
      <c r="D514" s="4">
        <v>818</v>
      </c>
      <c r="E514" s="4">
        <v>42</v>
      </c>
      <c r="F514" s="4">
        <v>69</v>
      </c>
      <c r="G514" s="4">
        <v>132</v>
      </c>
    </row>
    <row r="515" spans="2:7" ht="9">
      <c r="B515" s="11" t="s">
        <v>262</v>
      </c>
      <c r="C515" s="4">
        <v>4413</v>
      </c>
      <c r="D515" s="4">
        <v>570</v>
      </c>
      <c r="E515" s="4">
        <v>41</v>
      </c>
      <c r="F515" s="4">
        <v>71</v>
      </c>
      <c r="G515" s="4">
        <v>162</v>
      </c>
    </row>
    <row r="516" spans="2:7" ht="9">
      <c r="B516" s="11" t="s">
        <v>263</v>
      </c>
      <c r="C516" s="4">
        <v>11727</v>
      </c>
      <c r="D516" s="4">
        <v>5900</v>
      </c>
      <c r="E516" s="4">
        <v>116</v>
      </c>
      <c r="F516" s="4">
        <v>362</v>
      </c>
      <c r="G516" s="4">
        <v>499</v>
      </c>
    </row>
    <row r="517" spans="2:7" ht="9">
      <c r="B517" s="11" t="s">
        <v>264</v>
      </c>
      <c r="C517" s="4">
        <v>14988</v>
      </c>
      <c r="D517" s="4">
        <v>4972</v>
      </c>
      <c r="E517" s="4">
        <v>116</v>
      </c>
      <c r="F517" s="4">
        <v>278</v>
      </c>
      <c r="G517" s="4">
        <v>254</v>
      </c>
    </row>
    <row r="518" spans="2:7" ht="9">
      <c r="B518" s="11" t="s">
        <v>265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</row>
    <row r="519" spans="2:7" ht="9">
      <c r="B519" s="11" t="s">
        <v>266</v>
      </c>
      <c r="C519" s="4">
        <v>33144</v>
      </c>
      <c r="D519" s="4">
        <v>19918</v>
      </c>
      <c r="E519" s="4">
        <v>372</v>
      </c>
      <c r="F519" s="4">
        <v>1233</v>
      </c>
      <c r="G519" s="4">
        <v>1250</v>
      </c>
    </row>
    <row r="520" spans="2:7" ht="9">
      <c r="B520" s="11" t="s">
        <v>267</v>
      </c>
      <c r="C520" s="4">
        <v>4700</v>
      </c>
      <c r="D520" s="4">
        <v>2545</v>
      </c>
      <c r="E520" s="4">
        <v>43</v>
      </c>
      <c r="F520" s="4">
        <v>124</v>
      </c>
      <c r="G520" s="4">
        <v>122</v>
      </c>
    </row>
    <row r="521" spans="2:7" ht="9">
      <c r="B521" s="11" t="s">
        <v>268</v>
      </c>
      <c r="C521" s="4">
        <v>24641</v>
      </c>
      <c r="D521" s="4">
        <v>5516</v>
      </c>
      <c r="E521" s="4">
        <v>185</v>
      </c>
      <c r="F521" s="4">
        <v>459</v>
      </c>
      <c r="G521" s="4">
        <v>699</v>
      </c>
    </row>
    <row r="522" spans="2:7" ht="9">
      <c r="B522" s="11" t="s">
        <v>269</v>
      </c>
      <c r="C522" s="4">
        <v>8311</v>
      </c>
      <c r="D522" s="4">
        <v>5455</v>
      </c>
      <c r="E522" s="4">
        <v>95</v>
      </c>
      <c r="F522" s="4">
        <v>308</v>
      </c>
      <c r="G522" s="4">
        <v>284</v>
      </c>
    </row>
    <row r="523" spans="2:7" ht="9">
      <c r="B523" s="11" t="s">
        <v>270</v>
      </c>
      <c r="C523" s="4">
        <v>7864</v>
      </c>
      <c r="D523" s="4">
        <v>4409</v>
      </c>
      <c r="E523" s="4">
        <v>59</v>
      </c>
      <c r="F523" s="4">
        <v>229</v>
      </c>
      <c r="G523" s="4">
        <v>305</v>
      </c>
    </row>
    <row r="524" spans="2:7" ht="9">
      <c r="B524" s="11" t="s">
        <v>271</v>
      </c>
      <c r="C524" s="4">
        <v>2992</v>
      </c>
      <c r="D524" s="4">
        <v>358</v>
      </c>
      <c r="E524" s="4">
        <v>22</v>
      </c>
      <c r="F524" s="4">
        <v>37</v>
      </c>
      <c r="G524" s="4">
        <v>85</v>
      </c>
    </row>
    <row r="525" spans="2:7" ht="9">
      <c r="B525" s="11" t="s">
        <v>272</v>
      </c>
      <c r="C525" s="4">
        <v>18536</v>
      </c>
      <c r="D525" s="4">
        <v>985</v>
      </c>
      <c r="E525" s="4">
        <v>170</v>
      </c>
      <c r="F525" s="4">
        <v>244</v>
      </c>
      <c r="G525" s="4">
        <v>518</v>
      </c>
    </row>
    <row r="526" spans="2:7" ht="9">
      <c r="B526" s="11" t="s">
        <v>273</v>
      </c>
      <c r="C526" s="4">
        <v>8576</v>
      </c>
      <c r="D526" s="4">
        <v>6534</v>
      </c>
      <c r="E526" s="4">
        <v>138</v>
      </c>
      <c r="F526" s="4">
        <v>312</v>
      </c>
      <c r="G526" s="4">
        <v>401</v>
      </c>
    </row>
    <row r="527" spans="2:7" ht="9">
      <c r="B527" s="11" t="s">
        <v>274</v>
      </c>
      <c r="C527" s="4">
        <v>2383</v>
      </c>
      <c r="D527" s="4">
        <v>367</v>
      </c>
      <c r="E527" s="4">
        <v>16</v>
      </c>
      <c r="F527" s="4">
        <v>23</v>
      </c>
      <c r="G527" s="4">
        <v>71</v>
      </c>
    </row>
    <row r="528" spans="2:7" ht="9">
      <c r="B528" s="11" t="s">
        <v>275</v>
      </c>
      <c r="C528" s="4">
        <v>15889</v>
      </c>
      <c r="D528" s="4">
        <v>4154</v>
      </c>
      <c r="E528" s="4">
        <v>142</v>
      </c>
      <c r="F528" s="4">
        <v>382</v>
      </c>
      <c r="G528" s="4">
        <v>448</v>
      </c>
    </row>
    <row r="529" spans="2:7" ht="9">
      <c r="B529" s="11" t="s">
        <v>276</v>
      </c>
      <c r="C529" s="4">
        <v>11840</v>
      </c>
      <c r="D529" s="4">
        <v>9242</v>
      </c>
      <c r="E529" s="4">
        <v>134</v>
      </c>
      <c r="F529" s="4">
        <v>426</v>
      </c>
      <c r="G529" s="4">
        <v>418</v>
      </c>
    </row>
    <row r="530" spans="2:7" ht="9">
      <c r="B530" s="11" t="s">
        <v>277</v>
      </c>
      <c r="C530" s="4">
        <v>19363</v>
      </c>
      <c r="D530" s="4">
        <v>11094</v>
      </c>
      <c r="E530" s="4">
        <v>248</v>
      </c>
      <c r="F530" s="4">
        <v>708</v>
      </c>
      <c r="G530" s="4">
        <v>815</v>
      </c>
    </row>
    <row r="531" spans="2:7" ht="9">
      <c r="B531" s="11" t="s">
        <v>278</v>
      </c>
      <c r="C531" s="4">
        <v>4676</v>
      </c>
      <c r="D531" s="4">
        <v>2465</v>
      </c>
      <c r="E531" s="4">
        <v>60</v>
      </c>
      <c r="F531" s="4">
        <v>116</v>
      </c>
      <c r="G531" s="4">
        <v>191</v>
      </c>
    </row>
    <row r="532" spans="2:7" ht="9">
      <c r="B532" s="11" t="s">
        <v>279</v>
      </c>
      <c r="C532" s="4">
        <v>12208</v>
      </c>
      <c r="D532" s="4">
        <v>3121</v>
      </c>
      <c r="E532" s="4">
        <v>114</v>
      </c>
      <c r="F532" s="4">
        <v>265</v>
      </c>
      <c r="G532" s="4">
        <v>559</v>
      </c>
    </row>
    <row r="533" spans="2:7" ht="9">
      <c r="B533" s="11" t="s">
        <v>280</v>
      </c>
      <c r="C533" s="4">
        <v>4071</v>
      </c>
      <c r="D533" s="4">
        <v>3633</v>
      </c>
      <c r="E533" s="4">
        <v>55</v>
      </c>
      <c r="F533" s="4">
        <v>271</v>
      </c>
      <c r="G533" s="4">
        <v>160</v>
      </c>
    </row>
    <row r="534" spans="2:7" ht="9">
      <c r="B534" s="11" t="s">
        <v>281</v>
      </c>
      <c r="C534" s="4">
        <v>12425</v>
      </c>
      <c r="D534" s="4">
        <v>3542</v>
      </c>
      <c r="E534" s="4">
        <v>135</v>
      </c>
      <c r="F534" s="4">
        <v>304</v>
      </c>
      <c r="G534" s="4">
        <v>402</v>
      </c>
    </row>
    <row r="535" spans="2:7" ht="9">
      <c r="B535" s="11" t="s">
        <v>282</v>
      </c>
      <c r="C535" s="4">
        <v>26161</v>
      </c>
      <c r="D535" s="4">
        <v>14490</v>
      </c>
      <c r="E535" s="4">
        <v>286</v>
      </c>
      <c r="F535" s="4">
        <v>1116</v>
      </c>
      <c r="G535" s="4">
        <v>958</v>
      </c>
    </row>
    <row r="536" spans="2:7" ht="9">
      <c r="B536" s="11" t="s">
        <v>283</v>
      </c>
      <c r="C536" s="4">
        <v>7562</v>
      </c>
      <c r="D536" s="4">
        <v>9124</v>
      </c>
      <c r="E536" s="4">
        <v>146</v>
      </c>
      <c r="F536" s="4">
        <v>362</v>
      </c>
      <c r="G536" s="4">
        <v>445</v>
      </c>
    </row>
    <row r="537" spans="2:7" ht="9">
      <c r="B537" s="11" t="s">
        <v>284</v>
      </c>
      <c r="C537" s="4">
        <v>1219</v>
      </c>
      <c r="D537" s="4">
        <v>386</v>
      </c>
      <c r="E537" s="4">
        <v>20</v>
      </c>
      <c r="F537" s="4">
        <v>53</v>
      </c>
      <c r="G537" s="4">
        <v>59</v>
      </c>
    </row>
    <row r="538" spans="2:7" ht="9">
      <c r="B538" s="11" t="s">
        <v>285</v>
      </c>
      <c r="C538" s="4">
        <v>14393</v>
      </c>
      <c r="D538" s="4">
        <v>3827</v>
      </c>
      <c r="E538" s="4">
        <v>150</v>
      </c>
      <c r="F538" s="4">
        <v>371</v>
      </c>
      <c r="G538" s="4">
        <v>529</v>
      </c>
    </row>
    <row r="539" spans="2:7" ht="9">
      <c r="B539" s="11" t="s">
        <v>286</v>
      </c>
      <c r="C539" s="4">
        <v>14564</v>
      </c>
      <c r="D539" s="4">
        <v>11053</v>
      </c>
      <c r="E539" s="4">
        <v>124</v>
      </c>
      <c r="F539" s="4">
        <v>642</v>
      </c>
      <c r="G539" s="4">
        <v>403</v>
      </c>
    </row>
    <row r="540" spans="2:7" ht="9">
      <c r="B540" s="11" t="s">
        <v>287</v>
      </c>
      <c r="C540" s="4">
        <v>426</v>
      </c>
      <c r="D540" s="4">
        <v>363</v>
      </c>
      <c r="E540" s="4">
        <v>3</v>
      </c>
      <c r="F540" s="4">
        <v>14</v>
      </c>
      <c r="G540" s="4">
        <v>11</v>
      </c>
    </row>
    <row r="541" spans="2:7" ht="9">
      <c r="B541" s="11" t="s">
        <v>288</v>
      </c>
      <c r="C541" s="4">
        <v>6796</v>
      </c>
      <c r="D541" s="4">
        <v>1056</v>
      </c>
      <c r="E541" s="4">
        <v>62</v>
      </c>
      <c r="F541" s="4">
        <v>119</v>
      </c>
      <c r="G541" s="4">
        <v>234</v>
      </c>
    </row>
    <row r="542" spans="2:7" ht="9">
      <c r="B542" s="11" t="s">
        <v>289</v>
      </c>
      <c r="C542" s="4">
        <v>0</v>
      </c>
      <c r="D542" s="4">
        <v>0</v>
      </c>
      <c r="E542" s="4">
        <v>0</v>
      </c>
      <c r="F542" s="4">
        <v>0</v>
      </c>
      <c r="G542" s="4">
        <v>0</v>
      </c>
    </row>
    <row r="543" spans="2:7" ht="9">
      <c r="B543" s="11" t="s">
        <v>290</v>
      </c>
      <c r="C543" s="4">
        <v>27929</v>
      </c>
      <c r="D543" s="4">
        <v>2224</v>
      </c>
      <c r="E543" s="4">
        <v>161</v>
      </c>
      <c r="F543" s="4">
        <v>395</v>
      </c>
      <c r="G543" s="4">
        <v>700</v>
      </c>
    </row>
    <row r="544" spans="2:7" ht="9">
      <c r="B544" s="11" t="s">
        <v>291</v>
      </c>
      <c r="C544" s="4">
        <v>293</v>
      </c>
      <c r="D544" s="4">
        <v>62</v>
      </c>
      <c r="E544" s="4">
        <v>5</v>
      </c>
      <c r="F544" s="4">
        <v>7</v>
      </c>
      <c r="G544" s="4">
        <v>10</v>
      </c>
    </row>
    <row r="545" spans="2:7" ht="9">
      <c r="B545" s="11" t="s">
        <v>292</v>
      </c>
      <c r="C545" s="4">
        <v>3275</v>
      </c>
      <c r="D545" s="4">
        <v>3617</v>
      </c>
      <c r="E545" s="4">
        <v>43</v>
      </c>
      <c r="F545" s="4">
        <v>115</v>
      </c>
      <c r="G545" s="4">
        <v>93</v>
      </c>
    </row>
    <row r="546" spans="2:7" ht="9">
      <c r="B546" s="11" t="s">
        <v>293</v>
      </c>
      <c r="C546" s="4">
        <v>1116</v>
      </c>
      <c r="D546" s="4">
        <v>1982</v>
      </c>
      <c r="E546" s="4">
        <v>18</v>
      </c>
      <c r="F546" s="4">
        <v>54</v>
      </c>
      <c r="G546" s="4">
        <v>35</v>
      </c>
    </row>
    <row r="547" spans="2:7" ht="9">
      <c r="B547" s="11" t="s">
        <v>294</v>
      </c>
      <c r="C547" s="4">
        <v>8976</v>
      </c>
      <c r="D547" s="4">
        <v>9284</v>
      </c>
      <c r="E547" s="4">
        <v>97</v>
      </c>
      <c r="F547" s="4">
        <v>299</v>
      </c>
      <c r="G547" s="4">
        <v>338</v>
      </c>
    </row>
    <row r="548" spans="2:7" ht="9">
      <c r="B548" s="11" t="s">
        <v>295</v>
      </c>
      <c r="C548" s="4">
        <v>5597</v>
      </c>
      <c r="D548" s="4">
        <v>1181</v>
      </c>
      <c r="E548" s="4">
        <v>98</v>
      </c>
      <c r="F548" s="4">
        <v>149</v>
      </c>
      <c r="G548" s="4">
        <v>279</v>
      </c>
    </row>
    <row r="549" spans="2:7" ht="9">
      <c r="B549" s="11" t="s">
        <v>296</v>
      </c>
      <c r="C549" s="4">
        <v>5585</v>
      </c>
      <c r="D549" s="4">
        <v>5565</v>
      </c>
      <c r="E549" s="4">
        <v>71</v>
      </c>
      <c r="F549" s="4">
        <v>210</v>
      </c>
      <c r="G549" s="4">
        <v>272</v>
      </c>
    </row>
    <row r="550" spans="2:7" ht="9">
      <c r="B550" s="11" t="s">
        <v>297</v>
      </c>
      <c r="C550" s="4">
        <v>17201</v>
      </c>
      <c r="D550" s="4">
        <v>12374</v>
      </c>
      <c r="E550" s="4">
        <v>222</v>
      </c>
      <c r="F550" s="4">
        <v>773</v>
      </c>
      <c r="G550" s="4">
        <v>646</v>
      </c>
    </row>
    <row r="551" spans="2:7" ht="9">
      <c r="B551" s="11" t="s">
        <v>298</v>
      </c>
      <c r="C551" s="4">
        <v>14129</v>
      </c>
      <c r="D551" s="4">
        <v>14722</v>
      </c>
      <c r="E551" s="4">
        <v>290</v>
      </c>
      <c r="F551" s="4">
        <v>620</v>
      </c>
      <c r="G551" s="4">
        <v>939</v>
      </c>
    </row>
    <row r="552" spans="2:7" ht="9">
      <c r="B552" s="11" t="s">
        <v>299</v>
      </c>
      <c r="C552" s="4">
        <v>4004</v>
      </c>
      <c r="D552" s="4">
        <v>1400</v>
      </c>
      <c r="E552" s="4">
        <v>61</v>
      </c>
      <c r="F552" s="4">
        <v>132</v>
      </c>
      <c r="G552" s="4">
        <v>180</v>
      </c>
    </row>
    <row r="553" spans="2:7" ht="9">
      <c r="B553" s="11" t="s">
        <v>300</v>
      </c>
      <c r="C553" s="4">
        <v>3191</v>
      </c>
      <c r="D553" s="4">
        <v>2243</v>
      </c>
      <c r="E553" s="4">
        <v>50</v>
      </c>
      <c r="F553" s="4">
        <v>193</v>
      </c>
      <c r="G553" s="4">
        <v>161</v>
      </c>
    </row>
    <row r="554" spans="2:7" ht="9">
      <c r="B554" s="11" t="s">
        <v>301</v>
      </c>
      <c r="C554" s="4">
        <v>77371</v>
      </c>
      <c r="D554" s="4">
        <v>31069</v>
      </c>
      <c r="E554" s="4">
        <v>912</v>
      </c>
      <c r="F554" s="4">
        <v>3110</v>
      </c>
      <c r="G554" s="4">
        <v>3489</v>
      </c>
    </row>
    <row r="555" spans="2:7" ht="9">
      <c r="B555" s="11" t="s">
        <v>302</v>
      </c>
      <c r="C555" s="4">
        <v>786428</v>
      </c>
      <c r="D555" s="4">
        <v>223158</v>
      </c>
      <c r="E555" s="4">
        <v>7091</v>
      </c>
      <c r="F555" s="4">
        <v>19018</v>
      </c>
      <c r="G555" s="4">
        <v>25291</v>
      </c>
    </row>
    <row r="556" spans="2:7" ht="9">
      <c r="B556" s="11" t="s">
        <v>303</v>
      </c>
      <c r="C556" s="4">
        <v>9443</v>
      </c>
      <c r="D556" s="4">
        <v>958</v>
      </c>
      <c r="E556" s="4">
        <v>67</v>
      </c>
      <c r="F556" s="4">
        <v>136</v>
      </c>
      <c r="G556" s="4">
        <v>264</v>
      </c>
    </row>
    <row r="557" spans="2:7" ht="9">
      <c r="B557" s="11" t="s">
        <v>304</v>
      </c>
      <c r="C557" s="4">
        <v>4708</v>
      </c>
      <c r="D557" s="4">
        <v>2973</v>
      </c>
      <c r="E557" s="4">
        <v>37</v>
      </c>
      <c r="F557" s="4">
        <v>121</v>
      </c>
      <c r="G557" s="4">
        <v>116</v>
      </c>
    </row>
    <row r="558" spans="2:7" ht="9">
      <c r="B558" s="11" t="s">
        <v>305</v>
      </c>
      <c r="C558" s="4">
        <v>7401</v>
      </c>
      <c r="D558" s="4">
        <v>6000</v>
      </c>
      <c r="E558" s="4">
        <v>57</v>
      </c>
      <c r="F558" s="4">
        <v>388</v>
      </c>
      <c r="G558" s="4">
        <v>189</v>
      </c>
    </row>
    <row r="559" spans="2:7" ht="9">
      <c r="B559" s="11" t="s">
        <v>306</v>
      </c>
      <c r="C559" s="4">
        <v>2898</v>
      </c>
      <c r="D559" s="4">
        <v>351</v>
      </c>
      <c r="E559" s="4">
        <v>33</v>
      </c>
      <c r="F559" s="4">
        <v>46</v>
      </c>
      <c r="G559" s="4">
        <v>91</v>
      </c>
    </row>
    <row r="560" spans="2:7" ht="9">
      <c r="B560" s="11" t="s">
        <v>307</v>
      </c>
      <c r="C560" s="4">
        <v>6030</v>
      </c>
      <c r="D560" s="4">
        <v>3930</v>
      </c>
      <c r="E560" s="4">
        <v>50</v>
      </c>
      <c r="F560" s="4">
        <v>199</v>
      </c>
      <c r="G560" s="4">
        <v>274</v>
      </c>
    </row>
    <row r="561" spans="2:7" ht="9">
      <c r="B561" s="11" t="s">
        <v>308</v>
      </c>
      <c r="C561" s="4">
        <v>12676</v>
      </c>
      <c r="D561" s="4">
        <v>3334</v>
      </c>
      <c r="E561" s="4">
        <v>138</v>
      </c>
      <c r="F561" s="4">
        <v>361</v>
      </c>
      <c r="G561" s="4">
        <v>471</v>
      </c>
    </row>
    <row r="562" spans="2:7" ht="9">
      <c r="B562" s="11" t="s">
        <v>309</v>
      </c>
      <c r="C562" s="4">
        <v>12342</v>
      </c>
      <c r="D562" s="4">
        <v>4632</v>
      </c>
      <c r="E562" s="4">
        <v>114</v>
      </c>
      <c r="F562" s="4">
        <v>290</v>
      </c>
      <c r="G562" s="4">
        <v>541</v>
      </c>
    </row>
    <row r="563" spans="2:7" ht="9">
      <c r="B563" s="11" t="s">
        <v>310</v>
      </c>
      <c r="C563" s="4">
        <v>17278</v>
      </c>
      <c r="D563" s="4">
        <v>6781</v>
      </c>
      <c r="E563" s="4">
        <v>218</v>
      </c>
      <c r="F563" s="4">
        <v>513</v>
      </c>
      <c r="G563" s="4">
        <v>791</v>
      </c>
    </row>
    <row r="564" spans="2:7" ht="9">
      <c r="B564" s="11" t="s">
        <v>311</v>
      </c>
      <c r="C564" s="4">
        <v>15105</v>
      </c>
      <c r="D564" s="4">
        <v>10803</v>
      </c>
      <c r="E564" s="4">
        <v>265</v>
      </c>
      <c r="F564" s="4">
        <v>605</v>
      </c>
      <c r="G564" s="4">
        <v>816</v>
      </c>
    </row>
    <row r="565" spans="2:7" ht="9">
      <c r="B565" s="11" t="s">
        <v>312</v>
      </c>
      <c r="C565" s="4">
        <v>2075</v>
      </c>
      <c r="D565" s="4">
        <v>3018</v>
      </c>
      <c r="E565" s="4">
        <v>24</v>
      </c>
      <c r="F565" s="4">
        <v>66</v>
      </c>
      <c r="G565" s="4">
        <v>55</v>
      </c>
    </row>
    <row r="566" spans="2:7" ht="9">
      <c r="B566" s="11" t="s">
        <v>313</v>
      </c>
      <c r="C566" s="4">
        <v>6969</v>
      </c>
      <c r="D566" s="4">
        <v>1527</v>
      </c>
      <c r="E566" s="4">
        <v>111</v>
      </c>
      <c r="F566" s="4">
        <v>163</v>
      </c>
      <c r="G566" s="4">
        <v>305</v>
      </c>
    </row>
    <row r="567" spans="2:7" ht="9">
      <c r="B567" s="11" t="s">
        <v>314</v>
      </c>
      <c r="C567" s="4">
        <v>26566</v>
      </c>
      <c r="D567" s="4">
        <v>10055</v>
      </c>
      <c r="E567" s="4">
        <v>196</v>
      </c>
      <c r="F567" s="4">
        <v>596</v>
      </c>
      <c r="G567" s="4">
        <v>947</v>
      </c>
    </row>
    <row r="568" spans="2:7" ht="9">
      <c r="B568" s="11" t="s">
        <v>315</v>
      </c>
      <c r="C568" s="4">
        <v>14224</v>
      </c>
      <c r="D568" s="4">
        <v>3181</v>
      </c>
      <c r="E568" s="4">
        <v>150</v>
      </c>
      <c r="F568" s="4">
        <v>415</v>
      </c>
      <c r="G568" s="4">
        <v>567</v>
      </c>
    </row>
    <row r="569" spans="2:7" ht="9">
      <c r="B569" s="11" t="s">
        <v>316</v>
      </c>
      <c r="C569" s="4">
        <v>21267</v>
      </c>
      <c r="D569" s="4">
        <v>7609</v>
      </c>
      <c r="E569" s="4">
        <v>227</v>
      </c>
      <c r="F569" s="4">
        <v>547</v>
      </c>
      <c r="G569" s="4">
        <v>904</v>
      </c>
    </row>
    <row r="570" spans="2:7" ht="9">
      <c r="B570" s="11" t="s">
        <v>317</v>
      </c>
      <c r="C570" s="4">
        <v>6944</v>
      </c>
      <c r="D570" s="4">
        <v>7074</v>
      </c>
      <c r="E570" s="4">
        <v>74</v>
      </c>
      <c r="F570" s="4">
        <v>274</v>
      </c>
      <c r="G570" s="4">
        <v>210</v>
      </c>
    </row>
    <row r="571" spans="2:7" ht="9">
      <c r="B571" s="11" t="s">
        <v>318</v>
      </c>
      <c r="C571" s="4">
        <v>13158</v>
      </c>
      <c r="D571" s="4">
        <v>8408</v>
      </c>
      <c r="E571" s="4">
        <v>166</v>
      </c>
      <c r="F571" s="4">
        <v>723</v>
      </c>
      <c r="G571" s="4">
        <v>557</v>
      </c>
    </row>
    <row r="572" spans="2:7" ht="9">
      <c r="B572" s="11" t="s">
        <v>319</v>
      </c>
      <c r="C572" s="4">
        <v>221</v>
      </c>
      <c r="D572" s="4">
        <v>497</v>
      </c>
      <c r="E572" s="4">
        <v>6</v>
      </c>
      <c r="F572" s="4">
        <v>17</v>
      </c>
      <c r="G572" s="4">
        <v>10</v>
      </c>
    </row>
    <row r="573" spans="2:7" ht="9">
      <c r="B573" s="11" t="s">
        <v>320</v>
      </c>
      <c r="C573" s="4">
        <v>1353</v>
      </c>
      <c r="D573" s="4">
        <v>1754</v>
      </c>
      <c r="E573" s="4">
        <v>13</v>
      </c>
      <c r="F573" s="4">
        <v>64</v>
      </c>
      <c r="G573" s="4">
        <v>36</v>
      </c>
    </row>
    <row r="574" spans="2:7" ht="9">
      <c r="B574" s="11" t="s">
        <v>321</v>
      </c>
      <c r="C574" s="4">
        <v>6074</v>
      </c>
      <c r="D574" s="4">
        <v>1663</v>
      </c>
      <c r="E574" s="4">
        <v>68</v>
      </c>
      <c r="F574" s="4">
        <v>147</v>
      </c>
      <c r="G574" s="4">
        <v>290</v>
      </c>
    </row>
    <row r="575" spans="2:7" ht="9">
      <c r="B575" s="11" t="s">
        <v>322</v>
      </c>
      <c r="C575" s="4">
        <v>5760</v>
      </c>
      <c r="D575" s="4">
        <v>5913</v>
      </c>
      <c r="E575" s="4">
        <v>95</v>
      </c>
      <c r="F575" s="4">
        <v>213</v>
      </c>
      <c r="G575" s="4">
        <v>306</v>
      </c>
    </row>
    <row r="576" spans="2:7" ht="9">
      <c r="B576" s="11" t="s">
        <v>323</v>
      </c>
      <c r="C576" s="4">
        <v>3725</v>
      </c>
      <c r="D576" s="4">
        <v>873</v>
      </c>
      <c r="E576" s="4">
        <v>31</v>
      </c>
      <c r="F576" s="4">
        <v>74</v>
      </c>
      <c r="G576" s="4">
        <v>220</v>
      </c>
    </row>
    <row r="577" spans="2:7" ht="9">
      <c r="B577" s="11" t="s">
        <v>324</v>
      </c>
      <c r="C577" s="4">
        <v>4358</v>
      </c>
      <c r="D577" s="4">
        <v>2058</v>
      </c>
      <c r="E577" s="4">
        <v>36</v>
      </c>
      <c r="F577" s="4">
        <v>134</v>
      </c>
      <c r="G577" s="4">
        <v>186</v>
      </c>
    </row>
    <row r="578" spans="2:7" ht="9">
      <c r="B578" s="11" t="s">
        <v>325</v>
      </c>
      <c r="C578" s="4">
        <v>2365</v>
      </c>
      <c r="D578" s="4">
        <v>3664</v>
      </c>
      <c r="E578" s="4">
        <v>17</v>
      </c>
      <c r="F578" s="4">
        <v>79</v>
      </c>
      <c r="G578" s="4">
        <v>71</v>
      </c>
    </row>
    <row r="579" spans="2:7" ht="9">
      <c r="B579" s="11" t="s">
        <v>326</v>
      </c>
      <c r="C579" s="4">
        <v>27901</v>
      </c>
      <c r="D579" s="4">
        <v>31485</v>
      </c>
      <c r="E579" s="4">
        <v>402</v>
      </c>
      <c r="F579" s="4">
        <v>1325</v>
      </c>
      <c r="G579" s="4">
        <v>1128</v>
      </c>
    </row>
    <row r="580" spans="2:7" ht="9">
      <c r="B580" s="11" t="s">
        <v>327</v>
      </c>
      <c r="C580" s="4">
        <v>3791</v>
      </c>
      <c r="D580" s="4">
        <v>1341</v>
      </c>
      <c r="E580" s="4">
        <v>60</v>
      </c>
      <c r="F580" s="4">
        <v>116</v>
      </c>
      <c r="G580" s="4">
        <v>128</v>
      </c>
    </row>
    <row r="581" spans="2:7" ht="9">
      <c r="B581" s="11" t="s">
        <v>328</v>
      </c>
      <c r="C581" s="4">
        <v>34746</v>
      </c>
      <c r="D581" s="4">
        <v>10074</v>
      </c>
      <c r="E581" s="4">
        <v>289</v>
      </c>
      <c r="F581" s="4">
        <v>867</v>
      </c>
      <c r="G581" s="4">
        <v>902</v>
      </c>
    </row>
    <row r="582" spans="2:7" ht="9">
      <c r="B582" s="11" t="s">
        <v>329</v>
      </c>
      <c r="C582" s="4">
        <v>2536</v>
      </c>
      <c r="D582" s="4">
        <v>2040</v>
      </c>
      <c r="E582" s="4">
        <v>28</v>
      </c>
      <c r="F582" s="4">
        <v>77</v>
      </c>
      <c r="G582" s="4">
        <v>114</v>
      </c>
    </row>
    <row r="583" spans="2:7" ht="9">
      <c r="B583" s="11" t="s">
        <v>330</v>
      </c>
      <c r="C583" s="4">
        <v>1882</v>
      </c>
      <c r="D583" s="4">
        <v>764</v>
      </c>
      <c r="E583" s="4">
        <v>22</v>
      </c>
      <c r="F583" s="4">
        <v>95</v>
      </c>
      <c r="G583" s="4">
        <v>93</v>
      </c>
    </row>
    <row r="584" spans="2:7" ht="9">
      <c r="B584" s="11" t="s">
        <v>331</v>
      </c>
      <c r="C584" s="4">
        <v>2697</v>
      </c>
      <c r="D584" s="4">
        <v>443</v>
      </c>
      <c r="E584" s="4">
        <v>29</v>
      </c>
      <c r="F584" s="4">
        <v>36</v>
      </c>
      <c r="G584" s="4">
        <v>135</v>
      </c>
    </row>
    <row r="585" spans="2:7" ht="9">
      <c r="B585" s="11" t="s">
        <v>332</v>
      </c>
      <c r="C585" s="4">
        <v>13782</v>
      </c>
      <c r="D585" s="4">
        <v>2353</v>
      </c>
      <c r="E585" s="4">
        <v>111</v>
      </c>
      <c r="F585" s="4">
        <v>168</v>
      </c>
      <c r="G585" s="4">
        <v>421</v>
      </c>
    </row>
    <row r="586" spans="2:7" ht="9">
      <c r="B586" s="11" t="s">
        <v>333</v>
      </c>
      <c r="C586" s="4">
        <v>7523</v>
      </c>
      <c r="D586" s="4">
        <v>3752</v>
      </c>
      <c r="E586" s="4">
        <v>64</v>
      </c>
      <c r="F586" s="4">
        <v>191</v>
      </c>
      <c r="G586" s="4">
        <v>247</v>
      </c>
    </row>
    <row r="587" spans="2:7" ht="9">
      <c r="B587" s="11" t="s">
        <v>334</v>
      </c>
      <c r="C587" s="4">
        <v>5093</v>
      </c>
      <c r="D587" s="4">
        <v>3450</v>
      </c>
      <c r="E587" s="4">
        <v>64</v>
      </c>
      <c r="F587" s="4">
        <v>138</v>
      </c>
      <c r="G587" s="4">
        <v>262</v>
      </c>
    </row>
    <row r="588" spans="2:7" ht="9">
      <c r="B588" s="11" t="s">
        <v>335</v>
      </c>
      <c r="C588" s="4">
        <v>29716</v>
      </c>
      <c r="D588" s="4">
        <v>25253</v>
      </c>
      <c r="E588" s="4">
        <v>353</v>
      </c>
      <c r="F588" s="4">
        <v>1457</v>
      </c>
      <c r="G588" s="4">
        <v>1037</v>
      </c>
    </row>
    <row r="589" spans="2:7" ht="9">
      <c r="B589" s="11" t="s">
        <v>336</v>
      </c>
      <c r="C589" s="4">
        <v>18</v>
      </c>
      <c r="D589" s="4">
        <v>10</v>
      </c>
      <c r="E589" s="4">
        <v>0</v>
      </c>
      <c r="F589" s="4">
        <v>1</v>
      </c>
      <c r="G589" s="4">
        <v>0</v>
      </c>
    </row>
    <row r="590" spans="2:7" ht="9">
      <c r="B590" s="11" t="s">
        <v>337</v>
      </c>
      <c r="C590" s="4">
        <v>6263</v>
      </c>
      <c r="D590" s="4">
        <v>4146</v>
      </c>
      <c r="E590" s="4">
        <v>54</v>
      </c>
      <c r="F590" s="4">
        <v>166</v>
      </c>
      <c r="G590" s="4">
        <v>235</v>
      </c>
    </row>
    <row r="591" spans="2:7" ht="9">
      <c r="B591" s="11" t="s">
        <v>338</v>
      </c>
      <c r="C591" s="4">
        <v>15834</v>
      </c>
      <c r="D591" s="4">
        <v>7753</v>
      </c>
      <c r="E591" s="4">
        <v>241</v>
      </c>
      <c r="F591" s="4">
        <v>579</v>
      </c>
      <c r="G591" s="4">
        <v>749</v>
      </c>
    </row>
    <row r="592" spans="2:7" ht="9">
      <c r="B592" s="11" t="s">
        <v>339</v>
      </c>
      <c r="C592" s="4">
        <v>11978</v>
      </c>
      <c r="D592" s="4">
        <v>1537</v>
      </c>
      <c r="E592" s="4">
        <v>99</v>
      </c>
      <c r="F592" s="4">
        <v>229</v>
      </c>
      <c r="G592" s="4">
        <v>274</v>
      </c>
    </row>
    <row r="593" spans="2:7" ht="9">
      <c r="B593" s="11" t="s">
        <v>340</v>
      </c>
      <c r="C593" s="4">
        <v>1660</v>
      </c>
      <c r="D593" s="4">
        <v>1604</v>
      </c>
      <c r="E593" s="4">
        <v>19</v>
      </c>
      <c r="F593" s="4">
        <v>58</v>
      </c>
      <c r="G593" s="4">
        <v>52</v>
      </c>
    </row>
    <row r="594" spans="2:7" ht="9">
      <c r="B594" s="11" t="s">
        <v>341</v>
      </c>
      <c r="C594" s="4">
        <v>15192</v>
      </c>
      <c r="D594" s="4">
        <v>12055</v>
      </c>
      <c r="E594" s="4">
        <v>213</v>
      </c>
      <c r="F594" s="4">
        <v>575</v>
      </c>
      <c r="G594" s="4">
        <v>695</v>
      </c>
    </row>
    <row r="595" spans="2:7" ht="18">
      <c r="B595" s="11" t="s">
        <v>342</v>
      </c>
      <c r="C595" s="4">
        <v>231652</v>
      </c>
      <c r="D595" s="4">
        <v>124865</v>
      </c>
      <c r="E595" s="4">
        <v>2916</v>
      </c>
      <c r="F595" s="4">
        <v>6572</v>
      </c>
      <c r="G595" s="4">
        <v>8432</v>
      </c>
    </row>
    <row r="596" spans="2:7" ht="18">
      <c r="B596" s="11" t="s">
        <v>343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</row>
    <row r="597" spans="3:7" ht="4.5" customHeight="1">
      <c r="C597" s="4"/>
      <c r="D597" s="4"/>
      <c r="E597" s="4"/>
      <c r="F597" s="4"/>
      <c r="G597" s="4"/>
    </row>
    <row r="598" spans="1:7" ht="9">
      <c r="A598" s="5" t="s">
        <v>812</v>
      </c>
      <c r="C598" s="4"/>
      <c r="D598" s="4"/>
      <c r="E598" s="4"/>
      <c r="F598" s="4"/>
      <c r="G598" s="4"/>
    </row>
    <row r="599" spans="1:7" ht="9">
      <c r="A599" s="1"/>
      <c r="B599" s="9" t="s">
        <v>792</v>
      </c>
      <c r="C599" s="4">
        <v>15058</v>
      </c>
      <c r="D599" s="4">
        <v>22249</v>
      </c>
      <c r="E599" s="4">
        <v>204</v>
      </c>
      <c r="F599" s="4">
        <v>315</v>
      </c>
      <c r="G599" s="4">
        <v>641</v>
      </c>
    </row>
    <row r="600" spans="2:7" s="6" customFormat="1" ht="9">
      <c r="B600" s="10" t="s">
        <v>793</v>
      </c>
      <c r="C600" s="7">
        <f>C599/38467</f>
        <v>0.3914524137572465</v>
      </c>
      <c r="D600" s="7">
        <f>D599/38467</f>
        <v>0.5783918683546936</v>
      </c>
      <c r="E600" s="7">
        <f>E599/38467</f>
        <v>0.0053032469389346715</v>
      </c>
      <c r="F600" s="7">
        <f>F599/38467</f>
        <v>0.008188837185119714</v>
      </c>
      <c r="G600" s="7">
        <f>G599/38467</f>
        <v>0.016663633764005512</v>
      </c>
    </row>
    <row r="601" spans="3:7" ht="3.75" customHeight="1">
      <c r="C601" s="4"/>
      <c r="D601" s="4"/>
      <c r="E601" s="4"/>
      <c r="F601" s="4"/>
      <c r="G601" s="4"/>
    </row>
    <row r="602" spans="2:7" ht="9">
      <c r="B602" s="11" t="s">
        <v>10</v>
      </c>
      <c r="C602" s="4">
        <v>3374</v>
      </c>
      <c r="D602" s="4">
        <v>6783</v>
      </c>
      <c r="E602" s="4">
        <v>40</v>
      </c>
      <c r="F602" s="4">
        <v>74</v>
      </c>
      <c r="G602" s="4">
        <v>144</v>
      </c>
    </row>
    <row r="603" spans="2:7" ht="9">
      <c r="B603" s="11" t="s">
        <v>11</v>
      </c>
      <c r="C603" s="4">
        <v>2574</v>
      </c>
      <c r="D603" s="4">
        <v>4042</v>
      </c>
      <c r="E603" s="4">
        <v>42</v>
      </c>
      <c r="F603" s="4">
        <v>54</v>
      </c>
      <c r="G603" s="4">
        <v>92</v>
      </c>
    </row>
    <row r="604" spans="2:7" ht="9">
      <c r="B604" s="11" t="s">
        <v>12</v>
      </c>
      <c r="C604" s="4">
        <v>3097</v>
      </c>
      <c r="D604" s="4">
        <v>3575</v>
      </c>
      <c r="E604" s="4">
        <v>34</v>
      </c>
      <c r="F604" s="4">
        <v>53</v>
      </c>
      <c r="G604" s="4">
        <v>132</v>
      </c>
    </row>
    <row r="605" spans="2:7" ht="9">
      <c r="B605" s="11" t="s">
        <v>13</v>
      </c>
      <c r="C605" s="4">
        <v>2353</v>
      </c>
      <c r="D605" s="4">
        <v>977</v>
      </c>
      <c r="E605" s="4">
        <v>22</v>
      </c>
      <c r="F605" s="4">
        <v>40</v>
      </c>
      <c r="G605" s="4">
        <v>141</v>
      </c>
    </row>
    <row r="606" spans="2:7" ht="9">
      <c r="B606" s="11" t="s">
        <v>14</v>
      </c>
      <c r="C606" s="4">
        <v>3660</v>
      </c>
      <c r="D606" s="4">
        <v>6872</v>
      </c>
      <c r="E606" s="4">
        <v>66</v>
      </c>
      <c r="F606" s="4">
        <v>94</v>
      </c>
      <c r="G606" s="4">
        <v>132</v>
      </c>
    </row>
    <row r="607" spans="2:7" ht="9">
      <c r="B607" s="11" t="s">
        <v>110</v>
      </c>
      <c r="C607" s="4">
        <v>135</v>
      </c>
      <c r="D607" s="4">
        <v>364</v>
      </c>
      <c r="E607" s="4">
        <v>3</v>
      </c>
      <c r="F607" s="4">
        <v>2</v>
      </c>
      <c r="G607" s="4">
        <v>8</v>
      </c>
    </row>
    <row r="608" spans="2:7" ht="9">
      <c r="B608" s="11" t="s">
        <v>111</v>
      </c>
      <c r="C608" s="4">
        <v>14923</v>
      </c>
      <c r="D608" s="4">
        <v>21885</v>
      </c>
      <c r="E608" s="4">
        <v>201</v>
      </c>
      <c r="F608" s="4">
        <v>313</v>
      </c>
      <c r="G608" s="4">
        <v>633</v>
      </c>
    </row>
    <row r="609" spans="2:7" ht="9">
      <c r="B609" s="11" t="s">
        <v>344</v>
      </c>
      <c r="C609" s="4">
        <v>6945</v>
      </c>
      <c r="D609" s="4">
        <v>6527</v>
      </c>
      <c r="E609" s="4">
        <v>83</v>
      </c>
      <c r="F609" s="4">
        <v>113</v>
      </c>
      <c r="G609" s="4">
        <v>324</v>
      </c>
    </row>
    <row r="610" spans="2:7" ht="9">
      <c r="B610" s="11" t="s">
        <v>114</v>
      </c>
      <c r="C610" s="4">
        <v>8113</v>
      </c>
      <c r="D610" s="4">
        <v>15722</v>
      </c>
      <c r="E610" s="4">
        <v>121</v>
      </c>
      <c r="F610" s="4">
        <v>202</v>
      </c>
      <c r="G610" s="4">
        <v>317</v>
      </c>
    </row>
    <row r="611" spans="2:7" ht="9">
      <c r="B611" s="11" t="s">
        <v>69</v>
      </c>
      <c r="C611" s="4">
        <v>7698</v>
      </c>
      <c r="D611" s="4">
        <v>13717</v>
      </c>
      <c r="E611" s="4">
        <v>128</v>
      </c>
      <c r="F611" s="4">
        <v>180</v>
      </c>
      <c r="G611" s="4">
        <v>273</v>
      </c>
    </row>
    <row r="612" spans="2:7" ht="9">
      <c r="B612" s="11" t="s">
        <v>116</v>
      </c>
      <c r="C612" s="4">
        <v>7360</v>
      </c>
      <c r="D612" s="4">
        <v>8532</v>
      </c>
      <c r="E612" s="4">
        <v>76</v>
      </c>
      <c r="F612" s="4">
        <v>135</v>
      </c>
      <c r="G612" s="4">
        <v>368</v>
      </c>
    </row>
    <row r="613" spans="2:7" ht="9">
      <c r="B613" s="11" t="s">
        <v>46</v>
      </c>
      <c r="C613" s="4">
        <v>15058</v>
      </c>
      <c r="D613" s="4">
        <v>22249</v>
      </c>
      <c r="E613" s="4">
        <v>204</v>
      </c>
      <c r="F613" s="4">
        <v>315</v>
      </c>
      <c r="G613" s="4">
        <v>641</v>
      </c>
    </row>
    <row r="614" spans="2:7" ht="9">
      <c r="B614" s="12" t="s">
        <v>790</v>
      </c>
      <c r="C614" s="4"/>
      <c r="D614" s="4"/>
      <c r="E614" s="4"/>
      <c r="F614" s="4"/>
      <c r="G614" s="4"/>
    </row>
    <row r="615" spans="2:7" ht="9">
      <c r="B615" s="11" t="s">
        <v>345</v>
      </c>
      <c r="C615" s="4">
        <v>843</v>
      </c>
      <c r="D615" s="4">
        <v>1339</v>
      </c>
      <c r="E615" s="4">
        <v>11</v>
      </c>
      <c r="F615" s="4">
        <v>24</v>
      </c>
      <c r="G615" s="4">
        <v>38</v>
      </c>
    </row>
    <row r="616" spans="2:7" ht="9">
      <c r="B616" s="11" t="s">
        <v>346</v>
      </c>
      <c r="C616" s="4">
        <v>4895</v>
      </c>
      <c r="D616" s="4">
        <v>4204</v>
      </c>
      <c r="E616" s="4">
        <v>50</v>
      </c>
      <c r="F616" s="4">
        <v>80</v>
      </c>
      <c r="G616" s="4">
        <v>233</v>
      </c>
    </row>
    <row r="617" spans="2:7" ht="9">
      <c r="B617" s="11" t="s">
        <v>347</v>
      </c>
      <c r="C617" s="4">
        <v>9320</v>
      </c>
      <c r="D617" s="4">
        <v>16706</v>
      </c>
      <c r="E617" s="4">
        <v>143</v>
      </c>
      <c r="F617" s="4">
        <v>211</v>
      </c>
      <c r="G617" s="4">
        <v>370</v>
      </c>
    </row>
    <row r="618" spans="2:7" ht="18">
      <c r="B618" s="11" t="s">
        <v>348</v>
      </c>
      <c r="C618" s="4">
        <v>0</v>
      </c>
      <c r="D618" s="4">
        <v>0</v>
      </c>
      <c r="E618" s="4">
        <v>0</v>
      </c>
      <c r="F618" s="4">
        <v>0</v>
      </c>
      <c r="G618" s="4">
        <v>0</v>
      </c>
    </row>
    <row r="619" spans="3:7" ht="4.5" customHeight="1">
      <c r="C619" s="4"/>
      <c r="D619" s="4"/>
      <c r="E619" s="4"/>
      <c r="F619" s="4"/>
      <c r="G619" s="4"/>
    </row>
    <row r="620" spans="1:7" ht="9">
      <c r="A620" s="5" t="s">
        <v>813</v>
      </c>
      <c r="C620" s="4"/>
      <c r="D620" s="4"/>
      <c r="E620" s="4"/>
      <c r="F620" s="4"/>
      <c r="G620" s="4"/>
    </row>
    <row r="621" spans="1:7" ht="9">
      <c r="A621" s="1"/>
      <c r="B621" s="9" t="s">
        <v>792</v>
      </c>
      <c r="C621" s="4">
        <v>94164</v>
      </c>
      <c r="D621" s="4">
        <v>34301</v>
      </c>
      <c r="E621" s="4">
        <v>506</v>
      </c>
      <c r="F621" s="4">
        <v>1999</v>
      </c>
      <c r="G621" s="4">
        <v>1915</v>
      </c>
    </row>
    <row r="622" spans="2:7" s="6" customFormat="1" ht="9">
      <c r="B622" s="10" t="s">
        <v>793</v>
      </c>
      <c r="C622" s="7">
        <f>C621/132885</f>
        <v>0.7086127102381758</v>
      </c>
      <c r="D622" s="7">
        <f>D621/132885</f>
        <v>0.25812544681491517</v>
      </c>
      <c r="E622" s="7">
        <f>E621/132885</f>
        <v>0.0038078037400760055</v>
      </c>
      <c r="F622" s="7">
        <f>F621/132885</f>
        <v>0.015043082364450464</v>
      </c>
      <c r="G622" s="7">
        <f>G621/132885</f>
        <v>0.014410956842382512</v>
      </c>
    </row>
    <row r="623" spans="3:7" ht="3.75" customHeight="1">
      <c r="C623" s="4"/>
      <c r="D623" s="4"/>
      <c r="E623" s="4"/>
      <c r="F623" s="4"/>
      <c r="G623" s="4"/>
    </row>
    <row r="624" spans="2:7" ht="9">
      <c r="B624" s="11" t="s">
        <v>10</v>
      </c>
      <c r="C624" s="4">
        <v>18874</v>
      </c>
      <c r="D624" s="4">
        <v>7450</v>
      </c>
      <c r="E624" s="4">
        <v>112</v>
      </c>
      <c r="F624" s="4">
        <v>431</v>
      </c>
      <c r="G624" s="4">
        <v>384</v>
      </c>
    </row>
    <row r="625" spans="2:7" ht="9">
      <c r="B625" s="11" t="s">
        <v>11</v>
      </c>
      <c r="C625" s="4">
        <v>22738</v>
      </c>
      <c r="D625" s="4">
        <v>6580</v>
      </c>
      <c r="E625" s="4">
        <v>108</v>
      </c>
      <c r="F625" s="4">
        <v>444</v>
      </c>
      <c r="G625" s="4">
        <v>434</v>
      </c>
    </row>
    <row r="626" spans="2:7" ht="9">
      <c r="B626" s="11" t="s">
        <v>12</v>
      </c>
      <c r="C626" s="4">
        <v>21833</v>
      </c>
      <c r="D626" s="4">
        <v>7409</v>
      </c>
      <c r="E626" s="4">
        <v>93</v>
      </c>
      <c r="F626" s="4">
        <v>421</v>
      </c>
      <c r="G626" s="4">
        <v>416</v>
      </c>
    </row>
    <row r="627" spans="2:7" ht="9">
      <c r="B627" s="11" t="s">
        <v>13</v>
      </c>
      <c r="C627" s="4">
        <v>15062</v>
      </c>
      <c r="D627" s="4">
        <v>4480</v>
      </c>
      <c r="E627" s="4">
        <v>82</v>
      </c>
      <c r="F627" s="4">
        <v>304</v>
      </c>
      <c r="G627" s="4">
        <v>311</v>
      </c>
    </row>
    <row r="628" spans="2:7" ht="9">
      <c r="B628" s="11" t="s">
        <v>14</v>
      </c>
      <c r="C628" s="4">
        <v>15657</v>
      </c>
      <c r="D628" s="4">
        <v>8382</v>
      </c>
      <c r="E628" s="4">
        <v>111</v>
      </c>
      <c r="F628" s="4">
        <v>399</v>
      </c>
      <c r="G628" s="4">
        <v>370</v>
      </c>
    </row>
    <row r="629" spans="2:7" ht="9">
      <c r="B629" s="11" t="s">
        <v>349</v>
      </c>
      <c r="C629" s="4">
        <v>94164</v>
      </c>
      <c r="D629" s="4">
        <v>34301</v>
      </c>
      <c r="E629" s="4">
        <v>506</v>
      </c>
      <c r="F629" s="4">
        <v>1999</v>
      </c>
      <c r="G629" s="4">
        <v>1915</v>
      </c>
    </row>
    <row r="630" spans="2:7" ht="9">
      <c r="B630" s="11" t="s">
        <v>350</v>
      </c>
      <c r="C630" s="4">
        <v>94164</v>
      </c>
      <c r="D630" s="4">
        <v>34301</v>
      </c>
      <c r="E630" s="4">
        <v>506</v>
      </c>
      <c r="F630" s="4">
        <v>1999</v>
      </c>
      <c r="G630" s="4">
        <v>1915</v>
      </c>
    </row>
    <row r="631" spans="2:7" ht="9">
      <c r="B631" s="11" t="s">
        <v>351</v>
      </c>
      <c r="C631" s="4">
        <v>94164</v>
      </c>
      <c r="D631" s="4">
        <v>34301</v>
      </c>
      <c r="E631" s="4">
        <v>506</v>
      </c>
      <c r="F631" s="4">
        <v>1999</v>
      </c>
      <c r="G631" s="4">
        <v>1915</v>
      </c>
    </row>
    <row r="632" spans="2:7" ht="9">
      <c r="B632" s="11" t="s">
        <v>26</v>
      </c>
      <c r="C632" s="4">
        <v>94164</v>
      </c>
      <c r="D632" s="4">
        <v>34301</v>
      </c>
      <c r="E632" s="4">
        <v>506</v>
      </c>
      <c r="F632" s="4">
        <v>1999</v>
      </c>
      <c r="G632" s="4">
        <v>1915</v>
      </c>
    </row>
    <row r="633" spans="2:7" ht="9">
      <c r="B633" s="12" t="s">
        <v>790</v>
      </c>
      <c r="C633" s="4"/>
      <c r="D633" s="4"/>
      <c r="E633" s="4"/>
      <c r="F633" s="4"/>
      <c r="G633" s="4"/>
    </row>
    <row r="634" spans="2:7" ht="9">
      <c r="B634" s="11" t="s">
        <v>352</v>
      </c>
      <c r="C634" s="4">
        <v>705</v>
      </c>
      <c r="D634" s="4">
        <v>647</v>
      </c>
      <c r="E634" s="4">
        <v>4</v>
      </c>
      <c r="F634" s="4">
        <v>23</v>
      </c>
      <c r="G634" s="4">
        <v>5</v>
      </c>
    </row>
    <row r="635" spans="2:7" ht="9">
      <c r="B635" s="11" t="s">
        <v>353</v>
      </c>
      <c r="C635" s="4">
        <v>3837</v>
      </c>
      <c r="D635" s="4">
        <v>1233</v>
      </c>
      <c r="E635" s="4">
        <v>25</v>
      </c>
      <c r="F635" s="4">
        <v>81</v>
      </c>
      <c r="G635" s="4">
        <v>62</v>
      </c>
    </row>
    <row r="636" spans="2:7" ht="9">
      <c r="B636" s="11" t="s">
        <v>354</v>
      </c>
      <c r="C636" s="4">
        <v>3933</v>
      </c>
      <c r="D636" s="4">
        <v>576</v>
      </c>
      <c r="E636" s="4">
        <v>22</v>
      </c>
      <c r="F636" s="4">
        <v>76</v>
      </c>
      <c r="G636" s="4">
        <v>104</v>
      </c>
    </row>
    <row r="637" spans="2:7" ht="9">
      <c r="B637" s="11" t="s">
        <v>355</v>
      </c>
      <c r="C637" s="4">
        <v>5266</v>
      </c>
      <c r="D637" s="4">
        <v>1838</v>
      </c>
      <c r="E637" s="4">
        <v>24</v>
      </c>
      <c r="F637" s="4">
        <v>108</v>
      </c>
      <c r="G637" s="4">
        <v>102</v>
      </c>
    </row>
    <row r="638" spans="2:7" ht="9">
      <c r="B638" s="11" t="s">
        <v>356</v>
      </c>
      <c r="C638" s="4">
        <v>6730</v>
      </c>
      <c r="D638" s="4">
        <v>1634</v>
      </c>
      <c r="E638" s="4">
        <v>24</v>
      </c>
      <c r="F638" s="4">
        <v>118</v>
      </c>
      <c r="G638" s="4">
        <v>126</v>
      </c>
    </row>
    <row r="639" spans="2:7" ht="9">
      <c r="B639" s="11" t="s">
        <v>357</v>
      </c>
      <c r="C639" s="4">
        <v>15102</v>
      </c>
      <c r="D639" s="4">
        <v>7965</v>
      </c>
      <c r="E639" s="4">
        <v>118</v>
      </c>
      <c r="F639" s="4">
        <v>379</v>
      </c>
      <c r="G639" s="4">
        <v>375</v>
      </c>
    </row>
    <row r="640" spans="2:7" ht="9">
      <c r="B640" s="11" t="s">
        <v>358</v>
      </c>
      <c r="C640" s="4">
        <v>841</v>
      </c>
      <c r="D640" s="4">
        <v>572</v>
      </c>
      <c r="E640" s="4">
        <v>4</v>
      </c>
      <c r="F640" s="4">
        <v>26</v>
      </c>
      <c r="G640" s="4">
        <v>8</v>
      </c>
    </row>
    <row r="641" spans="2:7" ht="9">
      <c r="B641" s="11" t="s">
        <v>359</v>
      </c>
      <c r="C641" s="4">
        <v>6028</v>
      </c>
      <c r="D641" s="4">
        <v>1226</v>
      </c>
      <c r="E641" s="4">
        <v>25</v>
      </c>
      <c r="F641" s="4">
        <v>109</v>
      </c>
      <c r="G641" s="4">
        <v>94</v>
      </c>
    </row>
    <row r="642" spans="2:7" ht="9">
      <c r="B642" s="11" t="s">
        <v>360</v>
      </c>
      <c r="C642" s="4">
        <v>18020</v>
      </c>
      <c r="D642" s="4">
        <v>6457</v>
      </c>
      <c r="E642" s="4">
        <v>108</v>
      </c>
      <c r="F642" s="4">
        <v>391</v>
      </c>
      <c r="G642" s="4">
        <v>391</v>
      </c>
    </row>
    <row r="643" spans="2:7" ht="9">
      <c r="B643" s="11" t="s">
        <v>361</v>
      </c>
      <c r="C643" s="4">
        <v>3428</v>
      </c>
      <c r="D643" s="4">
        <v>1102</v>
      </c>
      <c r="E643" s="4">
        <v>15</v>
      </c>
      <c r="F643" s="4">
        <v>80</v>
      </c>
      <c r="G643" s="4">
        <v>61</v>
      </c>
    </row>
    <row r="644" spans="2:7" ht="9">
      <c r="B644" s="11" t="s">
        <v>362</v>
      </c>
      <c r="C644" s="4">
        <v>3432</v>
      </c>
      <c r="D644" s="4">
        <v>1838</v>
      </c>
      <c r="E644" s="4">
        <v>10</v>
      </c>
      <c r="F644" s="4">
        <v>58</v>
      </c>
      <c r="G644" s="4">
        <v>48</v>
      </c>
    </row>
    <row r="645" spans="2:7" ht="9">
      <c r="B645" s="11" t="s">
        <v>363</v>
      </c>
      <c r="C645" s="4">
        <v>26842</v>
      </c>
      <c r="D645" s="4">
        <v>9213</v>
      </c>
      <c r="E645" s="4">
        <v>127</v>
      </c>
      <c r="F645" s="4">
        <v>550</v>
      </c>
      <c r="G645" s="4">
        <v>539</v>
      </c>
    </row>
    <row r="646" spans="2:7" ht="18">
      <c r="B646" s="11" t="s">
        <v>364</v>
      </c>
      <c r="C646" s="4">
        <v>0</v>
      </c>
      <c r="D646" s="4">
        <v>0</v>
      </c>
      <c r="E646" s="4">
        <v>0</v>
      </c>
      <c r="F646" s="4">
        <v>0</v>
      </c>
      <c r="G646" s="4">
        <v>0</v>
      </c>
    </row>
    <row r="647" spans="3:7" ht="4.5" customHeight="1">
      <c r="C647" s="4"/>
      <c r="D647" s="4"/>
      <c r="E647" s="4"/>
      <c r="F647" s="4"/>
      <c r="G647" s="4"/>
    </row>
    <row r="648" spans="1:7" ht="9">
      <c r="A648" s="5" t="s">
        <v>814</v>
      </c>
      <c r="C648" s="4"/>
      <c r="D648" s="4"/>
      <c r="E648" s="4"/>
      <c r="F648" s="4"/>
      <c r="G648" s="4"/>
    </row>
    <row r="649" spans="1:7" ht="9">
      <c r="A649" s="1"/>
      <c r="B649" s="9" t="s">
        <v>792</v>
      </c>
      <c r="C649" s="4">
        <v>3437</v>
      </c>
      <c r="D649" s="4">
        <v>4751</v>
      </c>
      <c r="E649" s="4">
        <v>66</v>
      </c>
      <c r="F649" s="4">
        <v>113</v>
      </c>
      <c r="G649" s="4">
        <v>144</v>
      </c>
    </row>
    <row r="650" spans="2:7" s="6" customFormat="1" ht="9">
      <c r="B650" s="10" t="s">
        <v>793</v>
      </c>
      <c r="C650" s="7">
        <f>C649/8511</f>
        <v>0.4038303372106685</v>
      </c>
      <c r="D650" s="7">
        <f>D649/8511</f>
        <v>0.5582187757020327</v>
      </c>
      <c r="E650" s="7">
        <f>E649/8511</f>
        <v>0.007754670426506873</v>
      </c>
      <c r="F650" s="7">
        <f>F649/8511</f>
        <v>0.013276935730231466</v>
      </c>
      <c r="G650" s="7">
        <f>G649/8511</f>
        <v>0.01691928093056045</v>
      </c>
    </row>
    <row r="651" spans="3:7" ht="3.75" customHeight="1">
      <c r="C651" s="4"/>
      <c r="D651" s="4"/>
      <c r="E651" s="4"/>
      <c r="F651" s="4"/>
      <c r="G651" s="4"/>
    </row>
    <row r="652" spans="2:7" ht="9">
      <c r="B652" s="11" t="s">
        <v>10</v>
      </c>
      <c r="C652" s="4">
        <v>895</v>
      </c>
      <c r="D652" s="4">
        <v>446</v>
      </c>
      <c r="E652" s="4">
        <v>10</v>
      </c>
      <c r="F652" s="4">
        <v>34</v>
      </c>
      <c r="G652" s="4">
        <v>30</v>
      </c>
    </row>
    <row r="653" spans="2:7" ht="9">
      <c r="B653" s="11" t="s">
        <v>11</v>
      </c>
      <c r="C653" s="4">
        <v>539</v>
      </c>
      <c r="D653" s="4">
        <v>920</v>
      </c>
      <c r="E653" s="4">
        <v>12</v>
      </c>
      <c r="F653" s="4">
        <v>19</v>
      </c>
      <c r="G653" s="4">
        <v>27</v>
      </c>
    </row>
    <row r="654" spans="2:7" ht="9">
      <c r="B654" s="11" t="s">
        <v>12</v>
      </c>
      <c r="C654" s="4">
        <v>666</v>
      </c>
      <c r="D654" s="4">
        <v>1149</v>
      </c>
      <c r="E654" s="4">
        <v>9</v>
      </c>
      <c r="F654" s="4">
        <v>16</v>
      </c>
      <c r="G654" s="4">
        <v>24</v>
      </c>
    </row>
    <row r="655" spans="2:7" ht="9">
      <c r="B655" s="11" t="s">
        <v>13</v>
      </c>
      <c r="C655" s="4">
        <v>674</v>
      </c>
      <c r="D655" s="4">
        <v>1089</v>
      </c>
      <c r="E655" s="4">
        <v>20</v>
      </c>
      <c r="F655" s="4">
        <v>19</v>
      </c>
      <c r="G655" s="4">
        <v>29</v>
      </c>
    </row>
    <row r="656" spans="2:7" ht="9">
      <c r="B656" s="11" t="s">
        <v>14</v>
      </c>
      <c r="C656" s="4">
        <v>663</v>
      </c>
      <c r="D656" s="4">
        <v>1147</v>
      </c>
      <c r="E656" s="4">
        <v>15</v>
      </c>
      <c r="F656" s="4">
        <v>25</v>
      </c>
      <c r="G656" s="4">
        <v>34</v>
      </c>
    </row>
    <row r="657" spans="2:7" ht="9">
      <c r="B657" s="11" t="s">
        <v>111</v>
      </c>
      <c r="C657" s="4">
        <v>3437</v>
      </c>
      <c r="D657" s="4">
        <v>4751</v>
      </c>
      <c r="E657" s="4">
        <v>66</v>
      </c>
      <c r="F657" s="4">
        <v>113</v>
      </c>
      <c r="G657" s="4">
        <v>144</v>
      </c>
    </row>
    <row r="658" spans="2:7" ht="9">
      <c r="B658" s="11" t="s">
        <v>114</v>
      </c>
      <c r="C658" s="4">
        <v>3437</v>
      </c>
      <c r="D658" s="4">
        <v>4751</v>
      </c>
      <c r="E658" s="4">
        <v>66</v>
      </c>
      <c r="F658" s="4">
        <v>113</v>
      </c>
      <c r="G658" s="4">
        <v>144</v>
      </c>
    </row>
    <row r="659" spans="2:7" ht="9">
      <c r="B659" s="11" t="s">
        <v>69</v>
      </c>
      <c r="C659" s="4">
        <v>3437</v>
      </c>
      <c r="D659" s="4">
        <v>4751</v>
      </c>
      <c r="E659" s="4">
        <v>66</v>
      </c>
      <c r="F659" s="4">
        <v>113</v>
      </c>
      <c r="G659" s="4">
        <v>144</v>
      </c>
    </row>
    <row r="660" spans="2:7" ht="9">
      <c r="B660" s="11" t="s">
        <v>46</v>
      </c>
      <c r="C660" s="4">
        <v>3437</v>
      </c>
      <c r="D660" s="4">
        <v>4751</v>
      </c>
      <c r="E660" s="4">
        <v>66</v>
      </c>
      <c r="F660" s="4">
        <v>113</v>
      </c>
      <c r="G660" s="4">
        <v>144</v>
      </c>
    </row>
    <row r="661" spans="2:7" ht="9">
      <c r="B661" s="12" t="s">
        <v>790</v>
      </c>
      <c r="C661" s="4"/>
      <c r="D661" s="4"/>
      <c r="E661" s="4"/>
      <c r="F661" s="4"/>
      <c r="G661" s="4"/>
    </row>
    <row r="662" spans="2:7" ht="9">
      <c r="B662" s="11" t="s">
        <v>365</v>
      </c>
      <c r="C662" s="4">
        <v>3437</v>
      </c>
      <c r="D662" s="4">
        <v>4751</v>
      </c>
      <c r="E662" s="4">
        <v>66</v>
      </c>
      <c r="F662" s="4">
        <v>113</v>
      </c>
      <c r="G662" s="4">
        <v>144</v>
      </c>
    </row>
    <row r="663" spans="2:7" ht="18">
      <c r="B663" s="11" t="s">
        <v>366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</row>
    <row r="664" spans="3:7" ht="4.5" customHeight="1">
      <c r="C664" s="4"/>
      <c r="D664" s="4"/>
      <c r="E664" s="4"/>
      <c r="F664" s="4"/>
      <c r="G664" s="4"/>
    </row>
    <row r="665" spans="1:7" ht="9">
      <c r="A665" s="5" t="s">
        <v>815</v>
      </c>
      <c r="C665" s="4"/>
      <c r="D665" s="4"/>
      <c r="E665" s="4"/>
      <c r="F665" s="4"/>
      <c r="G665" s="4"/>
    </row>
    <row r="666" spans="1:7" ht="9">
      <c r="A666" s="1"/>
      <c r="B666" s="9" t="s">
        <v>792</v>
      </c>
      <c r="C666" s="4">
        <v>23415</v>
      </c>
      <c r="D666" s="4">
        <v>11131</v>
      </c>
      <c r="E666" s="4">
        <v>302</v>
      </c>
      <c r="F666" s="4">
        <v>1952</v>
      </c>
      <c r="G666" s="4">
        <v>1044</v>
      </c>
    </row>
    <row r="667" spans="2:7" s="6" customFormat="1" ht="9">
      <c r="B667" s="10" t="s">
        <v>793</v>
      </c>
      <c r="C667" s="7">
        <f>C666/37844</f>
        <v>0.6187242363386534</v>
      </c>
      <c r="D667" s="7">
        <f>D666/37844</f>
        <v>0.29412852763978437</v>
      </c>
      <c r="E667" s="7">
        <f>E666/37844</f>
        <v>0.007980128950428073</v>
      </c>
      <c r="F667" s="7">
        <f>F666/37844</f>
        <v>0.05158017122925695</v>
      </c>
      <c r="G667" s="7">
        <f>G666/37844</f>
        <v>0.02758693584187718</v>
      </c>
    </row>
    <row r="668" spans="3:7" ht="3.75" customHeight="1">
      <c r="C668" s="4"/>
      <c r="D668" s="4"/>
      <c r="E668" s="4"/>
      <c r="F668" s="4"/>
      <c r="G668" s="4"/>
    </row>
    <row r="669" spans="2:7" ht="9">
      <c r="B669" s="11" t="s">
        <v>10</v>
      </c>
      <c r="C669" s="4">
        <v>3928</v>
      </c>
      <c r="D669" s="4">
        <v>2989</v>
      </c>
      <c r="E669" s="4">
        <v>40</v>
      </c>
      <c r="F669" s="4">
        <v>293</v>
      </c>
      <c r="G669" s="4">
        <v>136</v>
      </c>
    </row>
    <row r="670" spans="2:7" ht="9">
      <c r="B670" s="11" t="s">
        <v>11</v>
      </c>
      <c r="C670" s="4">
        <v>3941</v>
      </c>
      <c r="D670" s="4">
        <v>2018</v>
      </c>
      <c r="E670" s="4">
        <v>52</v>
      </c>
      <c r="F670" s="4">
        <v>238</v>
      </c>
      <c r="G670" s="4">
        <v>167</v>
      </c>
    </row>
    <row r="671" spans="2:7" ht="9">
      <c r="B671" s="11" t="s">
        <v>12</v>
      </c>
      <c r="C671" s="4">
        <v>4497</v>
      </c>
      <c r="D671" s="4">
        <v>2122</v>
      </c>
      <c r="E671" s="4">
        <v>76</v>
      </c>
      <c r="F671" s="4">
        <v>525</v>
      </c>
      <c r="G671" s="4">
        <v>285</v>
      </c>
    </row>
    <row r="672" spans="2:7" ht="9">
      <c r="B672" s="11" t="s">
        <v>13</v>
      </c>
      <c r="C672" s="4">
        <v>5257</v>
      </c>
      <c r="D672" s="4">
        <v>2028</v>
      </c>
      <c r="E672" s="4">
        <v>73</v>
      </c>
      <c r="F672" s="4">
        <v>440</v>
      </c>
      <c r="G672" s="4">
        <v>190</v>
      </c>
    </row>
    <row r="673" spans="2:7" ht="9">
      <c r="B673" s="11" t="s">
        <v>14</v>
      </c>
      <c r="C673" s="4">
        <v>5792</v>
      </c>
      <c r="D673" s="4">
        <v>1974</v>
      </c>
      <c r="E673" s="4">
        <v>61</v>
      </c>
      <c r="F673" s="4">
        <v>456</v>
      </c>
      <c r="G673" s="4">
        <v>266</v>
      </c>
    </row>
    <row r="674" spans="2:7" ht="9">
      <c r="B674" s="11" t="s">
        <v>101</v>
      </c>
      <c r="C674" s="4">
        <v>23415</v>
      </c>
      <c r="D674" s="4">
        <v>11131</v>
      </c>
      <c r="E674" s="4">
        <v>302</v>
      </c>
      <c r="F674" s="4">
        <v>1952</v>
      </c>
      <c r="G674" s="4">
        <v>1044</v>
      </c>
    </row>
    <row r="675" spans="2:7" ht="9">
      <c r="B675" s="11" t="s">
        <v>140</v>
      </c>
      <c r="C675" s="4">
        <v>23415</v>
      </c>
      <c r="D675" s="4">
        <v>11131</v>
      </c>
      <c r="E675" s="4">
        <v>302</v>
      </c>
      <c r="F675" s="4">
        <v>1952</v>
      </c>
      <c r="G675" s="4">
        <v>1044</v>
      </c>
    </row>
    <row r="676" spans="2:7" ht="9">
      <c r="B676" s="11" t="s">
        <v>102</v>
      </c>
      <c r="C676" s="4">
        <v>23415</v>
      </c>
      <c r="D676" s="4">
        <v>11131</v>
      </c>
      <c r="E676" s="4">
        <v>302</v>
      </c>
      <c r="F676" s="4">
        <v>1952</v>
      </c>
      <c r="G676" s="4">
        <v>1044</v>
      </c>
    </row>
    <row r="677" spans="2:7" ht="9">
      <c r="B677" s="11" t="s">
        <v>26</v>
      </c>
      <c r="C677" s="4">
        <v>23415</v>
      </c>
      <c r="D677" s="4">
        <v>11131</v>
      </c>
      <c r="E677" s="4">
        <v>302</v>
      </c>
      <c r="F677" s="4">
        <v>1952</v>
      </c>
      <c r="G677" s="4">
        <v>1044</v>
      </c>
    </row>
    <row r="678" spans="2:7" ht="9">
      <c r="B678" s="12" t="s">
        <v>790</v>
      </c>
      <c r="C678" s="4"/>
      <c r="D678" s="4"/>
      <c r="E678" s="4"/>
      <c r="F678" s="4"/>
      <c r="G678" s="4"/>
    </row>
    <row r="679" spans="2:7" ht="9">
      <c r="B679" s="11" t="s">
        <v>367</v>
      </c>
      <c r="C679" s="4">
        <v>1825</v>
      </c>
      <c r="D679" s="4">
        <v>676</v>
      </c>
      <c r="E679" s="4">
        <v>23</v>
      </c>
      <c r="F679" s="4">
        <v>137</v>
      </c>
      <c r="G679" s="4">
        <v>72</v>
      </c>
    </row>
    <row r="680" spans="2:7" ht="9">
      <c r="B680" s="11" t="s">
        <v>368</v>
      </c>
      <c r="C680" s="4">
        <v>137</v>
      </c>
      <c r="D680" s="4">
        <v>27</v>
      </c>
      <c r="E680" s="4">
        <v>1</v>
      </c>
      <c r="F680" s="4">
        <v>10</v>
      </c>
      <c r="G680" s="4">
        <v>8</v>
      </c>
    </row>
    <row r="681" spans="2:7" ht="9">
      <c r="B681" s="11" t="s">
        <v>369</v>
      </c>
      <c r="C681" s="4">
        <v>3599</v>
      </c>
      <c r="D681" s="4">
        <v>1836</v>
      </c>
      <c r="E681" s="4">
        <v>44</v>
      </c>
      <c r="F681" s="4">
        <v>220</v>
      </c>
      <c r="G681" s="4">
        <v>148</v>
      </c>
    </row>
    <row r="682" spans="2:7" ht="9">
      <c r="B682" s="11" t="s">
        <v>370</v>
      </c>
      <c r="C682" s="4">
        <v>1032</v>
      </c>
      <c r="D682" s="4">
        <v>477</v>
      </c>
      <c r="E682" s="4">
        <v>19</v>
      </c>
      <c r="F682" s="4">
        <v>96</v>
      </c>
      <c r="G682" s="4">
        <v>66</v>
      </c>
    </row>
    <row r="683" spans="2:7" ht="18">
      <c r="B683" s="11" t="s">
        <v>371</v>
      </c>
      <c r="C683" s="4">
        <v>16822</v>
      </c>
      <c r="D683" s="4">
        <v>8115</v>
      </c>
      <c r="E683" s="4">
        <v>215</v>
      </c>
      <c r="F683" s="4">
        <v>1489</v>
      </c>
      <c r="G683" s="4">
        <v>750</v>
      </c>
    </row>
    <row r="684" spans="2:7" ht="18">
      <c r="B684" s="11" t="s">
        <v>372</v>
      </c>
      <c r="C684" s="4">
        <v>0</v>
      </c>
      <c r="D684" s="4">
        <v>0</v>
      </c>
      <c r="E684" s="4">
        <v>0</v>
      </c>
      <c r="F684" s="4">
        <v>0</v>
      </c>
      <c r="G684" s="4">
        <v>0</v>
      </c>
    </row>
    <row r="685" spans="3:7" ht="4.5" customHeight="1">
      <c r="C685" s="4"/>
      <c r="D685" s="4"/>
      <c r="E685" s="4"/>
      <c r="F685" s="4"/>
      <c r="G685" s="4"/>
    </row>
    <row r="686" spans="1:7" ht="9">
      <c r="A686" s="5" t="s">
        <v>816</v>
      </c>
      <c r="C686" s="4"/>
      <c r="D686" s="4"/>
      <c r="E686" s="4"/>
      <c r="F686" s="4"/>
      <c r="G686" s="4"/>
    </row>
    <row r="687" spans="1:7" ht="9">
      <c r="A687" s="1"/>
      <c r="B687" s="9" t="s">
        <v>792</v>
      </c>
      <c r="C687" s="4">
        <v>27975</v>
      </c>
      <c r="D687" s="4">
        <v>26023</v>
      </c>
      <c r="E687" s="4">
        <v>494</v>
      </c>
      <c r="F687" s="4">
        <v>757</v>
      </c>
      <c r="G687" s="4">
        <v>1098</v>
      </c>
    </row>
    <row r="688" spans="2:7" s="6" customFormat="1" ht="9">
      <c r="B688" s="10" t="s">
        <v>793</v>
      </c>
      <c r="C688" s="7">
        <f>C687/56347</f>
        <v>0.4964771860081282</v>
      </c>
      <c r="D688" s="7">
        <f>D687/56347</f>
        <v>0.46183470282357536</v>
      </c>
      <c r="E688" s="7">
        <f>E687/56347</f>
        <v>0.008767103838713685</v>
      </c>
      <c r="F688" s="7">
        <f>F687/56347</f>
        <v>0.013434610538271781</v>
      </c>
      <c r="G688" s="7">
        <f>G687/56347</f>
        <v>0.019486396791310985</v>
      </c>
    </row>
    <row r="689" spans="3:7" ht="3.75" customHeight="1">
      <c r="C689" s="4"/>
      <c r="D689" s="4"/>
      <c r="E689" s="4"/>
      <c r="F689" s="4"/>
      <c r="G689" s="4"/>
    </row>
    <row r="690" spans="2:7" ht="9">
      <c r="B690" s="11" t="s">
        <v>10</v>
      </c>
      <c r="C690" s="4">
        <v>4045</v>
      </c>
      <c r="D690" s="4">
        <v>2059</v>
      </c>
      <c r="E690" s="4">
        <v>81</v>
      </c>
      <c r="F690" s="4">
        <v>105</v>
      </c>
      <c r="G690" s="4">
        <v>146</v>
      </c>
    </row>
    <row r="691" spans="2:7" ht="9">
      <c r="B691" s="11" t="s">
        <v>11</v>
      </c>
      <c r="C691" s="4">
        <v>6901</v>
      </c>
      <c r="D691" s="4">
        <v>6645</v>
      </c>
      <c r="E691" s="4">
        <v>109</v>
      </c>
      <c r="F691" s="4">
        <v>190</v>
      </c>
      <c r="G691" s="4">
        <v>256</v>
      </c>
    </row>
    <row r="692" spans="2:7" ht="9">
      <c r="B692" s="11" t="s">
        <v>12</v>
      </c>
      <c r="C692" s="4">
        <v>6512</v>
      </c>
      <c r="D692" s="4">
        <v>7309</v>
      </c>
      <c r="E692" s="4">
        <v>119</v>
      </c>
      <c r="F692" s="4">
        <v>178</v>
      </c>
      <c r="G692" s="4">
        <v>287</v>
      </c>
    </row>
    <row r="693" spans="2:7" ht="9">
      <c r="B693" s="11" t="s">
        <v>13</v>
      </c>
      <c r="C693" s="4">
        <v>4875</v>
      </c>
      <c r="D693" s="4">
        <v>5530</v>
      </c>
      <c r="E693" s="4">
        <v>96</v>
      </c>
      <c r="F693" s="4">
        <v>134</v>
      </c>
      <c r="G693" s="4">
        <v>203</v>
      </c>
    </row>
    <row r="694" spans="2:7" ht="9">
      <c r="B694" s="11" t="s">
        <v>14</v>
      </c>
      <c r="C694" s="4">
        <v>5642</v>
      </c>
      <c r="D694" s="4">
        <v>4480</v>
      </c>
      <c r="E694" s="4">
        <v>89</v>
      </c>
      <c r="F694" s="4">
        <v>150</v>
      </c>
      <c r="G694" s="4">
        <v>206</v>
      </c>
    </row>
    <row r="695" spans="2:7" ht="9">
      <c r="B695" s="11" t="s">
        <v>110</v>
      </c>
      <c r="C695" s="4">
        <v>27975</v>
      </c>
      <c r="D695" s="4">
        <v>26023</v>
      </c>
      <c r="E695" s="4">
        <v>494</v>
      </c>
      <c r="F695" s="4">
        <v>757</v>
      </c>
      <c r="G695" s="4">
        <v>1098</v>
      </c>
    </row>
    <row r="696" spans="2:7" ht="9">
      <c r="B696" s="11" t="s">
        <v>344</v>
      </c>
      <c r="C696" s="4">
        <v>27975</v>
      </c>
      <c r="D696" s="4">
        <v>26023</v>
      </c>
      <c r="E696" s="4">
        <v>494</v>
      </c>
      <c r="F696" s="4">
        <v>757</v>
      </c>
      <c r="G696" s="4">
        <v>1098</v>
      </c>
    </row>
    <row r="697" spans="2:7" ht="9">
      <c r="B697" s="11" t="s">
        <v>373</v>
      </c>
      <c r="C697" s="4">
        <v>27975</v>
      </c>
      <c r="D697" s="4">
        <v>26023</v>
      </c>
      <c r="E697" s="4">
        <v>494</v>
      </c>
      <c r="F697" s="4">
        <v>757</v>
      </c>
      <c r="G697" s="4">
        <v>1098</v>
      </c>
    </row>
    <row r="698" spans="2:7" ht="9">
      <c r="B698" s="11" t="s">
        <v>46</v>
      </c>
      <c r="C698" s="4">
        <v>27975</v>
      </c>
      <c r="D698" s="4">
        <v>26023</v>
      </c>
      <c r="E698" s="4">
        <v>494</v>
      </c>
      <c r="F698" s="4">
        <v>757</v>
      </c>
      <c r="G698" s="4">
        <v>1098</v>
      </c>
    </row>
    <row r="699" spans="2:7" ht="9">
      <c r="B699" s="12" t="s">
        <v>790</v>
      </c>
      <c r="C699" s="4"/>
      <c r="D699" s="4"/>
      <c r="E699" s="4"/>
      <c r="F699" s="4"/>
      <c r="G699" s="4"/>
    </row>
    <row r="700" spans="2:7" ht="9">
      <c r="B700" s="11" t="s">
        <v>374</v>
      </c>
      <c r="C700" s="4">
        <v>3129</v>
      </c>
      <c r="D700" s="4">
        <v>3244</v>
      </c>
      <c r="E700" s="4">
        <v>66</v>
      </c>
      <c r="F700" s="4">
        <v>96</v>
      </c>
      <c r="G700" s="4">
        <v>133</v>
      </c>
    </row>
    <row r="701" spans="2:7" ht="9">
      <c r="B701" s="11" t="s">
        <v>375</v>
      </c>
      <c r="C701" s="4">
        <v>552</v>
      </c>
      <c r="D701" s="4">
        <v>585</v>
      </c>
      <c r="E701" s="4">
        <v>8</v>
      </c>
      <c r="F701" s="4">
        <v>14</v>
      </c>
      <c r="G701" s="4">
        <v>18</v>
      </c>
    </row>
    <row r="702" spans="2:7" ht="9">
      <c r="B702" s="11" t="s">
        <v>376</v>
      </c>
      <c r="C702" s="4">
        <v>867</v>
      </c>
      <c r="D702" s="4">
        <v>620</v>
      </c>
      <c r="E702" s="4">
        <v>8</v>
      </c>
      <c r="F702" s="4">
        <v>21</v>
      </c>
      <c r="G702" s="4">
        <v>27</v>
      </c>
    </row>
    <row r="703" spans="2:7" ht="9">
      <c r="B703" s="11" t="s">
        <v>377</v>
      </c>
      <c r="C703" s="4">
        <v>1238</v>
      </c>
      <c r="D703" s="4">
        <v>334</v>
      </c>
      <c r="E703" s="4">
        <v>24</v>
      </c>
      <c r="F703" s="4">
        <v>32</v>
      </c>
      <c r="G703" s="4">
        <v>53</v>
      </c>
    </row>
    <row r="704" spans="2:7" ht="9">
      <c r="B704" s="11" t="s">
        <v>378</v>
      </c>
      <c r="C704" s="4">
        <v>4141</v>
      </c>
      <c r="D704" s="4">
        <v>2759</v>
      </c>
      <c r="E704" s="4">
        <v>71</v>
      </c>
      <c r="F704" s="4">
        <v>112</v>
      </c>
      <c r="G704" s="4">
        <v>159</v>
      </c>
    </row>
    <row r="705" spans="2:7" ht="9">
      <c r="B705" s="11" t="s">
        <v>379</v>
      </c>
      <c r="C705" s="4">
        <v>9300</v>
      </c>
      <c r="D705" s="4">
        <v>7454</v>
      </c>
      <c r="E705" s="4">
        <v>159</v>
      </c>
      <c r="F705" s="4">
        <v>260</v>
      </c>
      <c r="G705" s="4">
        <v>355</v>
      </c>
    </row>
    <row r="706" spans="2:7" ht="9">
      <c r="B706" s="11" t="s">
        <v>380</v>
      </c>
      <c r="C706" s="4">
        <v>8748</v>
      </c>
      <c r="D706" s="4">
        <v>11027</v>
      </c>
      <c r="E706" s="4">
        <v>158</v>
      </c>
      <c r="F706" s="4">
        <v>222</v>
      </c>
      <c r="G706" s="4">
        <v>353</v>
      </c>
    </row>
    <row r="707" spans="2:7" ht="18">
      <c r="B707" s="11" t="s">
        <v>381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</row>
    <row r="708" spans="3:7" ht="4.5" customHeight="1">
      <c r="C708" s="4"/>
      <c r="D708" s="4"/>
      <c r="E708" s="4"/>
      <c r="F708" s="4"/>
      <c r="G708" s="4"/>
    </row>
    <row r="709" spans="1:7" ht="9">
      <c r="A709" s="5" t="s">
        <v>817</v>
      </c>
      <c r="C709" s="4"/>
      <c r="D709" s="4"/>
      <c r="E709" s="4"/>
      <c r="F709" s="4"/>
      <c r="G709" s="4"/>
    </row>
    <row r="710" spans="1:7" ht="9">
      <c r="A710" s="1"/>
      <c r="B710" s="9" t="s">
        <v>792</v>
      </c>
      <c r="C710" s="4">
        <v>1253</v>
      </c>
      <c r="D710" s="4">
        <v>2916</v>
      </c>
      <c r="E710" s="4">
        <v>53</v>
      </c>
      <c r="F710" s="4">
        <v>111</v>
      </c>
      <c r="G710" s="4">
        <v>67</v>
      </c>
    </row>
    <row r="711" spans="2:7" s="6" customFormat="1" ht="9">
      <c r="B711" s="10" t="s">
        <v>793</v>
      </c>
      <c r="C711" s="7">
        <f>C710/4400</f>
        <v>0.2847727272727273</v>
      </c>
      <c r="D711" s="7">
        <f>D710/4400</f>
        <v>0.6627272727272727</v>
      </c>
      <c r="E711" s="7">
        <f>E710/4400</f>
        <v>0.012045454545454545</v>
      </c>
      <c r="F711" s="7">
        <f>F710/4400</f>
        <v>0.025227272727272727</v>
      </c>
      <c r="G711" s="7">
        <f>G710/4400</f>
        <v>0.015227272727272726</v>
      </c>
    </row>
    <row r="712" spans="3:7" ht="3.75" customHeight="1">
      <c r="C712" s="4"/>
      <c r="D712" s="4"/>
      <c r="E712" s="4"/>
      <c r="F712" s="4"/>
      <c r="G712" s="4"/>
    </row>
    <row r="713" spans="2:7" ht="9">
      <c r="B713" s="11" t="s">
        <v>10</v>
      </c>
      <c r="C713" s="4">
        <v>189</v>
      </c>
      <c r="D713" s="4">
        <v>447</v>
      </c>
      <c r="E713" s="4">
        <v>8</v>
      </c>
      <c r="F713" s="4">
        <v>26</v>
      </c>
      <c r="G713" s="4">
        <v>4</v>
      </c>
    </row>
    <row r="714" spans="2:7" ht="9">
      <c r="B714" s="11" t="s">
        <v>11</v>
      </c>
      <c r="C714" s="4">
        <v>344</v>
      </c>
      <c r="D714" s="4">
        <v>611</v>
      </c>
      <c r="E714" s="4">
        <v>13</v>
      </c>
      <c r="F714" s="4">
        <v>26</v>
      </c>
      <c r="G714" s="4">
        <v>20</v>
      </c>
    </row>
    <row r="715" spans="2:7" ht="9">
      <c r="B715" s="11" t="s">
        <v>12</v>
      </c>
      <c r="C715" s="4">
        <v>253</v>
      </c>
      <c r="D715" s="4">
        <v>549</v>
      </c>
      <c r="E715" s="4">
        <v>11</v>
      </c>
      <c r="F715" s="4">
        <v>20</v>
      </c>
      <c r="G715" s="4">
        <v>12</v>
      </c>
    </row>
    <row r="716" spans="2:7" ht="9">
      <c r="B716" s="11" t="s">
        <v>13</v>
      </c>
      <c r="C716" s="4">
        <v>302</v>
      </c>
      <c r="D716" s="4">
        <v>650</v>
      </c>
      <c r="E716" s="4">
        <v>15</v>
      </c>
      <c r="F716" s="4">
        <v>22</v>
      </c>
      <c r="G716" s="4">
        <v>17</v>
      </c>
    </row>
    <row r="717" spans="2:7" ht="9">
      <c r="B717" s="11" t="s">
        <v>14</v>
      </c>
      <c r="C717" s="4">
        <v>165</v>
      </c>
      <c r="D717" s="4">
        <v>659</v>
      </c>
      <c r="E717" s="4">
        <v>6</v>
      </c>
      <c r="F717" s="4">
        <v>17</v>
      </c>
      <c r="G717" s="4">
        <v>14</v>
      </c>
    </row>
    <row r="718" spans="2:7" ht="9">
      <c r="B718" s="11" t="s">
        <v>58</v>
      </c>
      <c r="C718" s="4">
        <v>1253</v>
      </c>
      <c r="D718" s="4">
        <v>2916</v>
      </c>
      <c r="E718" s="4">
        <v>53</v>
      </c>
      <c r="F718" s="4">
        <v>111</v>
      </c>
      <c r="G718" s="4">
        <v>67</v>
      </c>
    </row>
    <row r="719" spans="2:7" ht="9">
      <c r="B719" s="11" t="s">
        <v>44</v>
      </c>
      <c r="C719" s="4">
        <v>1253</v>
      </c>
      <c r="D719" s="4">
        <v>2916</v>
      </c>
      <c r="E719" s="4">
        <v>53</v>
      </c>
      <c r="F719" s="4">
        <v>111</v>
      </c>
      <c r="G719" s="4">
        <v>67</v>
      </c>
    </row>
    <row r="720" spans="2:7" ht="9">
      <c r="B720" s="11" t="s">
        <v>60</v>
      </c>
      <c r="C720" s="4">
        <v>1253</v>
      </c>
      <c r="D720" s="4">
        <v>2916</v>
      </c>
      <c r="E720" s="4">
        <v>53</v>
      </c>
      <c r="F720" s="4">
        <v>111</v>
      </c>
      <c r="G720" s="4">
        <v>67</v>
      </c>
    </row>
    <row r="721" spans="2:7" ht="9">
      <c r="B721" s="11" t="s">
        <v>46</v>
      </c>
      <c r="C721" s="4">
        <v>1253</v>
      </c>
      <c r="D721" s="4">
        <v>2916</v>
      </c>
      <c r="E721" s="4">
        <v>53</v>
      </c>
      <c r="F721" s="4">
        <v>111</v>
      </c>
      <c r="G721" s="4">
        <v>67</v>
      </c>
    </row>
    <row r="722" spans="2:7" ht="9">
      <c r="B722" s="12" t="s">
        <v>790</v>
      </c>
      <c r="C722" s="4"/>
      <c r="D722" s="4"/>
      <c r="E722" s="4"/>
      <c r="F722" s="4"/>
      <c r="G722" s="4"/>
    </row>
    <row r="723" spans="2:7" ht="9">
      <c r="B723" s="11" t="s">
        <v>382</v>
      </c>
      <c r="C723" s="4">
        <v>429</v>
      </c>
      <c r="D723" s="4">
        <v>706</v>
      </c>
      <c r="E723" s="4">
        <v>20</v>
      </c>
      <c r="F723" s="4">
        <v>32</v>
      </c>
      <c r="G723" s="4">
        <v>25</v>
      </c>
    </row>
    <row r="724" spans="2:7" ht="9">
      <c r="B724" s="11" t="s">
        <v>383</v>
      </c>
      <c r="C724" s="4">
        <v>824</v>
      </c>
      <c r="D724" s="4">
        <v>2210</v>
      </c>
      <c r="E724" s="4">
        <v>33</v>
      </c>
      <c r="F724" s="4">
        <v>79</v>
      </c>
      <c r="G724" s="4">
        <v>42</v>
      </c>
    </row>
    <row r="725" spans="2:7" ht="18">
      <c r="B725" s="11" t="s">
        <v>384</v>
      </c>
      <c r="C725" s="4">
        <v>0</v>
      </c>
      <c r="D725" s="4">
        <v>0</v>
      </c>
      <c r="E725" s="4">
        <v>0</v>
      </c>
      <c r="F725" s="4">
        <v>0</v>
      </c>
      <c r="G725" s="4">
        <v>0</v>
      </c>
    </row>
    <row r="726" spans="3:7" ht="4.5" customHeight="1">
      <c r="C726" s="4"/>
      <c r="D726" s="4"/>
      <c r="E726" s="4"/>
      <c r="F726" s="4"/>
      <c r="G726" s="4"/>
    </row>
    <row r="727" spans="1:7" ht="9">
      <c r="A727" s="5" t="s">
        <v>818</v>
      </c>
      <c r="C727" s="4"/>
      <c r="D727" s="4"/>
      <c r="E727" s="4"/>
      <c r="F727" s="4"/>
      <c r="G727" s="4"/>
    </row>
    <row r="728" spans="1:7" ht="9">
      <c r="A728" s="1"/>
      <c r="B728" s="9" t="s">
        <v>792</v>
      </c>
      <c r="C728" s="4">
        <v>2592</v>
      </c>
      <c r="D728" s="4">
        <v>2314</v>
      </c>
      <c r="E728" s="4">
        <v>50</v>
      </c>
      <c r="F728" s="4">
        <v>122</v>
      </c>
      <c r="G728" s="4">
        <v>111</v>
      </c>
    </row>
    <row r="729" spans="2:7" s="6" customFormat="1" ht="9">
      <c r="B729" s="10" t="s">
        <v>793</v>
      </c>
      <c r="C729" s="7">
        <f>C728/5189</f>
        <v>0.49951821160146465</v>
      </c>
      <c r="D729" s="7">
        <f>D728/5189</f>
        <v>0.44594334168433225</v>
      </c>
      <c r="E729" s="7">
        <f>E728/5189</f>
        <v>0.009635767970707265</v>
      </c>
      <c r="F729" s="7">
        <f>F728/5189</f>
        <v>0.023511273848525728</v>
      </c>
      <c r="G729" s="7">
        <f>G728/5189</f>
        <v>0.02139140489497013</v>
      </c>
    </row>
    <row r="730" spans="3:7" ht="3.75" customHeight="1">
      <c r="C730" s="4"/>
      <c r="D730" s="4"/>
      <c r="E730" s="4"/>
      <c r="F730" s="4"/>
      <c r="G730" s="4"/>
    </row>
    <row r="731" spans="2:7" ht="9">
      <c r="B731" s="11" t="s">
        <v>10</v>
      </c>
      <c r="C731" s="4">
        <v>464</v>
      </c>
      <c r="D731" s="4">
        <v>264</v>
      </c>
      <c r="E731" s="4">
        <v>8</v>
      </c>
      <c r="F731" s="4">
        <v>27</v>
      </c>
      <c r="G731" s="4">
        <v>28</v>
      </c>
    </row>
    <row r="732" spans="2:7" ht="9">
      <c r="B732" s="11" t="s">
        <v>11</v>
      </c>
      <c r="C732" s="4">
        <v>545</v>
      </c>
      <c r="D732" s="4">
        <v>620</v>
      </c>
      <c r="E732" s="4">
        <v>11</v>
      </c>
      <c r="F732" s="4">
        <v>24</v>
      </c>
      <c r="G732" s="4">
        <v>18</v>
      </c>
    </row>
    <row r="733" spans="2:7" ht="9">
      <c r="B733" s="11" t="s">
        <v>12</v>
      </c>
      <c r="C733" s="4">
        <v>627</v>
      </c>
      <c r="D733" s="4">
        <v>485</v>
      </c>
      <c r="E733" s="4">
        <v>10</v>
      </c>
      <c r="F733" s="4">
        <v>33</v>
      </c>
      <c r="G733" s="4">
        <v>30</v>
      </c>
    </row>
    <row r="734" spans="2:7" ht="9">
      <c r="B734" s="11" t="s">
        <v>13</v>
      </c>
      <c r="C734" s="4">
        <v>326</v>
      </c>
      <c r="D734" s="4">
        <v>542</v>
      </c>
      <c r="E734" s="4">
        <v>10</v>
      </c>
      <c r="F734" s="4">
        <v>22</v>
      </c>
      <c r="G734" s="4">
        <v>9</v>
      </c>
    </row>
    <row r="735" spans="2:7" ht="9">
      <c r="B735" s="11" t="s">
        <v>14</v>
      </c>
      <c r="C735" s="4">
        <v>630</v>
      </c>
      <c r="D735" s="4">
        <v>403</v>
      </c>
      <c r="E735" s="4">
        <v>11</v>
      </c>
      <c r="F735" s="4">
        <v>16</v>
      </c>
      <c r="G735" s="4">
        <v>26</v>
      </c>
    </row>
    <row r="736" spans="2:7" ht="9">
      <c r="B736" s="11" t="s">
        <v>163</v>
      </c>
      <c r="C736" s="4">
        <v>2592</v>
      </c>
      <c r="D736" s="4">
        <v>2314</v>
      </c>
      <c r="E736" s="4">
        <v>50</v>
      </c>
      <c r="F736" s="4">
        <v>122</v>
      </c>
      <c r="G736" s="4">
        <v>111</v>
      </c>
    </row>
    <row r="737" spans="2:7" ht="9">
      <c r="B737" s="11" t="s">
        <v>44</v>
      </c>
      <c r="C737" s="4">
        <v>2592</v>
      </c>
      <c r="D737" s="4">
        <v>2314</v>
      </c>
      <c r="E737" s="4">
        <v>50</v>
      </c>
      <c r="F737" s="4">
        <v>122</v>
      </c>
      <c r="G737" s="4">
        <v>111</v>
      </c>
    </row>
    <row r="738" spans="2:7" ht="9">
      <c r="B738" s="11" t="s">
        <v>69</v>
      </c>
      <c r="C738" s="4">
        <v>2592</v>
      </c>
      <c r="D738" s="4">
        <v>2314</v>
      </c>
      <c r="E738" s="4">
        <v>50</v>
      </c>
      <c r="F738" s="4">
        <v>122</v>
      </c>
      <c r="G738" s="4">
        <v>111</v>
      </c>
    </row>
    <row r="739" spans="2:7" ht="9">
      <c r="B739" s="11" t="s">
        <v>46</v>
      </c>
      <c r="C739" s="4">
        <v>2592</v>
      </c>
      <c r="D739" s="4">
        <v>2314</v>
      </c>
      <c r="E739" s="4">
        <v>50</v>
      </c>
      <c r="F739" s="4">
        <v>122</v>
      </c>
      <c r="G739" s="4">
        <v>111</v>
      </c>
    </row>
    <row r="740" spans="2:7" ht="9">
      <c r="B740" s="12" t="s">
        <v>790</v>
      </c>
      <c r="C740" s="4"/>
      <c r="D740" s="4"/>
      <c r="E740" s="4"/>
      <c r="F740" s="4"/>
      <c r="G740" s="4"/>
    </row>
    <row r="741" spans="2:7" ht="9">
      <c r="B741" s="11" t="s">
        <v>385</v>
      </c>
      <c r="C741" s="4">
        <v>1464</v>
      </c>
      <c r="D741" s="4">
        <v>916</v>
      </c>
      <c r="E741" s="4">
        <v>26</v>
      </c>
      <c r="F741" s="4">
        <v>67</v>
      </c>
      <c r="G741" s="4">
        <v>71</v>
      </c>
    </row>
    <row r="742" spans="2:7" ht="9">
      <c r="B742" s="11" t="s">
        <v>386</v>
      </c>
      <c r="C742" s="4">
        <v>1128</v>
      </c>
      <c r="D742" s="4">
        <v>1398</v>
      </c>
      <c r="E742" s="4">
        <v>24</v>
      </c>
      <c r="F742" s="4">
        <v>55</v>
      </c>
      <c r="G742" s="4">
        <v>40</v>
      </c>
    </row>
    <row r="743" spans="2:7" ht="18">
      <c r="B743" s="11" t="s">
        <v>387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</row>
    <row r="744" spans="3:7" ht="4.5" customHeight="1">
      <c r="C744" s="4"/>
      <c r="D744" s="4"/>
      <c r="E744" s="4"/>
      <c r="F744" s="4"/>
      <c r="G744" s="4"/>
    </row>
    <row r="745" spans="1:7" ht="9">
      <c r="A745" s="5" t="s">
        <v>819</v>
      </c>
      <c r="C745" s="4"/>
      <c r="D745" s="4"/>
      <c r="E745" s="4"/>
      <c r="F745" s="4"/>
      <c r="G745" s="4"/>
    </row>
    <row r="746" spans="1:7" ht="9">
      <c r="A746" s="1"/>
      <c r="B746" s="9" t="s">
        <v>792</v>
      </c>
      <c r="C746" s="4">
        <v>76497</v>
      </c>
      <c r="D746" s="4">
        <v>40511</v>
      </c>
      <c r="E746" s="4">
        <v>953</v>
      </c>
      <c r="F746" s="4">
        <v>2598</v>
      </c>
      <c r="G746" s="4">
        <v>2255</v>
      </c>
    </row>
    <row r="747" spans="2:7" s="6" customFormat="1" ht="9">
      <c r="B747" s="10" t="s">
        <v>793</v>
      </c>
      <c r="C747" s="7">
        <f>C746/122814</f>
        <v>0.6228687283208755</v>
      </c>
      <c r="D747" s="7">
        <f>D746/122814</f>
        <v>0.32985653101437945</v>
      </c>
      <c r="E747" s="7">
        <f>E746/122814</f>
        <v>0.007759701662676893</v>
      </c>
      <c r="F747" s="7">
        <f>F746/122814</f>
        <v>0.021153940104548342</v>
      </c>
      <c r="G747" s="7">
        <f>G746/122814</f>
        <v>0.018361098897519825</v>
      </c>
    </row>
    <row r="748" spans="3:7" ht="3.75" customHeight="1">
      <c r="C748" s="4"/>
      <c r="D748" s="4"/>
      <c r="E748" s="4"/>
      <c r="F748" s="4"/>
      <c r="G748" s="4"/>
    </row>
    <row r="749" spans="2:7" ht="9">
      <c r="B749" s="11" t="s">
        <v>10</v>
      </c>
      <c r="C749" s="4">
        <v>8891</v>
      </c>
      <c r="D749" s="4">
        <v>2514</v>
      </c>
      <c r="E749" s="4">
        <v>78</v>
      </c>
      <c r="F749" s="4">
        <v>274</v>
      </c>
      <c r="G749" s="4">
        <v>308</v>
      </c>
    </row>
    <row r="750" spans="2:7" ht="9">
      <c r="B750" s="11" t="s">
        <v>11</v>
      </c>
      <c r="C750" s="4">
        <v>15903</v>
      </c>
      <c r="D750" s="4">
        <v>8237</v>
      </c>
      <c r="E750" s="4">
        <v>221</v>
      </c>
      <c r="F750" s="4">
        <v>511</v>
      </c>
      <c r="G750" s="4">
        <v>523</v>
      </c>
    </row>
    <row r="751" spans="2:7" ht="9">
      <c r="B751" s="11" t="s">
        <v>12</v>
      </c>
      <c r="C751" s="4">
        <v>8224</v>
      </c>
      <c r="D751" s="4">
        <v>4275</v>
      </c>
      <c r="E751" s="4">
        <v>105</v>
      </c>
      <c r="F751" s="4">
        <v>252</v>
      </c>
      <c r="G751" s="4">
        <v>262</v>
      </c>
    </row>
    <row r="752" spans="2:7" ht="9">
      <c r="B752" s="11" t="s">
        <v>13</v>
      </c>
      <c r="C752" s="4">
        <v>16619</v>
      </c>
      <c r="D752" s="4">
        <v>8296</v>
      </c>
      <c r="E752" s="4">
        <v>248</v>
      </c>
      <c r="F752" s="4">
        <v>629</v>
      </c>
      <c r="G752" s="4">
        <v>549</v>
      </c>
    </row>
    <row r="753" spans="2:7" ht="9">
      <c r="B753" s="11" t="s">
        <v>14</v>
      </c>
      <c r="C753" s="4">
        <v>26860</v>
      </c>
      <c r="D753" s="4">
        <v>17189</v>
      </c>
      <c r="E753" s="4">
        <v>301</v>
      </c>
      <c r="F753" s="4">
        <v>932</v>
      </c>
      <c r="G753" s="4">
        <v>613</v>
      </c>
    </row>
    <row r="754" spans="2:7" ht="9">
      <c r="B754" s="11" t="s">
        <v>388</v>
      </c>
      <c r="C754" s="4">
        <v>76647</v>
      </c>
      <c r="D754" s="4">
        <v>40547</v>
      </c>
      <c r="E754" s="4">
        <v>957</v>
      </c>
      <c r="F754" s="4">
        <v>2603</v>
      </c>
      <c r="G754" s="4">
        <v>2263</v>
      </c>
    </row>
    <row r="755" spans="2:7" ht="9">
      <c r="B755" s="11" t="s">
        <v>344</v>
      </c>
      <c r="C755" s="4">
        <v>29753</v>
      </c>
      <c r="D755" s="4">
        <v>12750</v>
      </c>
      <c r="E755" s="4">
        <v>317</v>
      </c>
      <c r="F755" s="4">
        <v>919</v>
      </c>
      <c r="G755" s="4">
        <v>923</v>
      </c>
    </row>
    <row r="756" spans="2:7" ht="9">
      <c r="B756" s="11" t="s">
        <v>389</v>
      </c>
      <c r="C756" s="4">
        <v>46744</v>
      </c>
      <c r="D756" s="4">
        <v>27761</v>
      </c>
      <c r="E756" s="4">
        <v>636</v>
      </c>
      <c r="F756" s="4">
        <v>1679</v>
      </c>
      <c r="G756" s="4">
        <v>1332</v>
      </c>
    </row>
    <row r="757" spans="2:7" ht="9">
      <c r="B757" s="11" t="s">
        <v>390</v>
      </c>
      <c r="C757" s="4">
        <v>44754</v>
      </c>
      <c r="D757" s="4">
        <v>24855</v>
      </c>
      <c r="E757" s="4">
        <v>586</v>
      </c>
      <c r="F757" s="4">
        <v>1563</v>
      </c>
      <c r="G757" s="4">
        <v>1259</v>
      </c>
    </row>
    <row r="758" spans="2:7" ht="9">
      <c r="B758" s="11" t="s">
        <v>391</v>
      </c>
      <c r="C758" s="4">
        <v>31743</v>
      </c>
      <c r="D758" s="4">
        <v>15656</v>
      </c>
      <c r="E758" s="4">
        <v>367</v>
      </c>
      <c r="F758" s="4">
        <v>1035</v>
      </c>
      <c r="G758" s="4">
        <v>996</v>
      </c>
    </row>
    <row r="759" spans="2:7" ht="9">
      <c r="B759" s="11" t="s">
        <v>26</v>
      </c>
      <c r="C759" s="4">
        <v>76647</v>
      </c>
      <c r="D759" s="4">
        <v>40547</v>
      </c>
      <c r="E759" s="4">
        <v>957</v>
      </c>
      <c r="F759" s="4">
        <v>2603</v>
      </c>
      <c r="G759" s="4">
        <v>2263</v>
      </c>
    </row>
    <row r="760" spans="2:7" ht="9">
      <c r="B760" s="12" t="s">
        <v>790</v>
      </c>
      <c r="C760" s="4"/>
      <c r="D760" s="4"/>
      <c r="E760" s="4"/>
      <c r="F760" s="4"/>
      <c r="G760" s="4"/>
    </row>
    <row r="761" spans="2:7" ht="9">
      <c r="B761" s="11" t="s">
        <v>392</v>
      </c>
      <c r="C761" s="4">
        <v>1539</v>
      </c>
      <c r="D761" s="4">
        <v>1060</v>
      </c>
      <c r="E761" s="4">
        <v>5</v>
      </c>
      <c r="F761" s="4">
        <v>45</v>
      </c>
      <c r="G761" s="4">
        <v>36</v>
      </c>
    </row>
    <row r="762" spans="2:7" ht="9">
      <c r="B762" s="11" t="s">
        <v>393</v>
      </c>
      <c r="C762" s="4">
        <v>593</v>
      </c>
      <c r="D762" s="4">
        <v>283</v>
      </c>
      <c r="E762" s="4">
        <v>12</v>
      </c>
      <c r="F762" s="4">
        <v>24</v>
      </c>
      <c r="G762" s="4">
        <v>19</v>
      </c>
    </row>
    <row r="763" spans="2:7" ht="9">
      <c r="B763" s="11" t="s">
        <v>394</v>
      </c>
      <c r="C763" s="4">
        <v>1250</v>
      </c>
      <c r="D763" s="4">
        <v>358</v>
      </c>
      <c r="E763" s="4">
        <v>15</v>
      </c>
      <c r="F763" s="4">
        <v>30</v>
      </c>
      <c r="G763" s="4">
        <v>49</v>
      </c>
    </row>
    <row r="764" spans="2:7" ht="9">
      <c r="B764" s="11" t="s">
        <v>395</v>
      </c>
      <c r="C764" s="4">
        <v>1417</v>
      </c>
      <c r="D764" s="4">
        <v>351</v>
      </c>
      <c r="E764" s="4">
        <v>12</v>
      </c>
      <c r="F764" s="4">
        <v>42</v>
      </c>
      <c r="G764" s="4">
        <v>33</v>
      </c>
    </row>
    <row r="765" spans="2:7" ht="9">
      <c r="B765" s="11" t="s">
        <v>396</v>
      </c>
      <c r="C765" s="4">
        <v>1074</v>
      </c>
      <c r="D765" s="4">
        <v>620</v>
      </c>
      <c r="E765" s="4">
        <v>12</v>
      </c>
      <c r="F765" s="4">
        <v>36</v>
      </c>
      <c r="G765" s="4">
        <v>40</v>
      </c>
    </row>
    <row r="766" spans="2:7" ht="9">
      <c r="B766" s="11" t="s">
        <v>397</v>
      </c>
      <c r="C766" s="4">
        <v>4297</v>
      </c>
      <c r="D766" s="4">
        <v>1990</v>
      </c>
      <c r="E766" s="4">
        <v>75</v>
      </c>
      <c r="F766" s="4">
        <v>186</v>
      </c>
      <c r="G766" s="4">
        <v>168</v>
      </c>
    </row>
    <row r="767" spans="2:7" ht="9">
      <c r="B767" s="11" t="s">
        <v>398</v>
      </c>
      <c r="C767" s="4">
        <v>7743</v>
      </c>
      <c r="D767" s="4">
        <v>3554</v>
      </c>
      <c r="E767" s="4">
        <v>114</v>
      </c>
      <c r="F767" s="4">
        <v>312</v>
      </c>
      <c r="G767" s="4">
        <v>238</v>
      </c>
    </row>
    <row r="768" spans="2:7" ht="9">
      <c r="B768" s="11" t="s">
        <v>399</v>
      </c>
      <c r="C768" s="4">
        <v>5794</v>
      </c>
      <c r="D768" s="4">
        <v>2293</v>
      </c>
      <c r="E768" s="4">
        <v>69</v>
      </c>
      <c r="F768" s="4">
        <v>198</v>
      </c>
      <c r="G768" s="4">
        <v>135</v>
      </c>
    </row>
    <row r="769" spans="2:7" ht="9">
      <c r="B769" s="11" t="s">
        <v>400</v>
      </c>
      <c r="C769" s="4">
        <v>21501</v>
      </c>
      <c r="D769" s="4">
        <v>9459</v>
      </c>
      <c r="E769" s="4">
        <v>231</v>
      </c>
      <c r="F769" s="4">
        <v>710</v>
      </c>
      <c r="G769" s="4">
        <v>664</v>
      </c>
    </row>
    <row r="770" spans="2:7" ht="9">
      <c r="B770" s="11" t="s">
        <v>401</v>
      </c>
      <c r="C770" s="4">
        <v>44</v>
      </c>
      <c r="D770" s="4">
        <v>31</v>
      </c>
      <c r="E770" s="4">
        <v>3</v>
      </c>
      <c r="F770" s="4">
        <v>3</v>
      </c>
      <c r="G770" s="4">
        <v>1</v>
      </c>
    </row>
    <row r="771" spans="2:7" ht="9">
      <c r="B771" s="11" t="s">
        <v>402</v>
      </c>
      <c r="C771" s="4">
        <v>5683</v>
      </c>
      <c r="D771" s="4">
        <v>1927</v>
      </c>
      <c r="E771" s="4">
        <v>78</v>
      </c>
      <c r="F771" s="4">
        <v>206</v>
      </c>
      <c r="G771" s="4">
        <v>187</v>
      </c>
    </row>
    <row r="772" spans="2:7" ht="9">
      <c r="B772" s="11" t="s">
        <v>403</v>
      </c>
      <c r="C772" s="4">
        <v>1939</v>
      </c>
      <c r="D772" s="4">
        <v>540</v>
      </c>
      <c r="E772" s="4">
        <v>12</v>
      </c>
      <c r="F772" s="4">
        <v>40</v>
      </c>
      <c r="G772" s="4">
        <v>49</v>
      </c>
    </row>
    <row r="773" spans="2:7" ht="9">
      <c r="B773" s="11" t="s">
        <v>404</v>
      </c>
      <c r="C773" s="4">
        <v>23623</v>
      </c>
      <c r="D773" s="4">
        <v>18045</v>
      </c>
      <c r="E773" s="4">
        <v>315</v>
      </c>
      <c r="F773" s="4">
        <v>766</v>
      </c>
      <c r="G773" s="4">
        <v>636</v>
      </c>
    </row>
    <row r="774" spans="2:7" ht="18">
      <c r="B774" s="11" t="s">
        <v>405</v>
      </c>
      <c r="C774" s="4">
        <v>0</v>
      </c>
      <c r="D774" s="4">
        <v>0</v>
      </c>
      <c r="E774" s="4">
        <v>0</v>
      </c>
      <c r="F774" s="4">
        <v>0</v>
      </c>
      <c r="G774" s="4">
        <v>0</v>
      </c>
    </row>
    <row r="775" spans="3:7" ht="4.5" customHeight="1">
      <c r="C775" s="4"/>
      <c r="D775" s="4"/>
      <c r="E775" s="4"/>
      <c r="F775" s="4"/>
      <c r="G775" s="4"/>
    </row>
    <row r="776" spans="1:7" ht="9">
      <c r="A776" s="5" t="s">
        <v>820</v>
      </c>
      <c r="C776" s="4"/>
      <c r="D776" s="4"/>
      <c r="E776" s="4"/>
      <c r="F776" s="4"/>
      <c r="G776" s="4"/>
    </row>
    <row r="777" spans="1:7" ht="9">
      <c r="A777" s="1"/>
      <c r="B777" s="9" t="s">
        <v>792</v>
      </c>
      <c r="C777" s="4">
        <v>33577</v>
      </c>
      <c r="D777" s="4">
        <v>20012</v>
      </c>
      <c r="E777" s="4">
        <v>349</v>
      </c>
      <c r="F777" s="4">
        <v>859</v>
      </c>
      <c r="G777" s="4">
        <v>884</v>
      </c>
    </row>
    <row r="778" spans="2:7" s="6" customFormat="1" ht="9">
      <c r="B778" s="10" t="s">
        <v>793</v>
      </c>
      <c r="C778" s="7">
        <f>C777/55681</f>
        <v>0.603024370970349</v>
      </c>
      <c r="D778" s="7">
        <f>D777/55681</f>
        <v>0.3594044647186653</v>
      </c>
      <c r="E778" s="7">
        <f>E777/55681</f>
        <v>0.006267847201020096</v>
      </c>
      <c r="F778" s="7">
        <f>F777/55681</f>
        <v>0.015427165460390439</v>
      </c>
      <c r="G778" s="7">
        <f>G777/55681</f>
        <v>0.01587615164957526</v>
      </c>
    </row>
    <row r="779" spans="3:7" ht="3.75" customHeight="1">
      <c r="C779" s="4"/>
      <c r="D779" s="4"/>
      <c r="E779" s="4"/>
      <c r="F779" s="4"/>
      <c r="G779" s="4"/>
    </row>
    <row r="780" spans="2:7" ht="9">
      <c r="B780" s="11" t="s">
        <v>10</v>
      </c>
      <c r="C780" s="4">
        <v>3820</v>
      </c>
      <c r="D780" s="4">
        <v>1988</v>
      </c>
      <c r="E780" s="4">
        <v>28</v>
      </c>
      <c r="F780" s="4">
        <v>93</v>
      </c>
      <c r="G780" s="4">
        <v>96</v>
      </c>
    </row>
    <row r="781" spans="2:7" ht="9">
      <c r="B781" s="11" t="s">
        <v>11</v>
      </c>
      <c r="C781" s="4">
        <v>4175</v>
      </c>
      <c r="D781" s="4">
        <v>2495</v>
      </c>
      <c r="E781" s="4">
        <v>64</v>
      </c>
      <c r="F781" s="4">
        <v>126</v>
      </c>
      <c r="G781" s="4">
        <v>115</v>
      </c>
    </row>
    <row r="782" spans="2:7" ht="9">
      <c r="B782" s="11" t="s">
        <v>12</v>
      </c>
      <c r="C782" s="4">
        <v>4398</v>
      </c>
      <c r="D782" s="4">
        <v>2868</v>
      </c>
      <c r="E782" s="4">
        <v>54</v>
      </c>
      <c r="F782" s="4">
        <v>145</v>
      </c>
      <c r="G782" s="4">
        <v>142</v>
      </c>
    </row>
    <row r="783" spans="2:7" ht="9">
      <c r="B783" s="11" t="s">
        <v>13</v>
      </c>
      <c r="C783" s="4">
        <v>3865</v>
      </c>
      <c r="D783" s="4">
        <v>2505</v>
      </c>
      <c r="E783" s="4">
        <v>45</v>
      </c>
      <c r="F783" s="4">
        <v>103</v>
      </c>
      <c r="G783" s="4">
        <v>102</v>
      </c>
    </row>
    <row r="784" spans="2:7" ht="9">
      <c r="B784" s="11" t="s">
        <v>14</v>
      </c>
      <c r="C784" s="4">
        <v>4762</v>
      </c>
      <c r="D784" s="4">
        <v>2248</v>
      </c>
      <c r="E784" s="4">
        <v>59</v>
      </c>
      <c r="F784" s="4">
        <v>123</v>
      </c>
      <c r="G784" s="4">
        <v>156</v>
      </c>
    </row>
    <row r="785" spans="2:7" ht="9">
      <c r="B785" s="11" t="s">
        <v>101</v>
      </c>
      <c r="C785" s="4">
        <v>33577</v>
      </c>
      <c r="D785" s="4">
        <v>20012</v>
      </c>
      <c r="E785" s="4">
        <v>349</v>
      </c>
      <c r="F785" s="4">
        <v>859</v>
      </c>
      <c r="G785" s="4">
        <v>884</v>
      </c>
    </row>
    <row r="786" spans="2:7" ht="9">
      <c r="B786" s="11" t="s">
        <v>140</v>
      </c>
      <c r="C786" s="4">
        <v>33577</v>
      </c>
      <c r="D786" s="4">
        <v>20012</v>
      </c>
      <c r="E786" s="4">
        <v>349</v>
      </c>
      <c r="F786" s="4">
        <v>859</v>
      </c>
      <c r="G786" s="4">
        <v>884</v>
      </c>
    </row>
    <row r="787" spans="2:7" ht="9">
      <c r="B787" s="11" t="s">
        <v>406</v>
      </c>
      <c r="C787" s="4">
        <v>33577</v>
      </c>
      <c r="D787" s="4">
        <v>20012</v>
      </c>
      <c r="E787" s="4">
        <v>349</v>
      </c>
      <c r="F787" s="4">
        <v>859</v>
      </c>
      <c r="G787" s="4">
        <v>884</v>
      </c>
    </row>
    <row r="788" spans="2:7" ht="9">
      <c r="B788" s="11" t="s">
        <v>26</v>
      </c>
      <c r="C788" s="4">
        <v>33577</v>
      </c>
      <c r="D788" s="4">
        <v>20012</v>
      </c>
      <c r="E788" s="4">
        <v>349</v>
      </c>
      <c r="F788" s="4">
        <v>859</v>
      </c>
      <c r="G788" s="4">
        <v>884</v>
      </c>
    </row>
    <row r="789" spans="2:7" ht="9">
      <c r="B789" s="12" t="s">
        <v>790</v>
      </c>
      <c r="C789" s="4"/>
      <c r="D789" s="4"/>
      <c r="E789" s="4"/>
      <c r="F789" s="4"/>
      <c r="G789" s="4"/>
    </row>
    <row r="790" spans="2:7" ht="9">
      <c r="B790" s="11" t="s">
        <v>407</v>
      </c>
      <c r="C790" s="4">
        <v>2265</v>
      </c>
      <c r="D790" s="4">
        <v>886</v>
      </c>
      <c r="E790" s="4">
        <v>33</v>
      </c>
      <c r="F790" s="4">
        <v>54</v>
      </c>
      <c r="G790" s="4">
        <v>71</v>
      </c>
    </row>
    <row r="791" spans="2:7" ht="9">
      <c r="B791" s="11" t="s">
        <v>408</v>
      </c>
      <c r="C791" s="4">
        <v>771</v>
      </c>
      <c r="D791" s="4">
        <v>276</v>
      </c>
      <c r="E791" s="4">
        <v>7</v>
      </c>
      <c r="F791" s="4">
        <v>23</v>
      </c>
      <c r="G791" s="4">
        <v>22</v>
      </c>
    </row>
    <row r="792" spans="2:7" ht="9">
      <c r="B792" s="11" t="s">
        <v>409</v>
      </c>
      <c r="C792" s="4">
        <v>11543</v>
      </c>
      <c r="D792" s="4">
        <v>6174</v>
      </c>
      <c r="E792" s="4">
        <v>128</v>
      </c>
      <c r="F792" s="4">
        <v>301</v>
      </c>
      <c r="G792" s="4">
        <v>314</v>
      </c>
    </row>
    <row r="793" spans="2:7" ht="9">
      <c r="B793" s="11" t="s">
        <v>410</v>
      </c>
      <c r="C793" s="4">
        <v>1096</v>
      </c>
      <c r="D793" s="4">
        <v>516</v>
      </c>
      <c r="E793" s="4">
        <v>8</v>
      </c>
      <c r="F793" s="4">
        <v>25</v>
      </c>
      <c r="G793" s="4">
        <v>26</v>
      </c>
    </row>
    <row r="794" spans="2:7" ht="9">
      <c r="B794" s="11" t="s">
        <v>411</v>
      </c>
      <c r="C794" s="4">
        <v>607</v>
      </c>
      <c r="D794" s="4">
        <v>252</v>
      </c>
      <c r="E794" s="4">
        <v>7</v>
      </c>
      <c r="F794" s="4">
        <v>16</v>
      </c>
      <c r="G794" s="4">
        <v>19</v>
      </c>
    </row>
    <row r="795" spans="2:7" ht="9">
      <c r="B795" s="11" t="s">
        <v>412</v>
      </c>
      <c r="C795" s="4">
        <v>4612</v>
      </c>
      <c r="D795" s="4">
        <v>3909</v>
      </c>
      <c r="E795" s="4">
        <v>65</v>
      </c>
      <c r="F795" s="4">
        <v>167</v>
      </c>
      <c r="G795" s="4">
        <v>151</v>
      </c>
    </row>
    <row r="796" spans="2:7" ht="18">
      <c r="B796" s="11" t="s">
        <v>413</v>
      </c>
      <c r="C796" s="4">
        <v>12683</v>
      </c>
      <c r="D796" s="4">
        <v>7999</v>
      </c>
      <c r="E796" s="4">
        <v>101</v>
      </c>
      <c r="F796" s="4">
        <v>273</v>
      </c>
      <c r="G796" s="4">
        <v>281</v>
      </c>
    </row>
    <row r="797" spans="3:7" ht="4.5" customHeight="1">
      <c r="C797" s="4"/>
      <c r="D797" s="4"/>
      <c r="E797" s="4"/>
      <c r="F797" s="4"/>
      <c r="G797" s="4"/>
    </row>
    <row r="798" spans="1:7" ht="9">
      <c r="A798" s="5" t="s">
        <v>821</v>
      </c>
      <c r="C798" s="4"/>
      <c r="D798" s="4"/>
      <c r="E798" s="4"/>
      <c r="F798" s="4"/>
      <c r="G798" s="4"/>
    </row>
    <row r="799" spans="1:7" ht="9">
      <c r="A799" s="1"/>
      <c r="B799" s="9" t="s">
        <v>792</v>
      </c>
      <c r="C799" s="4">
        <v>24367</v>
      </c>
      <c r="D799" s="4">
        <v>26321</v>
      </c>
      <c r="E799" s="4">
        <v>453</v>
      </c>
      <c r="F799" s="4">
        <v>1065</v>
      </c>
      <c r="G799" s="4">
        <v>1013</v>
      </c>
    </row>
    <row r="800" spans="2:7" s="6" customFormat="1" ht="9">
      <c r="B800" s="10" t="s">
        <v>793</v>
      </c>
      <c r="C800" s="7">
        <f>C799/53219</f>
        <v>0.4578627933632725</v>
      </c>
      <c r="D800" s="7">
        <f>D799/53219</f>
        <v>0.49457900373926605</v>
      </c>
      <c r="E800" s="7">
        <f>E799/53219</f>
        <v>0.008511997594843947</v>
      </c>
      <c r="F800" s="7">
        <f>F799/53219</f>
        <v>0.02001164997463312</v>
      </c>
      <c r="G800" s="7">
        <f>G799/53219</f>
        <v>0.019034555327984367</v>
      </c>
    </row>
    <row r="801" spans="3:7" ht="3.75" customHeight="1">
      <c r="C801" s="4"/>
      <c r="D801" s="4"/>
      <c r="E801" s="4"/>
      <c r="F801" s="4"/>
      <c r="G801" s="4"/>
    </row>
    <row r="802" spans="2:7" ht="9">
      <c r="B802" s="11" t="s">
        <v>10</v>
      </c>
      <c r="C802" s="4">
        <v>6050</v>
      </c>
      <c r="D802" s="4">
        <v>5542</v>
      </c>
      <c r="E802" s="4">
        <v>101</v>
      </c>
      <c r="F802" s="4">
        <v>244</v>
      </c>
      <c r="G802" s="4">
        <v>213</v>
      </c>
    </row>
    <row r="803" spans="2:7" ht="9">
      <c r="B803" s="11" t="s">
        <v>11</v>
      </c>
      <c r="C803" s="4">
        <v>4279</v>
      </c>
      <c r="D803" s="4">
        <v>6990</v>
      </c>
      <c r="E803" s="4">
        <v>58</v>
      </c>
      <c r="F803" s="4">
        <v>183</v>
      </c>
      <c r="G803" s="4">
        <v>167</v>
      </c>
    </row>
    <row r="804" spans="2:7" ht="9">
      <c r="B804" s="11" t="s">
        <v>12</v>
      </c>
      <c r="C804" s="4">
        <v>4546</v>
      </c>
      <c r="D804" s="4">
        <v>4601</v>
      </c>
      <c r="E804" s="4">
        <v>109</v>
      </c>
      <c r="F804" s="4">
        <v>212</v>
      </c>
      <c r="G804" s="4">
        <v>212</v>
      </c>
    </row>
    <row r="805" spans="2:7" ht="9">
      <c r="B805" s="11" t="s">
        <v>13</v>
      </c>
      <c r="C805" s="4">
        <v>4848</v>
      </c>
      <c r="D805" s="4">
        <v>5985</v>
      </c>
      <c r="E805" s="4">
        <v>99</v>
      </c>
      <c r="F805" s="4">
        <v>222</v>
      </c>
      <c r="G805" s="4">
        <v>199</v>
      </c>
    </row>
    <row r="806" spans="2:7" ht="9">
      <c r="B806" s="11" t="s">
        <v>14</v>
      </c>
      <c r="C806" s="4">
        <v>4644</v>
      </c>
      <c r="D806" s="4">
        <v>3203</v>
      </c>
      <c r="E806" s="4">
        <v>86</v>
      </c>
      <c r="F806" s="4">
        <v>204</v>
      </c>
      <c r="G806" s="4">
        <v>222</v>
      </c>
    </row>
    <row r="807" spans="2:7" ht="9">
      <c r="B807" s="11" t="s">
        <v>58</v>
      </c>
      <c r="C807" s="4">
        <v>24367</v>
      </c>
      <c r="D807" s="4">
        <v>26321</v>
      </c>
      <c r="E807" s="4">
        <v>453</v>
      </c>
      <c r="F807" s="4">
        <v>1065</v>
      </c>
      <c r="G807" s="4">
        <v>1013</v>
      </c>
    </row>
    <row r="808" spans="2:7" ht="9">
      <c r="B808" s="11" t="s">
        <v>44</v>
      </c>
      <c r="C808" s="4">
        <v>5019</v>
      </c>
      <c r="D808" s="4">
        <v>3770</v>
      </c>
      <c r="E808" s="4">
        <v>102</v>
      </c>
      <c r="F808" s="4">
        <v>221</v>
      </c>
      <c r="G808" s="4">
        <v>220</v>
      </c>
    </row>
    <row r="809" spans="2:7" ht="9">
      <c r="B809" s="11" t="s">
        <v>59</v>
      </c>
      <c r="C809" s="4">
        <v>19348</v>
      </c>
      <c r="D809" s="4">
        <v>22551</v>
      </c>
      <c r="E809" s="4">
        <v>351</v>
      </c>
      <c r="F809" s="4">
        <v>844</v>
      </c>
      <c r="G809" s="4">
        <v>793</v>
      </c>
    </row>
    <row r="810" spans="2:7" ht="9">
      <c r="B810" s="11" t="s">
        <v>61</v>
      </c>
      <c r="C810" s="4">
        <v>24367</v>
      </c>
      <c r="D810" s="4">
        <v>26321</v>
      </c>
      <c r="E810" s="4">
        <v>453</v>
      </c>
      <c r="F810" s="4">
        <v>1065</v>
      </c>
      <c r="G810" s="4">
        <v>1013</v>
      </c>
    </row>
    <row r="811" spans="2:7" ht="9">
      <c r="B811" s="11" t="s">
        <v>46</v>
      </c>
      <c r="C811" s="4">
        <v>24367</v>
      </c>
      <c r="D811" s="4">
        <v>26321</v>
      </c>
      <c r="E811" s="4">
        <v>453</v>
      </c>
      <c r="F811" s="4">
        <v>1065</v>
      </c>
      <c r="G811" s="4">
        <v>1013</v>
      </c>
    </row>
    <row r="812" spans="2:7" ht="9">
      <c r="B812" s="12" t="s">
        <v>790</v>
      </c>
      <c r="C812" s="4"/>
      <c r="D812" s="4"/>
      <c r="E812" s="4"/>
      <c r="F812" s="4"/>
      <c r="G812" s="4"/>
    </row>
    <row r="813" spans="2:7" ht="9">
      <c r="B813" s="11" t="s">
        <v>414</v>
      </c>
      <c r="C813" s="4">
        <v>2609</v>
      </c>
      <c r="D813" s="4">
        <v>2386</v>
      </c>
      <c r="E813" s="4">
        <v>66</v>
      </c>
      <c r="F813" s="4">
        <v>126</v>
      </c>
      <c r="G813" s="4">
        <v>127</v>
      </c>
    </row>
    <row r="814" spans="2:7" ht="9">
      <c r="B814" s="11" t="s">
        <v>415</v>
      </c>
      <c r="C814" s="4">
        <v>1092</v>
      </c>
      <c r="D814" s="4">
        <v>581</v>
      </c>
      <c r="E814" s="4">
        <v>17</v>
      </c>
      <c r="F814" s="4">
        <v>37</v>
      </c>
      <c r="G814" s="4">
        <v>38</v>
      </c>
    </row>
    <row r="815" spans="2:7" ht="9">
      <c r="B815" s="11" t="s">
        <v>416</v>
      </c>
      <c r="C815" s="4">
        <v>3897</v>
      </c>
      <c r="D815" s="4">
        <v>2530</v>
      </c>
      <c r="E815" s="4">
        <v>67</v>
      </c>
      <c r="F815" s="4">
        <v>173</v>
      </c>
      <c r="G815" s="4">
        <v>172</v>
      </c>
    </row>
    <row r="816" spans="2:7" ht="9">
      <c r="B816" s="11" t="s">
        <v>417</v>
      </c>
      <c r="C816" s="4">
        <v>16769</v>
      </c>
      <c r="D816" s="4">
        <v>20824</v>
      </c>
      <c r="E816" s="4">
        <v>303</v>
      </c>
      <c r="F816" s="4">
        <v>729</v>
      </c>
      <c r="G816" s="4">
        <v>676</v>
      </c>
    </row>
    <row r="817" spans="2:7" ht="18">
      <c r="B817" s="11" t="s">
        <v>418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</row>
    <row r="818" spans="3:7" ht="4.5" customHeight="1">
      <c r="C818" s="4"/>
      <c r="D818" s="4"/>
      <c r="E818" s="4"/>
      <c r="F818" s="4"/>
      <c r="G818" s="4"/>
    </row>
    <row r="819" spans="1:7" ht="9">
      <c r="A819" s="5" t="s">
        <v>822</v>
      </c>
      <c r="C819" s="4"/>
      <c r="D819" s="4"/>
      <c r="E819" s="4"/>
      <c r="F819" s="4"/>
      <c r="G819" s="4"/>
    </row>
    <row r="820" spans="1:7" ht="9">
      <c r="A820" s="1"/>
      <c r="B820" s="9" t="s">
        <v>792</v>
      </c>
      <c r="C820" s="4">
        <v>458604</v>
      </c>
      <c r="D820" s="4">
        <v>533406</v>
      </c>
      <c r="E820" s="4">
        <v>7571</v>
      </c>
      <c r="F820" s="4">
        <v>28801</v>
      </c>
      <c r="G820" s="4">
        <v>20394</v>
      </c>
    </row>
    <row r="821" spans="2:7" s="6" customFormat="1" ht="9">
      <c r="B821" s="10" t="s">
        <v>793</v>
      </c>
      <c r="C821" s="7">
        <f>C820/1048778</f>
        <v>0.437274618651421</v>
      </c>
      <c r="D821" s="7">
        <f>D820/1048778</f>
        <v>0.5085976250455292</v>
      </c>
      <c r="E821" s="7">
        <f>E820/1048778</f>
        <v>0.0072188775889654435</v>
      </c>
      <c r="F821" s="7">
        <f>F820/1048778</f>
        <v>0.027461483745845165</v>
      </c>
      <c r="G821" s="7">
        <f>G820/1048778</f>
        <v>0.019445487986971505</v>
      </c>
    </row>
    <row r="822" spans="3:7" ht="3.75" customHeight="1">
      <c r="C822" s="4"/>
      <c r="D822" s="4"/>
      <c r="E822" s="4"/>
      <c r="F822" s="4"/>
      <c r="G822" s="4"/>
    </row>
    <row r="823" spans="2:7" ht="9">
      <c r="B823" s="11" t="s">
        <v>10</v>
      </c>
      <c r="C823" s="4">
        <v>66875</v>
      </c>
      <c r="D823" s="4">
        <v>47174</v>
      </c>
      <c r="E823" s="4">
        <v>1079</v>
      </c>
      <c r="F823" s="4">
        <v>3758</v>
      </c>
      <c r="G823" s="4">
        <v>3795</v>
      </c>
    </row>
    <row r="824" spans="2:7" ht="9">
      <c r="B824" s="11" t="s">
        <v>11</v>
      </c>
      <c r="C824" s="4">
        <v>110434</v>
      </c>
      <c r="D824" s="4">
        <v>134981</v>
      </c>
      <c r="E824" s="4">
        <v>1938</v>
      </c>
      <c r="F824" s="4">
        <v>8531</v>
      </c>
      <c r="G824" s="4">
        <v>4850</v>
      </c>
    </row>
    <row r="825" spans="2:7" ht="9">
      <c r="B825" s="11" t="s">
        <v>12</v>
      </c>
      <c r="C825" s="4">
        <v>98230</v>
      </c>
      <c r="D825" s="4">
        <v>129943</v>
      </c>
      <c r="E825" s="4">
        <v>1474</v>
      </c>
      <c r="F825" s="4">
        <v>5897</v>
      </c>
      <c r="G825" s="4">
        <v>3781</v>
      </c>
    </row>
    <row r="826" spans="2:7" ht="9">
      <c r="B826" s="11" t="s">
        <v>13</v>
      </c>
      <c r="C826" s="4">
        <v>75742</v>
      </c>
      <c r="D826" s="4">
        <v>75376</v>
      </c>
      <c r="E826" s="4">
        <v>1449</v>
      </c>
      <c r="F826" s="4">
        <v>3756</v>
      </c>
      <c r="G826" s="4">
        <v>3905</v>
      </c>
    </row>
    <row r="827" spans="2:7" ht="9">
      <c r="B827" s="11" t="s">
        <v>14</v>
      </c>
      <c r="C827" s="4">
        <v>107323</v>
      </c>
      <c r="D827" s="4">
        <v>145932</v>
      </c>
      <c r="E827" s="4">
        <v>1631</v>
      </c>
      <c r="F827" s="4">
        <v>6859</v>
      </c>
      <c r="G827" s="4">
        <v>4063</v>
      </c>
    </row>
    <row r="828" spans="2:7" ht="9">
      <c r="B828" s="11" t="s">
        <v>419</v>
      </c>
      <c r="C828" s="4">
        <v>98739</v>
      </c>
      <c r="D828" s="4">
        <v>114653</v>
      </c>
      <c r="E828" s="4">
        <v>1799</v>
      </c>
      <c r="F828" s="4">
        <v>5630</v>
      </c>
      <c r="G828" s="4">
        <v>4507</v>
      </c>
    </row>
    <row r="829" spans="2:7" ht="9">
      <c r="B829" s="11" t="s">
        <v>213</v>
      </c>
      <c r="C829" s="4">
        <v>61631</v>
      </c>
      <c r="D829" s="4">
        <v>96329</v>
      </c>
      <c r="E829" s="4">
        <v>1120</v>
      </c>
      <c r="F829" s="4">
        <v>3508</v>
      </c>
      <c r="G829" s="4">
        <v>2730</v>
      </c>
    </row>
    <row r="830" spans="2:7" ht="9">
      <c r="B830" s="11" t="s">
        <v>420</v>
      </c>
      <c r="C830" s="4">
        <v>17949</v>
      </c>
      <c r="D830" s="4">
        <v>31440</v>
      </c>
      <c r="E830" s="4">
        <v>293</v>
      </c>
      <c r="F830" s="4">
        <v>1306</v>
      </c>
      <c r="G830" s="4">
        <v>813</v>
      </c>
    </row>
    <row r="831" spans="2:7" ht="9">
      <c r="B831" s="11" t="s">
        <v>214</v>
      </c>
      <c r="C831" s="4">
        <v>86468</v>
      </c>
      <c r="D831" s="4">
        <v>98275</v>
      </c>
      <c r="E831" s="4">
        <v>1682</v>
      </c>
      <c r="F831" s="4">
        <v>6737</v>
      </c>
      <c r="G831" s="4">
        <v>4186</v>
      </c>
    </row>
    <row r="832" spans="2:7" ht="9">
      <c r="B832" s="11" t="s">
        <v>421</v>
      </c>
      <c r="C832" s="4">
        <v>63134</v>
      </c>
      <c r="D832" s="4">
        <v>38844</v>
      </c>
      <c r="E832" s="4">
        <v>998</v>
      </c>
      <c r="F832" s="4">
        <v>3152</v>
      </c>
      <c r="G832" s="4">
        <v>3724</v>
      </c>
    </row>
    <row r="833" spans="2:7" ht="9">
      <c r="B833" s="11" t="s">
        <v>422</v>
      </c>
      <c r="C833" s="4">
        <v>130683</v>
      </c>
      <c r="D833" s="4">
        <v>153865</v>
      </c>
      <c r="E833" s="4">
        <v>1679</v>
      </c>
      <c r="F833" s="4">
        <v>8468</v>
      </c>
      <c r="G833" s="4">
        <v>4434</v>
      </c>
    </row>
    <row r="834" spans="2:7" ht="9">
      <c r="B834" s="11" t="s">
        <v>225</v>
      </c>
      <c r="C834" s="4">
        <v>35749</v>
      </c>
      <c r="D834" s="4">
        <v>53477</v>
      </c>
      <c r="E834" s="4">
        <v>675</v>
      </c>
      <c r="F834" s="4">
        <v>1899</v>
      </c>
      <c r="G834" s="4">
        <v>1639</v>
      </c>
    </row>
    <row r="835" spans="2:7" ht="9">
      <c r="B835" s="11" t="s">
        <v>423</v>
      </c>
      <c r="C835" s="4">
        <v>150184</v>
      </c>
      <c r="D835" s="4">
        <v>205618</v>
      </c>
      <c r="E835" s="4">
        <v>2462</v>
      </c>
      <c r="F835" s="4">
        <v>8982</v>
      </c>
      <c r="G835" s="4">
        <v>5951</v>
      </c>
    </row>
    <row r="836" spans="2:7" ht="9">
      <c r="B836" s="11" t="s">
        <v>424</v>
      </c>
      <c r="C836" s="4">
        <v>90809</v>
      </c>
      <c r="D836" s="4">
        <v>61070</v>
      </c>
      <c r="E836" s="4">
        <v>1521</v>
      </c>
      <c r="F836" s="4">
        <v>4704</v>
      </c>
      <c r="G836" s="4">
        <v>5227</v>
      </c>
    </row>
    <row r="837" spans="2:7" ht="9">
      <c r="B837" s="11" t="s">
        <v>425</v>
      </c>
      <c r="C837" s="4">
        <v>167142</v>
      </c>
      <c r="D837" s="4">
        <v>190276</v>
      </c>
      <c r="E837" s="4">
        <v>2643</v>
      </c>
      <c r="F837" s="4">
        <v>12124</v>
      </c>
      <c r="G837" s="4">
        <v>6870</v>
      </c>
    </row>
    <row r="838" spans="2:7" ht="9">
      <c r="B838" s="11" t="s">
        <v>426</v>
      </c>
      <c r="C838" s="4">
        <v>14720</v>
      </c>
      <c r="D838" s="4">
        <v>22965</v>
      </c>
      <c r="E838" s="4">
        <v>270</v>
      </c>
      <c r="F838" s="4">
        <v>1092</v>
      </c>
      <c r="G838" s="4">
        <v>707</v>
      </c>
    </row>
    <row r="839" spans="2:7" ht="9">
      <c r="B839" s="11" t="s">
        <v>247</v>
      </c>
      <c r="C839" s="4">
        <v>10980</v>
      </c>
      <c r="D839" s="4">
        <v>9843</v>
      </c>
      <c r="E839" s="4">
        <v>207</v>
      </c>
      <c r="F839" s="4">
        <v>526</v>
      </c>
      <c r="G839" s="4">
        <v>575</v>
      </c>
    </row>
    <row r="840" spans="2:7" ht="9">
      <c r="B840" s="11" t="s">
        <v>251</v>
      </c>
      <c r="C840" s="4">
        <v>27882</v>
      </c>
      <c r="D840" s="4">
        <v>44363</v>
      </c>
      <c r="E840" s="4">
        <v>422</v>
      </c>
      <c r="F840" s="4">
        <v>1477</v>
      </c>
      <c r="G840" s="4">
        <v>1136</v>
      </c>
    </row>
    <row r="841" spans="2:7" ht="9">
      <c r="B841" s="11" t="s">
        <v>427</v>
      </c>
      <c r="C841" s="4">
        <v>78160</v>
      </c>
      <c r="D841" s="4">
        <v>88576</v>
      </c>
      <c r="E841" s="4">
        <v>1520</v>
      </c>
      <c r="F841" s="4">
        <v>5263</v>
      </c>
      <c r="G841" s="4">
        <v>3440</v>
      </c>
    </row>
    <row r="842" spans="2:7" ht="9">
      <c r="B842" s="11" t="s">
        <v>428</v>
      </c>
      <c r="C842" s="4">
        <v>63134</v>
      </c>
      <c r="D842" s="4">
        <v>62601</v>
      </c>
      <c r="E842" s="4">
        <v>1152</v>
      </c>
      <c r="F842" s="4">
        <v>5009</v>
      </c>
      <c r="G842" s="4">
        <v>3306</v>
      </c>
    </row>
    <row r="843" spans="2:7" ht="9">
      <c r="B843" s="11" t="s">
        <v>429</v>
      </c>
      <c r="C843" s="4">
        <v>39288</v>
      </c>
      <c r="D843" s="4">
        <v>21147</v>
      </c>
      <c r="E843" s="4">
        <v>510</v>
      </c>
      <c r="F843" s="4">
        <v>1592</v>
      </c>
      <c r="G843" s="4">
        <v>2491</v>
      </c>
    </row>
    <row r="844" spans="2:7" ht="9">
      <c r="B844" s="11" t="s">
        <v>430</v>
      </c>
      <c r="C844" s="4">
        <v>91372</v>
      </c>
      <c r="D844" s="4">
        <v>99566</v>
      </c>
      <c r="E844" s="4">
        <v>1056</v>
      </c>
      <c r="F844" s="4">
        <v>5410</v>
      </c>
      <c r="G844" s="4">
        <v>2757</v>
      </c>
    </row>
    <row r="845" spans="2:7" ht="9">
      <c r="B845" s="11" t="s">
        <v>431</v>
      </c>
      <c r="C845" s="4">
        <v>43779</v>
      </c>
      <c r="D845" s="4">
        <v>73167</v>
      </c>
      <c r="E845" s="4">
        <v>843</v>
      </c>
      <c r="F845" s="4">
        <v>2926</v>
      </c>
      <c r="G845" s="4">
        <v>1844</v>
      </c>
    </row>
    <row r="846" spans="2:7" ht="9">
      <c r="B846" s="11" t="s">
        <v>432</v>
      </c>
      <c r="C846" s="4">
        <v>61399</v>
      </c>
      <c r="D846" s="4">
        <v>73904</v>
      </c>
      <c r="E846" s="4">
        <v>1173</v>
      </c>
      <c r="F846" s="4">
        <v>3362</v>
      </c>
      <c r="G846" s="4">
        <v>2969</v>
      </c>
    </row>
    <row r="847" spans="2:7" ht="9">
      <c r="B847" s="11" t="s">
        <v>433</v>
      </c>
      <c r="C847" s="4">
        <v>42610</v>
      </c>
      <c r="D847" s="4">
        <v>60239</v>
      </c>
      <c r="E847" s="4">
        <v>688</v>
      </c>
      <c r="F847" s="4">
        <v>3236</v>
      </c>
      <c r="G847" s="4">
        <v>1876</v>
      </c>
    </row>
    <row r="848" spans="2:7" ht="9">
      <c r="B848" s="11" t="s">
        <v>153</v>
      </c>
      <c r="C848" s="4">
        <v>458604</v>
      </c>
      <c r="D848" s="4">
        <v>533406</v>
      </c>
      <c r="E848" s="4">
        <v>7571</v>
      </c>
      <c r="F848" s="4">
        <v>28801</v>
      </c>
      <c r="G848" s="4">
        <v>20394</v>
      </c>
    </row>
    <row r="849" spans="2:7" ht="9">
      <c r="B849" s="12" t="s">
        <v>790</v>
      </c>
      <c r="C849" s="4"/>
      <c r="D849" s="4"/>
      <c r="E849" s="4"/>
      <c r="F849" s="4"/>
      <c r="G849" s="4"/>
    </row>
    <row r="850" spans="2:7" ht="9">
      <c r="B850" s="11" t="s">
        <v>434</v>
      </c>
      <c r="C850" s="4">
        <v>8330</v>
      </c>
      <c r="D850" s="4">
        <v>8980</v>
      </c>
      <c r="E850" s="4">
        <v>108</v>
      </c>
      <c r="F850" s="4">
        <v>490</v>
      </c>
      <c r="G850" s="4">
        <v>310</v>
      </c>
    </row>
    <row r="851" spans="2:7" ht="9">
      <c r="B851" s="11" t="s">
        <v>435</v>
      </c>
      <c r="C851" s="4">
        <v>38814</v>
      </c>
      <c r="D851" s="4">
        <v>39034</v>
      </c>
      <c r="E851" s="4">
        <v>712</v>
      </c>
      <c r="F851" s="4">
        <v>2005</v>
      </c>
      <c r="G851" s="4">
        <v>2048</v>
      </c>
    </row>
    <row r="852" spans="2:7" ht="9">
      <c r="B852" s="11" t="s">
        <v>436</v>
      </c>
      <c r="C852" s="4">
        <v>6423</v>
      </c>
      <c r="D852" s="4">
        <v>9640</v>
      </c>
      <c r="E852" s="4">
        <v>129</v>
      </c>
      <c r="F852" s="4">
        <v>361</v>
      </c>
      <c r="G852" s="4">
        <v>295</v>
      </c>
    </row>
    <row r="853" spans="2:7" ht="9">
      <c r="B853" s="11" t="s">
        <v>437</v>
      </c>
      <c r="C853" s="4">
        <v>10902</v>
      </c>
      <c r="D853" s="4">
        <v>9762</v>
      </c>
      <c r="E853" s="4">
        <v>206</v>
      </c>
      <c r="F853" s="4">
        <v>522</v>
      </c>
      <c r="G853" s="4">
        <v>575</v>
      </c>
    </row>
    <row r="854" spans="2:7" ht="9">
      <c r="B854" s="11" t="s">
        <v>438</v>
      </c>
      <c r="C854" s="4">
        <v>16678</v>
      </c>
      <c r="D854" s="4">
        <v>17737</v>
      </c>
      <c r="E854" s="4">
        <v>295</v>
      </c>
      <c r="F854" s="4">
        <v>1622</v>
      </c>
      <c r="G854" s="4">
        <v>950</v>
      </c>
    </row>
    <row r="855" spans="2:7" ht="9">
      <c r="B855" s="11" t="s">
        <v>439</v>
      </c>
      <c r="C855" s="4">
        <v>8772</v>
      </c>
      <c r="D855" s="4">
        <v>9432</v>
      </c>
      <c r="E855" s="4">
        <v>137</v>
      </c>
      <c r="F855" s="4">
        <v>468</v>
      </c>
      <c r="G855" s="4">
        <v>380</v>
      </c>
    </row>
    <row r="856" spans="2:7" ht="9">
      <c r="B856" s="11" t="s">
        <v>440</v>
      </c>
      <c r="C856" s="4">
        <v>7027</v>
      </c>
      <c r="D856" s="4">
        <v>9294</v>
      </c>
      <c r="E856" s="4">
        <v>109</v>
      </c>
      <c r="F856" s="4">
        <v>558</v>
      </c>
      <c r="G856" s="4">
        <v>304</v>
      </c>
    </row>
    <row r="857" spans="2:7" ht="9">
      <c r="B857" s="11" t="s">
        <v>441</v>
      </c>
      <c r="C857" s="4">
        <v>10196</v>
      </c>
      <c r="D857" s="4">
        <v>13557</v>
      </c>
      <c r="E857" s="4">
        <v>190</v>
      </c>
      <c r="F857" s="4">
        <v>703</v>
      </c>
      <c r="G857" s="4">
        <v>507</v>
      </c>
    </row>
    <row r="858" spans="2:7" ht="9">
      <c r="B858" s="11" t="s">
        <v>442</v>
      </c>
      <c r="C858" s="4">
        <v>19946</v>
      </c>
      <c r="D858" s="4">
        <v>23194</v>
      </c>
      <c r="E858" s="4">
        <v>375</v>
      </c>
      <c r="F858" s="4">
        <v>1075</v>
      </c>
      <c r="G858" s="4">
        <v>942</v>
      </c>
    </row>
    <row r="859" spans="2:7" ht="9">
      <c r="B859" s="11" t="s">
        <v>443</v>
      </c>
      <c r="C859" s="4">
        <v>23135</v>
      </c>
      <c r="D859" s="4">
        <v>20427</v>
      </c>
      <c r="E859" s="4">
        <v>400</v>
      </c>
      <c r="F859" s="4">
        <v>1630</v>
      </c>
      <c r="G859" s="4">
        <v>1223</v>
      </c>
    </row>
    <row r="860" spans="2:7" ht="9">
      <c r="B860" s="11" t="s">
        <v>444</v>
      </c>
      <c r="C860" s="4">
        <v>37001</v>
      </c>
      <c r="D860" s="4">
        <v>45732</v>
      </c>
      <c r="E860" s="4">
        <v>767</v>
      </c>
      <c r="F860" s="4">
        <v>2922</v>
      </c>
      <c r="G860" s="4">
        <v>1709</v>
      </c>
    </row>
    <row r="861" spans="2:7" ht="9">
      <c r="B861" s="11" t="s">
        <v>445</v>
      </c>
      <c r="C861" s="4">
        <v>33494</v>
      </c>
      <c r="D861" s="4">
        <v>30220</v>
      </c>
      <c r="E861" s="4">
        <v>331</v>
      </c>
      <c r="F861" s="4">
        <v>1758</v>
      </c>
      <c r="G861" s="4">
        <v>1084</v>
      </c>
    </row>
    <row r="862" spans="2:7" ht="9">
      <c r="B862" s="11" t="s">
        <v>446</v>
      </c>
      <c r="C862" s="4">
        <v>8171</v>
      </c>
      <c r="D862" s="4">
        <v>8403</v>
      </c>
      <c r="E862" s="4">
        <v>144</v>
      </c>
      <c r="F862" s="4">
        <v>304</v>
      </c>
      <c r="G862" s="4">
        <v>376</v>
      </c>
    </row>
    <row r="863" spans="2:7" ht="9">
      <c r="B863" s="11" t="s">
        <v>447</v>
      </c>
      <c r="C863" s="4">
        <v>2891</v>
      </c>
      <c r="D863" s="4">
        <v>2875</v>
      </c>
      <c r="E863" s="4">
        <v>48</v>
      </c>
      <c r="F863" s="4">
        <v>114</v>
      </c>
      <c r="G863" s="4">
        <v>94</v>
      </c>
    </row>
    <row r="864" spans="2:7" ht="9">
      <c r="B864" s="11" t="s">
        <v>448</v>
      </c>
      <c r="C864" s="4">
        <v>8118</v>
      </c>
      <c r="D864" s="4">
        <v>5266</v>
      </c>
      <c r="E864" s="4">
        <v>48</v>
      </c>
      <c r="F864" s="4">
        <v>506</v>
      </c>
      <c r="G864" s="4">
        <v>172</v>
      </c>
    </row>
    <row r="865" spans="2:7" ht="9">
      <c r="B865" s="11" t="s">
        <v>449</v>
      </c>
      <c r="C865" s="4">
        <v>5319</v>
      </c>
      <c r="D865" s="4">
        <v>7433</v>
      </c>
      <c r="E865" s="4">
        <v>103</v>
      </c>
      <c r="F865" s="4">
        <v>448</v>
      </c>
      <c r="G865" s="4">
        <v>222</v>
      </c>
    </row>
    <row r="866" spans="2:7" ht="9">
      <c r="B866" s="11" t="s">
        <v>450</v>
      </c>
      <c r="C866" s="4">
        <v>12274</v>
      </c>
      <c r="D866" s="4">
        <v>16314</v>
      </c>
      <c r="E866" s="4">
        <v>166</v>
      </c>
      <c r="F866" s="4">
        <v>933</v>
      </c>
      <c r="G866" s="4">
        <v>475</v>
      </c>
    </row>
    <row r="867" spans="2:7" ht="9">
      <c r="B867" s="11" t="s">
        <v>451</v>
      </c>
      <c r="C867" s="4">
        <v>7286</v>
      </c>
      <c r="D867" s="4">
        <v>5066</v>
      </c>
      <c r="E867" s="4">
        <v>53</v>
      </c>
      <c r="F867" s="4">
        <v>137</v>
      </c>
      <c r="G867" s="4">
        <v>74</v>
      </c>
    </row>
    <row r="868" spans="2:7" ht="9">
      <c r="B868" s="11" t="s">
        <v>452</v>
      </c>
      <c r="C868" s="4">
        <v>12742</v>
      </c>
      <c r="D868" s="4">
        <v>17374</v>
      </c>
      <c r="E868" s="4">
        <v>229</v>
      </c>
      <c r="F868" s="4">
        <v>700</v>
      </c>
      <c r="G868" s="4">
        <v>488</v>
      </c>
    </row>
    <row r="869" spans="2:7" ht="9">
      <c r="B869" s="11" t="s">
        <v>453</v>
      </c>
      <c r="C869" s="4">
        <v>2234</v>
      </c>
      <c r="D869" s="4">
        <v>2229</v>
      </c>
      <c r="E869" s="4">
        <v>40</v>
      </c>
      <c r="F869" s="4">
        <v>144</v>
      </c>
      <c r="G869" s="4">
        <v>91</v>
      </c>
    </row>
    <row r="870" spans="2:7" ht="9">
      <c r="B870" s="11" t="s">
        <v>454</v>
      </c>
      <c r="C870" s="4">
        <v>17053</v>
      </c>
      <c r="D870" s="4">
        <v>26356</v>
      </c>
      <c r="E870" s="4">
        <v>309</v>
      </c>
      <c r="F870" s="4">
        <v>1029</v>
      </c>
      <c r="G870" s="4">
        <v>706</v>
      </c>
    </row>
    <row r="871" spans="2:7" ht="9">
      <c r="B871" s="11" t="s">
        <v>455</v>
      </c>
      <c r="C871" s="4">
        <v>16007</v>
      </c>
      <c r="D871" s="4">
        <v>27287</v>
      </c>
      <c r="E871" s="4">
        <v>206</v>
      </c>
      <c r="F871" s="4">
        <v>1591</v>
      </c>
      <c r="G871" s="4">
        <v>484</v>
      </c>
    </row>
    <row r="872" spans="2:7" ht="9">
      <c r="B872" s="11" t="s">
        <v>456</v>
      </c>
      <c r="C872" s="4">
        <v>19263</v>
      </c>
      <c r="D872" s="4">
        <v>26658</v>
      </c>
      <c r="E872" s="4">
        <v>358</v>
      </c>
      <c r="F872" s="4">
        <v>1249</v>
      </c>
      <c r="G872" s="4">
        <v>825</v>
      </c>
    </row>
    <row r="873" spans="2:7" ht="9">
      <c r="B873" s="11" t="s">
        <v>457</v>
      </c>
      <c r="C873" s="4">
        <v>7835</v>
      </c>
      <c r="D873" s="4">
        <v>10564</v>
      </c>
      <c r="E873" s="4">
        <v>153</v>
      </c>
      <c r="F873" s="4">
        <v>363</v>
      </c>
      <c r="G873" s="4">
        <v>358</v>
      </c>
    </row>
    <row r="874" spans="2:7" ht="9">
      <c r="B874" s="11" t="s">
        <v>458</v>
      </c>
      <c r="C874" s="4">
        <v>7164</v>
      </c>
      <c r="D874" s="4">
        <v>12142</v>
      </c>
      <c r="E874" s="4">
        <v>138</v>
      </c>
      <c r="F874" s="4">
        <v>444</v>
      </c>
      <c r="G874" s="4">
        <v>360</v>
      </c>
    </row>
    <row r="875" spans="2:7" ht="9">
      <c r="B875" s="11" t="s">
        <v>459</v>
      </c>
      <c r="C875" s="4">
        <v>10185</v>
      </c>
      <c r="D875" s="4">
        <v>16131</v>
      </c>
      <c r="E875" s="4">
        <v>179</v>
      </c>
      <c r="F875" s="4">
        <v>765</v>
      </c>
      <c r="G875" s="4">
        <v>503</v>
      </c>
    </row>
    <row r="876" spans="2:7" ht="9">
      <c r="B876" s="11" t="s">
        <v>460</v>
      </c>
      <c r="C876" s="4">
        <v>5158</v>
      </c>
      <c r="D876" s="4">
        <v>8041</v>
      </c>
      <c r="E876" s="4">
        <v>101</v>
      </c>
      <c r="F876" s="4">
        <v>366</v>
      </c>
      <c r="G876" s="4">
        <v>230</v>
      </c>
    </row>
    <row r="877" spans="2:7" ht="9">
      <c r="B877" s="11" t="s">
        <v>461</v>
      </c>
      <c r="C877" s="4">
        <v>31848</v>
      </c>
      <c r="D877" s="4">
        <v>16636</v>
      </c>
      <c r="E877" s="4">
        <v>385</v>
      </c>
      <c r="F877" s="4">
        <v>1246</v>
      </c>
      <c r="G877" s="4">
        <v>1975</v>
      </c>
    </row>
    <row r="878" spans="2:7" ht="9">
      <c r="B878" s="11" t="s">
        <v>462</v>
      </c>
      <c r="C878" s="4">
        <v>7041</v>
      </c>
      <c r="D878" s="4">
        <v>6967</v>
      </c>
      <c r="E878" s="4">
        <v>115</v>
      </c>
      <c r="F878" s="4">
        <v>374</v>
      </c>
      <c r="G878" s="4">
        <v>199</v>
      </c>
    </row>
    <row r="879" spans="2:7" ht="9">
      <c r="B879" s="11" t="s">
        <v>463</v>
      </c>
      <c r="C879" s="4">
        <v>4422</v>
      </c>
      <c r="D879" s="4">
        <v>3109</v>
      </c>
      <c r="E879" s="4">
        <v>66</v>
      </c>
      <c r="F879" s="4">
        <v>248</v>
      </c>
      <c r="G879" s="4">
        <v>207</v>
      </c>
    </row>
    <row r="880" spans="2:7" ht="9">
      <c r="B880" s="11" t="s">
        <v>464</v>
      </c>
      <c r="C880" s="4">
        <v>9787</v>
      </c>
      <c r="D880" s="4">
        <v>10587</v>
      </c>
      <c r="E880" s="4">
        <v>132</v>
      </c>
      <c r="F880" s="4">
        <v>559</v>
      </c>
      <c r="G880" s="4">
        <v>362</v>
      </c>
    </row>
    <row r="881" spans="2:7" ht="9">
      <c r="B881" s="11" t="s">
        <v>465</v>
      </c>
      <c r="C881" s="4">
        <v>909</v>
      </c>
      <c r="D881" s="4">
        <v>2654</v>
      </c>
      <c r="E881" s="4">
        <v>13</v>
      </c>
      <c r="F881" s="4">
        <v>64</v>
      </c>
      <c r="G881" s="4">
        <v>32</v>
      </c>
    </row>
    <row r="882" spans="2:7" ht="9">
      <c r="B882" s="11" t="s">
        <v>466</v>
      </c>
      <c r="C882" s="4">
        <v>13920</v>
      </c>
      <c r="D882" s="4">
        <v>13504</v>
      </c>
      <c r="E882" s="4">
        <v>304</v>
      </c>
      <c r="F882" s="4">
        <v>1000</v>
      </c>
      <c r="G882" s="4">
        <v>682</v>
      </c>
    </row>
    <row r="883" spans="2:7" ht="9">
      <c r="B883" s="11" t="s">
        <v>467</v>
      </c>
      <c r="C883" s="4">
        <v>10002</v>
      </c>
      <c r="D883" s="4">
        <v>20175</v>
      </c>
      <c r="E883" s="4">
        <v>196</v>
      </c>
      <c r="F883" s="4">
        <v>646</v>
      </c>
      <c r="G883" s="4">
        <v>426</v>
      </c>
    </row>
    <row r="884" spans="2:7" ht="9">
      <c r="B884" s="11" t="s">
        <v>468</v>
      </c>
      <c r="C884" s="4">
        <v>18257</v>
      </c>
      <c r="D884" s="4">
        <v>30626</v>
      </c>
      <c r="E884" s="4">
        <v>326</v>
      </c>
      <c r="F884" s="4">
        <v>1457</v>
      </c>
      <c r="G884" s="4">
        <v>726</v>
      </c>
    </row>
    <row r="885" spans="2:7" ht="18">
      <c r="B885" s="11" t="s">
        <v>469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</row>
    <row r="886" spans="3:7" ht="4.5" customHeight="1">
      <c r="C886" s="4"/>
      <c r="D886" s="4"/>
      <c r="E886" s="4"/>
      <c r="F886" s="4"/>
      <c r="G886" s="4"/>
    </row>
    <row r="887" spans="1:7" ht="9">
      <c r="A887" s="5" t="s">
        <v>823</v>
      </c>
      <c r="C887" s="4"/>
      <c r="D887" s="4"/>
      <c r="E887" s="4"/>
      <c r="F887" s="4"/>
      <c r="G887" s="4"/>
    </row>
    <row r="888" spans="1:7" ht="9">
      <c r="A888" s="1"/>
      <c r="B888" s="9" t="s">
        <v>792</v>
      </c>
      <c r="C888" s="4">
        <v>59554</v>
      </c>
      <c r="D888" s="4">
        <v>85163</v>
      </c>
      <c r="E888" s="4">
        <v>856</v>
      </c>
      <c r="F888" s="4">
        <v>2230</v>
      </c>
      <c r="G888" s="4">
        <v>2197</v>
      </c>
    </row>
    <row r="889" spans="2:7" s="6" customFormat="1" ht="9">
      <c r="B889" s="10" t="s">
        <v>793</v>
      </c>
      <c r="C889" s="7">
        <f>C888/150000</f>
        <v>0.3970266666666667</v>
      </c>
      <c r="D889" s="7">
        <f>D888/150000</f>
        <v>0.5677533333333333</v>
      </c>
      <c r="E889" s="7">
        <f>E888/150000</f>
        <v>0.005706666666666666</v>
      </c>
      <c r="F889" s="7">
        <f>F888/150000</f>
        <v>0.014866666666666667</v>
      </c>
      <c r="G889" s="7">
        <f>G888/150000</f>
        <v>0.014646666666666667</v>
      </c>
    </row>
    <row r="890" spans="3:7" ht="3.75" customHeight="1">
      <c r="C890" s="4"/>
      <c r="D890" s="4"/>
      <c r="E890" s="4"/>
      <c r="F890" s="4"/>
      <c r="G890" s="4"/>
    </row>
    <row r="891" spans="2:7" ht="9">
      <c r="B891" s="11" t="s">
        <v>10</v>
      </c>
      <c r="C891" s="4">
        <v>12616</v>
      </c>
      <c r="D891" s="4">
        <v>16575</v>
      </c>
      <c r="E891" s="4">
        <v>135</v>
      </c>
      <c r="F891" s="4">
        <v>434</v>
      </c>
      <c r="G891" s="4">
        <v>443</v>
      </c>
    </row>
    <row r="892" spans="2:7" ht="9">
      <c r="B892" s="11" t="s">
        <v>11</v>
      </c>
      <c r="C892" s="4">
        <v>14157</v>
      </c>
      <c r="D892" s="4">
        <v>21926</v>
      </c>
      <c r="E892" s="4">
        <v>180</v>
      </c>
      <c r="F892" s="4">
        <v>490</v>
      </c>
      <c r="G892" s="4">
        <v>502</v>
      </c>
    </row>
    <row r="893" spans="2:7" ht="9">
      <c r="B893" s="11" t="s">
        <v>12</v>
      </c>
      <c r="C893" s="4">
        <v>10447</v>
      </c>
      <c r="D893" s="4">
        <v>14717</v>
      </c>
      <c r="E893" s="4">
        <v>182</v>
      </c>
      <c r="F893" s="4">
        <v>438</v>
      </c>
      <c r="G893" s="4">
        <v>404</v>
      </c>
    </row>
    <row r="894" spans="2:7" ht="9">
      <c r="B894" s="11" t="s">
        <v>13</v>
      </c>
      <c r="C894" s="4">
        <v>11273</v>
      </c>
      <c r="D894" s="4">
        <v>18868</v>
      </c>
      <c r="E894" s="4">
        <v>125</v>
      </c>
      <c r="F894" s="4">
        <v>364</v>
      </c>
      <c r="G894" s="4">
        <v>313</v>
      </c>
    </row>
    <row r="895" spans="2:7" ht="9">
      <c r="B895" s="11" t="s">
        <v>14</v>
      </c>
      <c r="C895" s="4">
        <v>11061</v>
      </c>
      <c r="D895" s="4">
        <v>13077</v>
      </c>
      <c r="E895" s="4">
        <v>234</v>
      </c>
      <c r="F895" s="4">
        <v>504</v>
      </c>
      <c r="G895" s="4">
        <v>535</v>
      </c>
    </row>
    <row r="896" spans="2:7" ht="9">
      <c r="B896" s="11" t="s">
        <v>58</v>
      </c>
      <c r="C896" s="4">
        <v>59554</v>
      </c>
      <c r="D896" s="4">
        <v>85163</v>
      </c>
      <c r="E896" s="4">
        <v>856</v>
      </c>
      <c r="F896" s="4">
        <v>2230</v>
      </c>
      <c r="G896" s="4">
        <v>2197</v>
      </c>
    </row>
    <row r="897" spans="2:7" ht="9">
      <c r="B897" s="11" t="s">
        <v>44</v>
      </c>
      <c r="C897" s="4">
        <v>38702</v>
      </c>
      <c r="D897" s="4">
        <v>51769</v>
      </c>
      <c r="E897" s="4">
        <v>546</v>
      </c>
      <c r="F897" s="4">
        <v>1453</v>
      </c>
      <c r="G897" s="4">
        <v>1417</v>
      </c>
    </row>
    <row r="898" spans="2:7" ht="9">
      <c r="B898" s="11" t="s">
        <v>59</v>
      </c>
      <c r="C898" s="4">
        <v>20852</v>
      </c>
      <c r="D898" s="4">
        <v>33394</v>
      </c>
      <c r="E898" s="4">
        <v>310</v>
      </c>
      <c r="F898" s="4">
        <v>777</v>
      </c>
      <c r="G898" s="4">
        <v>780</v>
      </c>
    </row>
    <row r="899" spans="2:7" ht="9">
      <c r="B899" s="11" t="s">
        <v>61</v>
      </c>
      <c r="C899" s="4">
        <v>5541</v>
      </c>
      <c r="D899" s="4">
        <v>8296</v>
      </c>
      <c r="E899" s="4">
        <v>136</v>
      </c>
      <c r="F899" s="4">
        <v>279</v>
      </c>
      <c r="G899" s="4">
        <v>219</v>
      </c>
    </row>
    <row r="900" spans="2:7" ht="9">
      <c r="B900" s="11" t="s">
        <v>45</v>
      </c>
      <c r="C900" s="4">
        <v>50242</v>
      </c>
      <c r="D900" s="4">
        <v>69234</v>
      </c>
      <c r="E900" s="4">
        <v>681</v>
      </c>
      <c r="F900" s="4">
        <v>1839</v>
      </c>
      <c r="G900" s="4">
        <v>1906</v>
      </c>
    </row>
    <row r="901" spans="2:7" ht="9">
      <c r="B901" s="11" t="s">
        <v>470</v>
      </c>
      <c r="C901" s="4">
        <v>3771</v>
      </c>
      <c r="D901" s="4">
        <v>7633</v>
      </c>
      <c r="E901" s="4">
        <v>39</v>
      </c>
      <c r="F901" s="4">
        <v>112</v>
      </c>
      <c r="G901" s="4">
        <v>72</v>
      </c>
    </row>
    <row r="902" spans="2:7" ht="9">
      <c r="B902" s="11" t="s">
        <v>46</v>
      </c>
      <c r="C902" s="4">
        <v>59554</v>
      </c>
      <c r="D902" s="4">
        <v>85163</v>
      </c>
      <c r="E902" s="4">
        <v>856</v>
      </c>
      <c r="F902" s="4">
        <v>2230</v>
      </c>
      <c r="G902" s="4">
        <v>2197</v>
      </c>
    </row>
    <row r="903" spans="2:7" ht="9">
      <c r="B903" s="12" t="s">
        <v>790</v>
      </c>
      <c r="C903" s="4"/>
      <c r="D903" s="4"/>
      <c r="E903" s="4"/>
      <c r="F903" s="4"/>
      <c r="G903" s="4"/>
    </row>
    <row r="904" spans="2:7" ht="9">
      <c r="B904" s="11" t="s">
        <v>471</v>
      </c>
      <c r="C904" s="4">
        <v>3211</v>
      </c>
      <c r="D904" s="4">
        <v>3501</v>
      </c>
      <c r="E904" s="4">
        <v>48</v>
      </c>
      <c r="F904" s="4">
        <v>130</v>
      </c>
      <c r="G904" s="4">
        <v>128</v>
      </c>
    </row>
    <row r="905" spans="2:7" ht="9">
      <c r="B905" s="11" t="s">
        <v>472</v>
      </c>
      <c r="C905" s="4">
        <v>346</v>
      </c>
      <c r="D905" s="4">
        <v>383</v>
      </c>
      <c r="E905" s="4">
        <v>7</v>
      </c>
      <c r="F905" s="4">
        <v>13</v>
      </c>
      <c r="G905" s="4">
        <v>20</v>
      </c>
    </row>
    <row r="906" spans="2:7" ht="9">
      <c r="B906" s="11" t="s">
        <v>473</v>
      </c>
      <c r="C906" s="4">
        <v>5412</v>
      </c>
      <c r="D906" s="4">
        <v>7511</v>
      </c>
      <c r="E906" s="4">
        <v>62</v>
      </c>
      <c r="F906" s="4">
        <v>152</v>
      </c>
      <c r="G906" s="4">
        <v>138</v>
      </c>
    </row>
    <row r="907" spans="2:7" ht="9">
      <c r="B907" s="11" t="s">
        <v>474</v>
      </c>
      <c r="C907" s="4">
        <v>1165</v>
      </c>
      <c r="D907" s="4">
        <v>1935</v>
      </c>
      <c r="E907" s="4">
        <v>27</v>
      </c>
      <c r="F907" s="4">
        <v>51</v>
      </c>
      <c r="G907" s="4">
        <v>53</v>
      </c>
    </row>
    <row r="908" spans="2:7" ht="9">
      <c r="B908" s="11" t="s">
        <v>475</v>
      </c>
      <c r="C908" s="4">
        <v>8804</v>
      </c>
      <c r="D908" s="4">
        <v>13806</v>
      </c>
      <c r="E908" s="4">
        <v>114</v>
      </c>
      <c r="F908" s="4">
        <v>319</v>
      </c>
      <c r="G908" s="4">
        <v>353</v>
      </c>
    </row>
    <row r="909" spans="2:7" ht="9">
      <c r="B909" s="11" t="s">
        <v>476</v>
      </c>
      <c r="C909" s="4">
        <v>19237</v>
      </c>
      <c r="D909" s="4">
        <v>26301</v>
      </c>
      <c r="E909" s="4">
        <v>196</v>
      </c>
      <c r="F909" s="4">
        <v>645</v>
      </c>
      <c r="G909" s="4">
        <v>647</v>
      </c>
    </row>
    <row r="910" spans="2:7" ht="9">
      <c r="B910" s="11" t="s">
        <v>477</v>
      </c>
      <c r="C910" s="4">
        <v>21379</v>
      </c>
      <c r="D910" s="4">
        <v>31726</v>
      </c>
      <c r="E910" s="4">
        <v>402</v>
      </c>
      <c r="F910" s="4">
        <v>920</v>
      </c>
      <c r="G910" s="4">
        <v>858</v>
      </c>
    </row>
    <row r="911" spans="2:7" ht="18">
      <c r="B911" s="11" t="s">
        <v>478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</row>
    <row r="912" spans="3:7" ht="4.5" customHeight="1">
      <c r="C912" s="4"/>
      <c r="D912" s="4"/>
      <c r="E912" s="4"/>
      <c r="F912" s="4"/>
      <c r="G912" s="4"/>
    </row>
    <row r="913" spans="1:7" ht="9">
      <c r="A913" s="5" t="s">
        <v>824</v>
      </c>
      <c r="C913" s="4"/>
      <c r="D913" s="4"/>
      <c r="E913" s="4"/>
      <c r="F913" s="4"/>
      <c r="G913" s="4"/>
    </row>
    <row r="914" spans="1:7" ht="9">
      <c r="A914" s="1"/>
      <c r="B914" s="9" t="s">
        <v>792</v>
      </c>
      <c r="C914" s="4">
        <v>4347</v>
      </c>
      <c r="D914" s="4">
        <v>6019</v>
      </c>
      <c r="E914" s="4">
        <v>120</v>
      </c>
      <c r="F914" s="4">
        <v>251</v>
      </c>
      <c r="G914" s="4">
        <v>243</v>
      </c>
    </row>
    <row r="915" spans="2:7" s="6" customFormat="1" ht="9">
      <c r="B915" s="10" t="s">
        <v>793</v>
      </c>
      <c r="C915" s="7">
        <f>C914/10980</f>
        <v>0.3959016393442623</v>
      </c>
      <c r="D915" s="7">
        <f>D914/10980</f>
        <v>0.5481785063752277</v>
      </c>
      <c r="E915" s="7">
        <f>E914/10980</f>
        <v>0.01092896174863388</v>
      </c>
      <c r="F915" s="7">
        <f>F914/10980</f>
        <v>0.022859744990892533</v>
      </c>
      <c r="G915" s="7">
        <f>G914/10980</f>
        <v>0.022131147540983605</v>
      </c>
    </row>
    <row r="916" spans="3:7" ht="3.75" customHeight="1">
      <c r="C916" s="4"/>
      <c r="D916" s="4"/>
      <c r="E916" s="4"/>
      <c r="F916" s="4"/>
      <c r="G916" s="4"/>
    </row>
    <row r="917" spans="2:7" ht="9">
      <c r="B917" s="11" t="s">
        <v>10</v>
      </c>
      <c r="C917" s="4">
        <v>762</v>
      </c>
      <c r="D917" s="4">
        <v>1026</v>
      </c>
      <c r="E917" s="4">
        <v>30</v>
      </c>
      <c r="F917" s="4">
        <v>53</v>
      </c>
      <c r="G917" s="4">
        <v>34</v>
      </c>
    </row>
    <row r="918" spans="2:7" ht="9">
      <c r="B918" s="11" t="s">
        <v>11</v>
      </c>
      <c r="C918" s="4">
        <v>921</v>
      </c>
      <c r="D918" s="4">
        <v>1062</v>
      </c>
      <c r="E918" s="4">
        <v>23</v>
      </c>
      <c r="F918" s="4">
        <v>58</v>
      </c>
      <c r="G918" s="4">
        <v>50</v>
      </c>
    </row>
    <row r="919" spans="2:7" ht="9">
      <c r="B919" s="11" t="s">
        <v>12</v>
      </c>
      <c r="C919" s="4">
        <v>678</v>
      </c>
      <c r="D919" s="4">
        <v>1286</v>
      </c>
      <c r="E919" s="4">
        <v>12</v>
      </c>
      <c r="F919" s="4">
        <v>40</v>
      </c>
      <c r="G919" s="4">
        <v>29</v>
      </c>
    </row>
    <row r="920" spans="2:7" ht="9">
      <c r="B920" s="11" t="s">
        <v>13</v>
      </c>
      <c r="C920" s="4">
        <v>958</v>
      </c>
      <c r="D920" s="4">
        <v>1115</v>
      </c>
      <c r="E920" s="4">
        <v>25</v>
      </c>
      <c r="F920" s="4">
        <v>45</v>
      </c>
      <c r="G920" s="4">
        <v>79</v>
      </c>
    </row>
    <row r="921" spans="2:7" ht="9">
      <c r="B921" s="11" t="s">
        <v>14</v>
      </c>
      <c r="C921" s="4">
        <v>1028</v>
      </c>
      <c r="D921" s="4">
        <v>1530</v>
      </c>
      <c r="E921" s="4">
        <v>30</v>
      </c>
      <c r="F921" s="4">
        <v>55</v>
      </c>
      <c r="G921" s="4">
        <v>51</v>
      </c>
    </row>
    <row r="922" spans="2:7" ht="9">
      <c r="B922" s="11" t="s">
        <v>58</v>
      </c>
      <c r="C922" s="4">
        <v>4347</v>
      </c>
      <c r="D922" s="4">
        <v>6019</v>
      </c>
      <c r="E922" s="4">
        <v>120</v>
      </c>
      <c r="F922" s="4">
        <v>251</v>
      </c>
      <c r="G922" s="4">
        <v>243</v>
      </c>
    </row>
    <row r="923" spans="2:7" ht="9">
      <c r="B923" s="11" t="s">
        <v>44</v>
      </c>
      <c r="C923" s="4">
        <v>4347</v>
      </c>
      <c r="D923" s="4">
        <v>6019</v>
      </c>
      <c r="E923" s="4">
        <v>120</v>
      </c>
      <c r="F923" s="4">
        <v>251</v>
      </c>
      <c r="G923" s="4">
        <v>243</v>
      </c>
    </row>
    <row r="924" spans="2:7" ht="9">
      <c r="B924" s="11" t="s">
        <v>61</v>
      </c>
      <c r="C924" s="4">
        <v>4347</v>
      </c>
      <c r="D924" s="4">
        <v>6019</v>
      </c>
      <c r="E924" s="4">
        <v>120</v>
      </c>
      <c r="F924" s="4">
        <v>251</v>
      </c>
      <c r="G924" s="4">
        <v>243</v>
      </c>
    </row>
    <row r="925" spans="2:7" ht="9">
      <c r="B925" s="11" t="s">
        <v>46</v>
      </c>
      <c r="C925" s="4">
        <v>4347</v>
      </c>
      <c r="D925" s="4">
        <v>6019</v>
      </c>
      <c r="E925" s="4">
        <v>120</v>
      </c>
      <c r="F925" s="4">
        <v>251</v>
      </c>
      <c r="G925" s="4">
        <v>243</v>
      </c>
    </row>
    <row r="926" spans="2:7" ht="9">
      <c r="B926" s="12" t="s">
        <v>790</v>
      </c>
      <c r="C926" s="4"/>
      <c r="D926" s="4"/>
      <c r="E926" s="4"/>
      <c r="F926" s="4"/>
      <c r="G926" s="4"/>
    </row>
    <row r="927" spans="2:7" ht="9">
      <c r="B927" s="11" t="s">
        <v>479</v>
      </c>
      <c r="C927" s="4">
        <v>423</v>
      </c>
      <c r="D927" s="4">
        <v>367</v>
      </c>
      <c r="E927" s="4">
        <v>15</v>
      </c>
      <c r="F927" s="4">
        <v>32</v>
      </c>
      <c r="G927" s="4">
        <v>20</v>
      </c>
    </row>
    <row r="928" spans="2:7" ht="9">
      <c r="B928" s="11" t="s">
        <v>480</v>
      </c>
      <c r="C928" s="4">
        <v>3924</v>
      </c>
      <c r="D928" s="4">
        <v>5652</v>
      </c>
      <c r="E928" s="4">
        <v>105</v>
      </c>
      <c r="F928" s="4">
        <v>219</v>
      </c>
      <c r="G928" s="4">
        <v>223</v>
      </c>
    </row>
    <row r="929" spans="2:7" ht="18">
      <c r="B929" s="11" t="s">
        <v>481</v>
      </c>
      <c r="C929" s="4">
        <v>0</v>
      </c>
      <c r="D929" s="4">
        <v>0</v>
      </c>
      <c r="E929" s="4">
        <v>0</v>
      </c>
      <c r="F929" s="4">
        <v>0</v>
      </c>
      <c r="G929" s="4">
        <v>0</v>
      </c>
    </row>
    <row r="930" spans="3:7" ht="4.5" customHeight="1">
      <c r="C930" s="4"/>
      <c r="D930" s="4"/>
      <c r="E930" s="4"/>
      <c r="F930" s="4"/>
      <c r="G930" s="4"/>
    </row>
    <row r="931" spans="1:7" ht="9">
      <c r="A931" s="5" t="s">
        <v>825</v>
      </c>
      <c r="C931" s="4"/>
      <c r="D931" s="4"/>
      <c r="E931" s="4"/>
      <c r="F931" s="4"/>
      <c r="G931" s="4"/>
    </row>
    <row r="932" spans="1:7" ht="9">
      <c r="A932" s="1"/>
      <c r="B932" s="9" t="s">
        <v>792</v>
      </c>
      <c r="C932" s="4">
        <v>259169</v>
      </c>
      <c r="D932" s="4">
        <v>266197</v>
      </c>
      <c r="E932" s="4">
        <v>4007</v>
      </c>
      <c r="F932" s="4">
        <v>7008</v>
      </c>
      <c r="G932" s="4">
        <v>10547</v>
      </c>
    </row>
    <row r="933" spans="2:7" s="6" customFormat="1" ht="9">
      <c r="B933" s="10" t="s">
        <v>793</v>
      </c>
      <c r="C933" s="7">
        <f>C932/546928</f>
        <v>0.4738631044671328</v>
      </c>
      <c r="D933" s="7">
        <f>D932/546928</f>
        <v>0.48671305912295587</v>
      </c>
      <c r="E933" s="7">
        <f>E932/546928</f>
        <v>0.0073263756838194425</v>
      </c>
      <c r="F933" s="7">
        <f>F932/546928</f>
        <v>0.01281338677120206</v>
      </c>
      <c r="G933" s="7">
        <f>G932/546928</f>
        <v>0.019284073954889857</v>
      </c>
    </row>
    <row r="934" spans="3:7" ht="3.75" customHeight="1">
      <c r="C934" s="4"/>
      <c r="D934" s="4"/>
      <c r="E934" s="4"/>
      <c r="F934" s="4"/>
      <c r="G934" s="4"/>
    </row>
    <row r="935" spans="2:7" ht="9">
      <c r="B935" s="11" t="s">
        <v>10</v>
      </c>
      <c r="C935" s="4">
        <v>50205</v>
      </c>
      <c r="D935" s="4">
        <v>51649</v>
      </c>
      <c r="E935" s="4">
        <v>771</v>
      </c>
      <c r="F935" s="4">
        <v>1548</v>
      </c>
      <c r="G935" s="4">
        <v>2487</v>
      </c>
    </row>
    <row r="936" spans="2:7" ht="9">
      <c r="B936" s="11" t="s">
        <v>11</v>
      </c>
      <c r="C936" s="4">
        <v>45440</v>
      </c>
      <c r="D936" s="4">
        <v>47835</v>
      </c>
      <c r="E936" s="4">
        <v>836</v>
      </c>
      <c r="F936" s="4">
        <v>1526</v>
      </c>
      <c r="G936" s="4">
        <v>2194</v>
      </c>
    </row>
    <row r="937" spans="2:7" ht="9">
      <c r="B937" s="11" t="s">
        <v>12</v>
      </c>
      <c r="C937" s="4">
        <v>57968</v>
      </c>
      <c r="D937" s="4">
        <v>83703</v>
      </c>
      <c r="E937" s="4">
        <v>1085</v>
      </c>
      <c r="F937" s="4">
        <v>1745</v>
      </c>
      <c r="G937" s="4">
        <v>2294</v>
      </c>
    </row>
    <row r="938" spans="2:7" ht="9">
      <c r="B938" s="11" t="s">
        <v>13</v>
      </c>
      <c r="C938" s="4">
        <v>55080</v>
      </c>
      <c r="D938" s="4">
        <v>46229</v>
      </c>
      <c r="E938" s="4">
        <v>569</v>
      </c>
      <c r="F938" s="4">
        <v>1084</v>
      </c>
      <c r="G938" s="4">
        <v>1649</v>
      </c>
    </row>
    <row r="939" spans="2:7" ht="9">
      <c r="B939" s="11" t="s">
        <v>14</v>
      </c>
      <c r="C939" s="4">
        <v>50476</v>
      </c>
      <c r="D939" s="4">
        <v>36781</v>
      </c>
      <c r="E939" s="4">
        <v>746</v>
      </c>
      <c r="F939" s="4">
        <v>1105</v>
      </c>
      <c r="G939" s="4">
        <v>1923</v>
      </c>
    </row>
    <row r="940" spans="2:7" ht="9">
      <c r="B940" s="11" t="s">
        <v>482</v>
      </c>
      <c r="C940" s="4">
        <v>20343</v>
      </c>
      <c r="D940" s="4">
        <v>21423</v>
      </c>
      <c r="E940" s="4">
        <v>376</v>
      </c>
      <c r="F940" s="4">
        <v>523</v>
      </c>
      <c r="G940" s="4">
        <v>680</v>
      </c>
    </row>
    <row r="941" spans="2:7" ht="9">
      <c r="B941" s="11" t="s">
        <v>420</v>
      </c>
      <c r="C941" s="4">
        <v>85874</v>
      </c>
      <c r="D941" s="4">
        <v>85511</v>
      </c>
      <c r="E941" s="4">
        <v>1389</v>
      </c>
      <c r="F941" s="4">
        <v>2636</v>
      </c>
      <c r="G941" s="4">
        <v>4158</v>
      </c>
    </row>
    <row r="942" spans="2:7" ht="9">
      <c r="B942" s="11" t="s">
        <v>483</v>
      </c>
      <c r="C942" s="4">
        <v>114898</v>
      </c>
      <c r="D942" s="4">
        <v>109135</v>
      </c>
      <c r="E942" s="4">
        <v>1536</v>
      </c>
      <c r="F942" s="4">
        <v>2597</v>
      </c>
      <c r="G942" s="4">
        <v>4039</v>
      </c>
    </row>
    <row r="943" spans="2:7" ht="9">
      <c r="B943" s="11" t="s">
        <v>484</v>
      </c>
      <c r="C943" s="4">
        <v>38054</v>
      </c>
      <c r="D943" s="4">
        <v>50128</v>
      </c>
      <c r="E943" s="4">
        <v>706</v>
      </c>
      <c r="F943" s="4">
        <v>1252</v>
      </c>
      <c r="G943" s="4">
        <v>1670</v>
      </c>
    </row>
    <row r="944" spans="2:7" ht="9">
      <c r="B944" s="11" t="s">
        <v>485</v>
      </c>
      <c r="C944" s="4">
        <v>55090</v>
      </c>
      <c r="D944" s="4">
        <v>46087</v>
      </c>
      <c r="E944" s="4">
        <v>839</v>
      </c>
      <c r="F944" s="4">
        <v>1547</v>
      </c>
      <c r="G944" s="4">
        <v>2795</v>
      </c>
    </row>
    <row r="945" spans="2:7" ht="9">
      <c r="B945" s="11" t="s">
        <v>486</v>
      </c>
      <c r="C945" s="4">
        <v>30645</v>
      </c>
      <c r="D945" s="4">
        <v>52796</v>
      </c>
      <c r="E945" s="4">
        <v>606</v>
      </c>
      <c r="F945" s="4">
        <v>1080</v>
      </c>
      <c r="G945" s="4">
        <v>1475</v>
      </c>
    </row>
    <row r="946" spans="2:7" ht="9">
      <c r="B946" s="11" t="s">
        <v>487</v>
      </c>
      <c r="C946" s="4">
        <v>150872</v>
      </c>
      <c r="D946" s="4">
        <v>153970</v>
      </c>
      <c r="E946" s="4">
        <v>2282</v>
      </c>
      <c r="F946" s="4">
        <v>3963</v>
      </c>
      <c r="G946" s="4">
        <v>5465</v>
      </c>
    </row>
    <row r="947" spans="2:7" ht="9">
      <c r="B947" s="11" t="s">
        <v>151</v>
      </c>
      <c r="C947" s="4">
        <v>22562</v>
      </c>
      <c r="D947" s="4">
        <v>13344</v>
      </c>
      <c r="E947" s="4">
        <v>280</v>
      </c>
      <c r="F947" s="4">
        <v>418</v>
      </c>
      <c r="G947" s="4">
        <v>812</v>
      </c>
    </row>
    <row r="948" spans="2:7" ht="9">
      <c r="B948" s="11" t="s">
        <v>488</v>
      </c>
      <c r="C948" s="4">
        <v>1598</v>
      </c>
      <c r="D948" s="4">
        <v>1318</v>
      </c>
      <c r="E948" s="4">
        <v>30</v>
      </c>
      <c r="F948" s="4">
        <v>60</v>
      </c>
      <c r="G948" s="4">
        <v>57</v>
      </c>
    </row>
    <row r="949" spans="2:7" ht="9">
      <c r="B949" s="11" t="s">
        <v>489</v>
      </c>
      <c r="C949" s="4">
        <v>77853</v>
      </c>
      <c r="D949" s="4">
        <v>80508</v>
      </c>
      <c r="E949" s="4">
        <v>1071</v>
      </c>
      <c r="F949" s="4">
        <v>2124</v>
      </c>
      <c r="G949" s="4">
        <v>3685</v>
      </c>
    </row>
    <row r="950" spans="2:7" ht="9">
      <c r="B950" s="11" t="s">
        <v>490</v>
      </c>
      <c r="C950" s="4">
        <v>56587</v>
      </c>
      <c r="D950" s="4">
        <v>55594</v>
      </c>
      <c r="E950" s="4">
        <v>903</v>
      </c>
      <c r="F950" s="4">
        <v>1238</v>
      </c>
      <c r="G950" s="4">
        <v>1798</v>
      </c>
    </row>
    <row r="951" spans="2:7" ht="9">
      <c r="B951" s="11" t="s">
        <v>491</v>
      </c>
      <c r="C951" s="4">
        <v>50273</v>
      </c>
      <c r="D951" s="4">
        <v>64936</v>
      </c>
      <c r="E951" s="4">
        <v>1007</v>
      </c>
      <c r="F951" s="4">
        <v>1768</v>
      </c>
      <c r="G951" s="4">
        <v>2450</v>
      </c>
    </row>
    <row r="952" spans="2:7" ht="9">
      <c r="B952" s="11" t="s">
        <v>431</v>
      </c>
      <c r="C952" s="4">
        <v>25690</v>
      </c>
      <c r="D952" s="4">
        <v>31742</v>
      </c>
      <c r="E952" s="4">
        <v>461</v>
      </c>
      <c r="F952" s="4">
        <v>899</v>
      </c>
      <c r="G952" s="4">
        <v>1115</v>
      </c>
    </row>
    <row r="953" spans="2:7" ht="9">
      <c r="B953" s="11" t="s">
        <v>152</v>
      </c>
      <c r="C953" s="4">
        <v>47168</v>
      </c>
      <c r="D953" s="4">
        <v>32099</v>
      </c>
      <c r="E953" s="4">
        <v>535</v>
      </c>
      <c r="F953" s="4">
        <v>919</v>
      </c>
      <c r="G953" s="4">
        <v>1442</v>
      </c>
    </row>
    <row r="954" spans="2:7" ht="9">
      <c r="B954" s="11" t="s">
        <v>153</v>
      </c>
      <c r="C954" s="4">
        <v>259169</v>
      </c>
      <c r="D954" s="4">
        <v>266197</v>
      </c>
      <c r="E954" s="4">
        <v>4007</v>
      </c>
      <c r="F954" s="4">
        <v>7008</v>
      </c>
      <c r="G954" s="4">
        <v>10547</v>
      </c>
    </row>
    <row r="955" spans="2:7" ht="9">
      <c r="B955" s="12" t="s">
        <v>790</v>
      </c>
      <c r="C955" s="4"/>
      <c r="D955" s="4"/>
      <c r="E955" s="4"/>
      <c r="F955" s="4"/>
      <c r="G955" s="4"/>
    </row>
    <row r="956" spans="2:7" ht="9">
      <c r="B956" s="11" t="s">
        <v>492</v>
      </c>
      <c r="C956" s="4">
        <v>5008</v>
      </c>
      <c r="D956" s="4">
        <v>4867</v>
      </c>
      <c r="E956" s="4">
        <v>79</v>
      </c>
      <c r="F956" s="4">
        <v>88</v>
      </c>
      <c r="G956" s="4">
        <v>155</v>
      </c>
    </row>
    <row r="957" spans="2:7" ht="9">
      <c r="B957" s="11" t="s">
        <v>493</v>
      </c>
      <c r="C957" s="4">
        <v>2393</v>
      </c>
      <c r="D957" s="4">
        <v>2538</v>
      </c>
      <c r="E957" s="4">
        <v>59</v>
      </c>
      <c r="F957" s="4">
        <v>75</v>
      </c>
      <c r="G957" s="4">
        <v>86</v>
      </c>
    </row>
    <row r="958" spans="2:7" ht="9">
      <c r="B958" s="11" t="s">
        <v>494</v>
      </c>
      <c r="C958" s="4">
        <v>1627</v>
      </c>
      <c r="D958" s="4">
        <v>1378</v>
      </c>
      <c r="E958" s="4">
        <v>27</v>
      </c>
      <c r="F958" s="4">
        <v>47</v>
      </c>
      <c r="G958" s="4">
        <v>83</v>
      </c>
    </row>
    <row r="959" spans="2:7" ht="9">
      <c r="B959" s="11" t="s">
        <v>495</v>
      </c>
      <c r="C959" s="4">
        <v>1422</v>
      </c>
      <c r="D959" s="4">
        <v>1801</v>
      </c>
      <c r="E959" s="4">
        <v>24</v>
      </c>
      <c r="F959" s="4">
        <v>33</v>
      </c>
      <c r="G959" s="4">
        <v>43</v>
      </c>
    </row>
    <row r="960" spans="2:7" ht="9">
      <c r="B960" s="11" t="s">
        <v>496</v>
      </c>
      <c r="C960" s="4">
        <v>1595</v>
      </c>
      <c r="D960" s="4">
        <v>3275</v>
      </c>
      <c r="E960" s="4">
        <v>21</v>
      </c>
      <c r="F960" s="4">
        <v>82</v>
      </c>
      <c r="G960" s="4">
        <v>76</v>
      </c>
    </row>
    <row r="961" spans="2:7" ht="9">
      <c r="B961" s="11" t="s">
        <v>497</v>
      </c>
      <c r="C961" s="4">
        <v>7494</v>
      </c>
      <c r="D961" s="4">
        <v>4463</v>
      </c>
      <c r="E961" s="4">
        <v>83</v>
      </c>
      <c r="F961" s="4">
        <v>153</v>
      </c>
      <c r="G961" s="4">
        <v>217</v>
      </c>
    </row>
    <row r="962" spans="2:7" ht="9">
      <c r="B962" s="11" t="s">
        <v>498</v>
      </c>
      <c r="C962" s="4">
        <v>2536</v>
      </c>
      <c r="D962" s="4">
        <v>473</v>
      </c>
      <c r="E962" s="4">
        <v>21</v>
      </c>
      <c r="F962" s="4">
        <v>33</v>
      </c>
      <c r="G962" s="4">
        <v>110</v>
      </c>
    </row>
    <row r="963" spans="2:7" ht="9">
      <c r="B963" s="11" t="s">
        <v>499</v>
      </c>
      <c r="C963" s="4">
        <v>18036</v>
      </c>
      <c r="D963" s="4">
        <v>22171</v>
      </c>
      <c r="E963" s="4">
        <v>289</v>
      </c>
      <c r="F963" s="4">
        <v>627</v>
      </c>
      <c r="G963" s="4">
        <v>799</v>
      </c>
    </row>
    <row r="964" spans="2:7" ht="9">
      <c r="B964" s="11" t="s">
        <v>500</v>
      </c>
      <c r="C964" s="4">
        <v>2266</v>
      </c>
      <c r="D964" s="4">
        <v>1586</v>
      </c>
      <c r="E964" s="4">
        <v>34</v>
      </c>
      <c r="F964" s="4">
        <v>81</v>
      </c>
      <c r="G964" s="4">
        <v>112</v>
      </c>
    </row>
    <row r="965" spans="2:7" ht="9">
      <c r="B965" s="11" t="s">
        <v>501</v>
      </c>
      <c r="C965" s="4">
        <v>10801</v>
      </c>
      <c r="D965" s="4">
        <v>11432</v>
      </c>
      <c r="E965" s="4">
        <v>173</v>
      </c>
      <c r="F965" s="4">
        <v>255</v>
      </c>
      <c r="G965" s="4">
        <v>375</v>
      </c>
    </row>
    <row r="966" spans="2:7" ht="9">
      <c r="B966" s="11" t="s">
        <v>502</v>
      </c>
      <c r="C966" s="4">
        <v>768</v>
      </c>
      <c r="D966" s="4">
        <v>1761</v>
      </c>
      <c r="E966" s="4">
        <v>10</v>
      </c>
      <c r="F966" s="4">
        <v>23</v>
      </c>
      <c r="G966" s="4">
        <v>16</v>
      </c>
    </row>
    <row r="967" spans="2:7" ht="9">
      <c r="B967" s="11" t="s">
        <v>503</v>
      </c>
      <c r="C967" s="4">
        <v>7001</v>
      </c>
      <c r="D967" s="4">
        <v>4297</v>
      </c>
      <c r="E967" s="4">
        <v>85</v>
      </c>
      <c r="F967" s="4">
        <v>101</v>
      </c>
      <c r="G967" s="4">
        <v>235</v>
      </c>
    </row>
    <row r="968" spans="2:7" ht="9">
      <c r="B968" s="11" t="s">
        <v>504</v>
      </c>
      <c r="C968" s="4">
        <v>5104</v>
      </c>
      <c r="D968" s="4">
        <v>6900</v>
      </c>
      <c r="E968" s="4">
        <v>55</v>
      </c>
      <c r="F968" s="4">
        <v>120</v>
      </c>
      <c r="G968" s="4">
        <v>170</v>
      </c>
    </row>
    <row r="969" spans="2:7" ht="9">
      <c r="B969" s="11" t="s">
        <v>505</v>
      </c>
      <c r="C969" s="4">
        <v>4010</v>
      </c>
      <c r="D969" s="4">
        <v>4646</v>
      </c>
      <c r="E969" s="4">
        <v>100</v>
      </c>
      <c r="F969" s="4">
        <v>168</v>
      </c>
      <c r="G969" s="4">
        <v>212</v>
      </c>
    </row>
    <row r="970" spans="2:7" ht="9">
      <c r="B970" s="11" t="s">
        <v>506</v>
      </c>
      <c r="C970" s="4">
        <v>23969</v>
      </c>
      <c r="D970" s="4">
        <v>14364</v>
      </c>
      <c r="E970" s="4">
        <v>287</v>
      </c>
      <c r="F970" s="4">
        <v>474</v>
      </c>
      <c r="G970" s="4">
        <v>941</v>
      </c>
    </row>
    <row r="971" spans="2:7" ht="9">
      <c r="B971" s="11" t="s">
        <v>507</v>
      </c>
      <c r="C971" s="4">
        <v>10451</v>
      </c>
      <c r="D971" s="4">
        <v>18266</v>
      </c>
      <c r="E971" s="4">
        <v>216</v>
      </c>
      <c r="F971" s="4">
        <v>338</v>
      </c>
      <c r="G971" s="4">
        <v>474</v>
      </c>
    </row>
    <row r="972" spans="2:7" ht="9">
      <c r="B972" s="11" t="s">
        <v>508</v>
      </c>
      <c r="C972" s="4">
        <v>3010</v>
      </c>
      <c r="D972" s="4">
        <v>5153</v>
      </c>
      <c r="E972" s="4">
        <v>87</v>
      </c>
      <c r="F972" s="4">
        <v>138</v>
      </c>
      <c r="G972" s="4">
        <v>127</v>
      </c>
    </row>
    <row r="973" spans="2:7" ht="9">
      <c r="B973" s="11" t="s">
        <v>509</v>
      </c>
      <c r="C973" s="4">
        <v>8957</v>
      </c>
      <c r="D973" s="4">
        <v>10406</v>
      </c>
      <c r="E973" s="4">
        <v>97</v>
      </c>
      <c r="F973" s="4">
        <v>221</v>
      </c>
      <c r="G973" s="4">
        <v>293</v>
      </c>
    </row>
    <row r="974" spans="2:7" ht="9">
      <c r="B974" s="11" t="s">
        <v>510</v>
      </c>
      <c r="C974" s="4">
        <v>12127</v>
      </c>
      <c r="D974" s="4">
        <v>5696</v>
      </c>
      <c r="E974" s="4">
        <v>99</v>
      </c>
      <c r="F974" s="4">
        <v>214</v>
      </c>
      <c r="G974" s="4">
        <v>245</v>
      </c>
    </row>
    <row r="975" spans="2:7" ht="9">
      <c r="B975" s="11" t="s">
        <v>511</v>
      </c>
      <c r="C975" s="4">
        <v>4929</v>
      </c>
      <c r="D975" s="4">
        <v>2310</v>
      </c>
      <c r="E975" s="4">
        <v>55</v>
      </c>
      <c r="F975" s="4">
        <v>93</v>
      </c>
      <c r="G975" s="4">
        <v>182</v>
      </c>
    </row>
    <row r="976" spans="2:7" ht="9">
      <c r="B976" s="11" t="s">
        <v>512</v>
      </c>
      <c r="C976" s="4">
        <v>3768</v>
      </c>
      <c r="D976" s="4">
        <v>4212</v>
      </c>
      <c r="E976" s="4">
        <v>24</v>
      </c>
      <c r="F976" s="4">
        <v>57</v>
      </c>
      <c r="G976" s="4">
        <v>83</v>
      </c>
    </row>
    <row r="977" spans="2:7" ht="9">
      <c r="B977" s="11" t="s">
        <v>513</v>
      </c>
      <c r="C977" s="4">
        <v>41975</v>
      </c>
      <c r="D977" s="4">
        <v>34013</v>
      </c>
      <c r="E977" s="4">
        <v>572</v>
      </c>
      <c r="F977" s="4">
        <v>1140</v>
      </c>
      <c r="G977" s="4">
        <v>2134</v>
      </c>
    </row>
    <row r="978" spans="2:7" ht="9">
      <c r="B978" s="11" t="s">
        <v>514</v>
      </c>
      <c r="C978" s="4">
        <v>3656</v>
      </c>
      <c r="D978" s="4">
        <v>3662</v>
      </c>
      <c r="E978" s="4">
        <v>61</v>
      </c>
      <c r="F978" s="4">
        <v>109</v>
      </c>
      <c r="G978" s="4">
        <v>108</v>
      </c>
    </row>
    <row r="979" spans="2:7" ht="9">
      <c r="B979" s="11" t="s">
        <v>515</v>
      </c>
      <c r="C979" s="4">
        <v>9719</v>
      </c>
      <c r="D979" s="4">
        <v>16222</v>
      </c>
      <c r="E979" s="4">
        <v>177</v>
      </c>
      <c r="F979" s="4">
        <v>335</v>
      </c>
      <c r="G979" s="4">
        <v>465</v>
      </c>
    </row>
    <row r="980" spans="2:7" ht="9">
      <c r="B980" s="11" t="s">
        <v>516</v>
      </c>
      <c r="C980" s="4">
        <v>66547</v>
      </c>
      <c r="D980" s="4">
        <v>80305</v>
      </c>
      <c r="E980" s="4">
        <v>1272</v>
      </c>
      <c r="F980" s="4">
        <v>2003</v>
      </c>
      <c r="G980" s="4">
        <v>2806</v>
      </c>
    </row>
    <row r="981" spans="2:7" ht="18">
      <c r="B981" s="11" t="s">
        <v>517</v>
      </c>
      <c r="C981" s="4">
        <v>0</v>
      </c>
      <c r="D981" s="4">
        <v>0</v>
      </c>
      <c r="E981" s="4">
        <v>0</v>
      </c>
      <c r="F981" s="4">
        <v>0</v>
      </c>
      <c r="G981" s="4">
        <v>0</v>
      </c>
    </row>
    <row r="982" spans="3:7" ht="4.5" customHeight="1">
      <c r="C982" s="4"/>
      <c r="D982" s="4"/>
      <c r="E982" s="4"/>
      <c r="F982" s="4"/>
      <c r="G982" s="4"/>
    </row>
    <row r="983" spans="1:7" ht="9">
      <c r="A983" s="5" t="s">
        <v>826</v>
      </c>
      <c r="C983" s="4"/>
      <c r="D983" s="4"/>
      <c r="E983" s="4"/>
      <c r="F983" s="4"/>
      <c r="G983" s="4"/>
    </row>
    <row r="984" spans="1:7" ht="9">
      <c r="A984" s="1"/>
      <c r="B984" s="9" t="s">
        <v>792</v>
      </c>
      <c r="C984" s="4">
        <v>252016</v>
      </c>
      <c r="D984" s="4">
        <v>196984</v>
      </c>
      <c r="E984" s="4">
        <v>3414</v>
      </c>
      <c r="F984" s="4">
        <v>5869</v>
      </c>
      <c r="G984" s="4">
        <v>6995</v>
      </c>
    </row>
    <row r="985" spans="2:7" s="6" customFormat="1" ht="9">
      <c r="B985" s="10" t="s">
        <v>793</v>
      </c>
      <c r="C985" s="7">
        <f>C984/465278</f>
        <v>0.5416460696615787</v>
      </c>
      <c r="D985" s="7">
        <f>D984/465278</f>
        <v>0.42336839480912486</v>
      </c>
      <c r="E985" s="7">
        <f>E984/465278</f>
        <v>0.007337548734305082</v>
      </c>
      <c r="F985" s="7">
        <f>F984/465278</f>
        <v>0.012613964124673851</v>
      </c>
      <c r="G985" s="7">
        <f>G984/465278</f>
        <v>0.01503402267031753</v>
      </c>
    </row>
    <row r="986" spans="3:7" ht="3.75" customHeight="1">
      <c r="C986" s="4"/>
      <c r="D986" s="4"/>
      <c r="E986" s="4"/>
      <c r="F986" s="4"/>
      <c r="G986" s="4"/>
    </row>
    <row r="987" spans="2:7" ht="9">
      <c r="B987" s="11" t="s">
        <v>10</v>
      </c>
      <c r="C987" s="4">
        <v>51517</v>
      </c>
      <c r="D987" s="4">
        <v>24296</v>
      </c>
      <c r="E987" s="4">
        <v>649</v>
      </c>
      <c r="F987" s="4">
        <v>1238</v>
      </c>
      <c r="G987" s="4">
        <v>2014</v>
      </c>
    </row>
    <row r="988" spans="2:7" ht="9">
      <c r="B988" s="11" t="s">
        <v>11</v>
      </c>
      <c r="C988" s="4">
        <v>46246</v>
      </c>
      <c r="D988" s="4">
        <v>19517</v>
      </c>
      <c r="E988" s="4">
        <v>422</v>
      </c>
      <c r="F988" s="4">
        <v>773</v>
      </c>
      <c r="G988" s="4">
        <v>1288</v>
      </c>
    </row>
    <row r="989" spans="2:7" ht="9">
      <c r="B989" s="11" t="s">
        <v>12</v>
      </c>
      <c r="C989" s="4">
        <v>53587</v>
      </c>
      <c r="D989" s="4">
        <v>44379</v>
      </c>
      <c r="E989" s="4">
        <v>709</v>
      </c>
      <c r="F989" s="4">
        <v>1275</v>
      </c>
      <c r="G989" s="4">
        <v>1228</v>
      </c>
    </row>
    <row r="990" spans="2:7" ht="9">
      <c r="B990" s="11" t="s">
        <v>13</v>
      </c>
      <c r="C990" s="4">
        <v>46205</v>
      </c>
      <c r="D990" s="4">
        <v>58711</v>
      </c>
      <c r="E990" s="4">
        <v>801</v>
      </c>
      <c r="F990" s="4">
        <v>1351</v>
      </c>
      <c r="G990" s="4">
        <v>1149</v>
      </c>
    </row>
    <row r="991" spans="2:7" ht="9">
      <c r="B991" s="11" t="s">
        <v>14</v>
      </c>
      <c r="C991" s="4">
        <v>54461</v>
      </c>
      <c r="D991" s="4">
        <v>50081</v>
      </c>
      <c r="E991" s="4">
        <v>833</v>
      </c>
      <c r="F991" s="4">
        <v>1232</v>
      </c>
      <c r="G991" s="4">
        <v>1316</v>
      </c>
    </row>
    <row r="992" spans="2:7" ht="9">
      <c r="B992" s="11" t="s">
        <v>43</v>
      </c>
      <c r="C992" s="4">
        <v>115711</v>
      </c>
      <c r="D992" s="4">
        <v>126681</v>
      </c>
      <c r="E992" s="4">
        <v>1858</v>
      </c>
      <c r="F992" s="4">
        <v>2954</v>
      </c>
      <c r="G992" s="4">
        <v>2774</v>
      </c>
    </row>
    <row r="993" spans="2:7" ht="9">
      <c r="B993" s="11" t="s">
        <v>58</v>
      </c>
      <c r="C993" s="4">
        <v>5400</v>
      </c>
      <c r="D993" s="4">
        <v>8024</v>
      </c>
      <c r="E993" s="4">
        <v>116</v>
      </c>
      <c r="F993" s="4">
        <v>176</v>
      </c>
      <c r="G993" s="4">
        <v>155</v>
      </c>
    </row>
    <row r="994" spans="2:7" ht="9">
      <c r="B994" s="11" t="s">
        <v>518</v>
      </c>
      <c r="C994" s="4">
        <v>130254</v>
      </c>
      <c r="D994" s="4">
        <v>61724</v>
      </c>
      <c r="E994" s="4">
        <v>1430</v>
      </c>
      <c r="F994" s="4">
        <v>2731</v>
      </c>
      <c r="G994" s="4">
        <v>4048</v>
      </c>
    </row>
    <row r="995" spans="2:7" ht="9">
      <c r="B995" s="11" t="s">
        <v>16</v>
      </c>
      <c r="C995" s="4">
        <v>651</v>
      </c>
      <c r="D995" s="4">
        <v>555</v>
      </c>
      <c r="E995" s="4">
        <v>10</v>
      </c>
      <c r="F995" s="4">
        <v>8</v>
      </c>
      <c r="G995" s="4">
        <v>18</v>
      </c>
    </row>
    <row r="996" spans="2:7" ht="9">
      <c r="B996" s="11" t="s">
        <v>44</v>
      </c>
      <c r="C996" s="4">
        <v>76000</v>
      </c>
      <c r="D996" s="4">
        <v>90809</v>
      </c>
      <c r="E996" s="4">
        <v>1199</v>
      </c>
      <c r="F996" s="4">
        <v>1928</v>
      </c>
      <c r="G996" s="4">
        <v>1667</v>
      </c>
    </row>
    <row r="997" spans="2:7" ht="9">
      <c r="B997" s="11" t="s">
        <v>519</v>
      </c>
      <c r="C997" s="4">
        <v>10030</v>
      </c>
      <c r="D997" s="4">
        <v>7433</v>
      </c>
      <c r="E997" s="4">
        <v>101</v>
      </c>
      <c r="F997" s="4">
        <v>180</v>
      </c>
      <c r="G997" s="4">
        <v>224</v>
      </c>
    </row>
    <row r="998" spans="2:7" ht="9">
      <c r="B998" s="11" t="s">
        <v>520</v>
      </c>
      <c r="C998" s="4">
        <v>165986</v>
      </c>
      <c r="D998" s="4">
        <v>98742</v>
      </c>
      <c r="E998" s="4">
        <v>2114</v>
      </c>
      <c r="F998" s="4">
        <v>3761</v>
      </c>
      <c r="G998" s="4">
        <v>5104</v>
      </c>
    </row>
    <row r="999" spans="2:7" ht="9">
      <c r="B999" s="11" t="s">
        <v>45</v>
      </c>
      <c r="C999" s="4">
        <v>13648</v>
      </c>
      <c r="D999" s="4">
        <v>13190</v>
      </c>
      <c r="E999" s="4">
        <v>310</v>
      </c>
      <c r="F999" s="4">
        <v>403</v>
      </c>
      <c r="G999" s="4">
        <v>521</v>
      </c>
    </row>
    <row r="1000" spans="2:7" ht="9">
      <c r="B1000" s="11" t="s">
        <v>470</v>
      </c>
      <c r="C1000" s="4">
        <v>82809</v>
      </c>
      <c r="D1000" s="4">
        <v>86077</v>
      </c>
      <c r="E1000" s="4">
        <v>1271</v>
      </c>
      <c r="F1000" s="4">
        <v>2192</v>
      </c>
      <c r="G1000" s="4">
        <v>1946</v>
      </c>
    </row>
    <row r="1001" spans="2:7" ht="9">
      <c r="B1001" s="11" t="s">
        <v>521</v>
      </c>
      <c r="C1001" s="4">
        <v>85808</v>
      </c>
      <c r="D1001" s="4">
        <v>33032</v>
      </c>
      <c r="E1001" s="4">
        <v>812</v>
      </c>
      <c r="F1001" s="4">
        <v>1709</v>
      </c>
      <c r="G1001" s="4">
        <v>2888</v>
      </c>
    </row>
    <row r="1002" spans="2:7" ht="9">
      <c r="B1002" s="11" t="s">
        <v>49</v>
      </c>
      <c r="C1002" s="4">
        <v>53078</v>
      </c>
      <c r="D1002" s="4">
        <v>45622</v>
      </c>
      <c r="E1002" s="4">
        <v>734</v>
      </c>
      <c r="F1002" s="4">
        <v>1184</v>
      </c>
      <c r="G1002" s="4">
        <v>1253</v>
      </c>
    </row>
    <row r="1003" spans="2:7" ht="9">
      <c r="B1003" s="11" t="s">
        <v>22</v>
      </c>
      <c r="C1003" s="4">
        <v>16673</v>
      </c>
      <c r="D1003" s="4">
        <v>19063</v>
      </c>
      <c r="E1003" s="4">
        <v>287</v>
      </c>
      <c r="F1003" s="4">
        <v>381</v>
      </c>
      <c r="G1003" s="4">
        <v>387</v>
      </c>
    </row>
    <row r="1004" spans="2:7" ht="9">
      <c r="B1004" s="11" t="s">
        <v>46</v>
      </c>
      <c r="C1004" s="4">
        <v>252016</v>
      </c>
      <c r="D1004" s="4">
        <v>196984</v>
      </c>
      <c r="E1004" s="4">
        <v>3414</v>
      </c>
      <c r="F1004" s="4">
        <v>5869</v>
      </c>
      <c r="G1004" s="4">
        <v>6995</v>
      </c>
    </row>
    <row r="1005" spans="2:7" ht="9">
      <c r="B1005" s="12" t="s">
        <v>790</v>
      </c>
      <c r="C1005" s="4"/>
      <c r="D1005" s="4"/>
      <c r="E1005" s="4"/>
      <c r="F1005" s="4"/>
      <c r="G1005" s="4"/>
    </row>
    <row r="1006" spans="2:7" ht="9">
      <c r="B1006" s="11" t="s">
        <v>522</v>
      </c>
      <c r="C1006" s="4">
        <v>14442</v>
      </c>
      <c r="D1006" s="4">
        <v>16492</v>
      </c>
      <c r="E1006" s="4">
        <v>254</v>
      </c>
      <c r="F1006" s="4">
        <v>424</v>
      </c>
      <c r="G1006" s="4">
        <v>385</v>
      </c>
    </row>
    <row r="1007" spans="2:7" ht="9">
      <c r="B1007" s="11" t="s">
        <v>523</v>
      </c>
      <c r="C1007" s="4">
        <v>23196</v>
      </c>
      <c r="D1007" s="4">
        <v>20710</v>
      </c>
      <c r="E1007" s="4">
        <v>304</v>
      </c>
      <c r="F1007" s="4">
        <v>467</v>
      </c>
      <c r="G1007" s="4">
        <v>534</v>
      </c>
    </row>
    <row r="1008" spans="2:7" ht="9">
      <c r="B1008" s="11" t="s">
        <v>524</v>
      </c>
      <c r="C1008" s="4">
        <v>10506</v>
      </c>
      <c r="D1008" s="4">
        <v>15327</v>
      </c>
      <c r="E1008" s="4">
        <v>173</v>
      </c>
      <c r="F1008" s="4">
        <v>308</v>
      </c>
      <c r="G1008" s="4">
        <v>222</v>
      </c>
    </row>
    <row r="1009" spans="2:7" ht="9">
      <c r="B1009" s="11" t="s">
        <v>525</v>
      </c>
      <c r="C1009" s="4">
        <v>2968</v>
      </c>
      <c r="D1009" s="4">
        <v>3199</v>
      </c>
      <c r="E1009" s="4">
        <v>69</v>
      </c>
      <c r="F1009" s="4">
        <v>72</v>
      </c>
      <c r="G1009" s="4">
        <v>57</v>
      </c>
    </row>
    <row r="1010" spans="2:7" ht="9">
      <c r="B1010" s="11" t="s">
        <v>526</v>
      </c>
      <c r="C1010" s="4">
        <v>226</v>
      </c>
      <c r="D1010" s="4">
        <v>104</v>
      </c>
      <c r="E1010" s="4">
        <v>2</v>
      </c>
      <c r="F1010" s="4">
        <v>5</v>
      </c>
      <c r="G1010" s="4">
        <v>5</v>
      </c>
    </row>
    <row r="1011" spans="2:7" ht="9">
      <c r="B1011" s="11" t="s">
        <v>527</v>
      </c>
      <c r="C1011" s="4">
        <v>9313</v>
      </c>
      <c r="D1011" s="4">
        <v>7212</v>
      </c>
      <c r="E1011" s="4">
        <v>166</v>
      </c>
      <c r="F1011" s="4">
        <v>262</v>
      </c>
      <c r="G1011" s="4">
        <v>267</v>
      </c>
    </row>
    <row r="1012" spans="2:7" ht="9">
      <c r="B1012" s="11" t="s">
        <v>528</v>
      </c>
      <c r="C1012" s="4">
        <v>92619</v>
      </c>
      <c r="D1012" s="4">
        <v>39519</v>
      </c>
      <c r="E1012" s="4">
        <v>881</v>
      </c>
      <c r="F1012" s="4">
        <v>1865</v>
      </c>
      <c r="G1012" s="4">
        <v>2935</v>
      </c>
    </row>
    <row r="1013" spans="2:7" ht="18">
      <c r="B1013" s="11" t="s">
        <v>529</v>
      </c>
      <c r="C1013" s="4">
        <v>98746</v>
      </c>
      <c r="D1013" s="4">
        <v>94421</v>
      </c>
      <c r="E1013" s="4">
        <v>1565</v>
      </c>
      <c r="F1013" s="4">
        <v>2466</v>
      </c>
      <c r="G1013" s="4">
        <v>2590</v>
      </c>
    </row>
    <row r="1014" spans="2:7" ht="18">
      <c r="B1014" s="11" t="s">
        <v>530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</row>
    <row r="1015" spans="3:7" ht="4.5" customHeight="1">
      <c r="C1015" s="4"/>
      <c r="D1015" s="4"/>
      <c r="E1015" s="4"/>
      <c r="F1015" s="4"/>
      <c r="G1015" s="4"/>
    </row>
    <row r="1016" spans="1:7" ht="9">
      <c r="A1016" s="5" t="s">
        <v>827</v>
      </c>
      <c r="C1016" s="4"/>
      <c r="D1016" s="4"/>
      <c r="E1016" s="4"/>
      <c r="F1016" s="4"/>
      <c r="G1016" s="4"/>
    </row>
    <row r="1017" spans="1:7" ht="9">
      <c r="A1017" s="1"/>
      <c r="B1017" s="9" t="s">
        <v>792</v>
      </c>
      <c r="C1017" s="4">
        <v>10349</v>
      </c>
      <c r="D1017" s="4">
        <v>7365</v>
      </c>
      <c r="E1017" s="4">
        <v>114</v>
      </c>
      <c r="F1017" s="4">
        <v>348</v>
      </c>
      <c r="G1017" s="4">
        <v>363</v>
      </c>
    </row>
    <row r="1018" spans="2:7" s="6" customFormat="1" ht="9">
      <c r="B1018" s="10" t="s">
        <v>793</v>
      </c>
      <c r="C1018" s="7">
        <f>C1017/18539</f>
        <v>0.5582285991693188</v>
      </c>
      <c r="D1018" s="7">
        <f>D1017/18539</f>
        <v>0.39727061869572255</v>
      </c>
      <c r="E1018" s="7">
        <f>E1017/18539</f>
        <v>0.006149198985921571</v>
      </c>
      <c r="F1018" s="7">
        <f>F1017/18539</f>
        <v>0.01877123900965532</v>
      </c>
      <c r="G1018" s="7">
        <f>G1017/18539</f>
        <v>0.019580344139381842</v>
      </c>
    </row>
    <row r="1019" spans="3:7" ht="3.75" customHeight="1">
      <c r="C1019" s="4"/>
      <c r="D1019" s="4"/>
      <c r="E1019" s="4"/>
      <c r="F1019" s="4"/>
      <c r="G1019" s="4"/>
    </row>
    <row r="1020" spans="2:7" ht="9">
      <c r="B1020" s="11" t="s">
        <v>10</v>
      </c>
      <c r="C1020" s="4">
        <v>1904</v>
      </c>
      <c r="D1020" s="4">
        <v>1673</v>
      </c>
      <c r="E1020" s="4">
        <v>29</v>
      </c>
      <c r="F1020" s="4">
        <v>73</v>
      </c>
      <c r="G1020" s="4">
        <v>66</v>
      </c>
    </row>
    <row r="1021" spans="2:7" ht="9">
      <c r="B1021" s="11" t="s">
        <v>11</v>
      </c>
      <c r="C1021" s="4">
        <v>2416</v>
      </c>
      <c r="D1021" s="4">
        <v>1698</v>
      </c>
      <c r="E1021" s="4">
        <v>30</v>
      </c>
      <c r="F1021" s="4">
        <v>74</v>
      </c>
      <c r="G1021" s="4">
        <v>86</v>
      </c>
    </row>
    <row r="1022" spans="2:7" ht="9">
      <c r="B1022" s="11" t="s">
        <v>12</v>
      </c>
      <c r="C1022" s="4">
        <v>1803</v>
      </c>
      <c r="D1022" s="4">
        <v>865</v>
      </c>
      <c r="E1022" s="4">
        <v>16</v>
      </c>
      <c r="F1022" s="4">
        <v>71</v>
      </c>
      <c r="G1022" s="4">
        <v>61</v>
      </c>
    </row>
    <row r="1023" spans="2:7" ht="9">
      <c r="B1023" s="11" t="s">
        <v>13</v>
      </c>
      <c r="C1023" s="4">
        <v>2227</v>
      </c>
      <c r="D1023" s="4">
        <v>2527</v>
      </c>
      <c r="E1023" s="4">
        <v>19</v>
      </c>
      <c r="F1023" s="4">
        <v>74</v>
      </c>
      <c r="G1023" s="4">
        <v>72</v>
      </c>
    </row>
    <row r="1024" spans="2:7" ht="9">
      <c r="B1024" s="11" t="s">
        <v>14</v>
      </c>
      <c r="C1024" s="4">
        <v>1999</v>
      </c>
      <c r="D1024" s="4">
        <v>602</v>
      </c>
      <c r="E1024" s="4">
        <v>20</v>
      </c>
      <c r="F1024" s="4">
        <v>56</v>
      </c>
      <c r="G1024" s="4">
        <v>78</v>
      </c>
    </row>
    <row r="1025" spans="2:7" ht="9">
      <c r="B1025" s="11" t="s">
        <v>388</v>
      </c>
      <c r="C1025" s="4">
        <v>10349</v>
      </c>
      <c r="D1025" s="4">
        <v>7365</v>
      </c>
      <c r="E1025" s="4">
        <v>114</v>
      </c>
      <c r="F1025" s="4">
        <v>348</v>
      </c>
      <c r="G1025" s="4">
        <v>363</v>
      </c>
    </row>
    <row r="1026" spans="2:7" ht="9">
      <c r="B1026" s="11" t="s">
        <v>344</v>
      </c>
      <c r="C1026" s="4">
        <v>10349</v>
      </c>
      <c r="D1026" s="4">
        <v>7365</v>
      </c>
      <c r="E1026" s="4">
        <v>114</v>
      </c>
      <c r="F1026" s="4">
        <v>348</v>
      </c>
      <c r="G1026" s="4">
        <v>363</v>
      </c>
    </row>
    <row r="1027" spans="2:7" ht="9">
      <c r="B1027" s="11" t="s">
        <v>391</v>
      </c>
      <c r="C1027" s="4">
        <v>10349</v>
      </c>
      <c r="D1027" s="4">
        <v>7365</v>
      </c>
      <c r="E1027" s="4">
        <v>114</v>
      </c>
      <c r="F1027" s="4">
        <v>348</v>
      </c>
      <c r="G1027" s="4">
        <v>363</v>
      </c>
    </row>
    <row r="1028" spans="2:7" ht="9">
      <c r="B1028" s="11" t="s">
        <v>26</v>
      </c>
      <c r="C1028" s="4">
        <v>10349</v>
      </c>
      <c r="D1028" s="4">
        <v>7365</v>
      </c>
      <c r="E1028" s="4">
        <v>114</v>
      </c>
      <c r="F1028" s="4">
        <v>348</v>
      </c>
      <c r="G1028" s="4">
        <v>363</v>
      </c>
    </row>
    <row r="1029" spans="2:7" ht="9">
      <c r="B1029" s="12" t="s">
        <v>790</v>
      </c>
      <c r="C1029" s="4"/>
      <c r="D1029" s="4"/>
      <c r="E1029" s="4"/>
      <c r="F1029" s="4"/>
      <c r="G1029" s="4"/>
    </row>
    <row r="1030" spans="2:7" ht="9">
      <c r="B1030" s="11" t="s">
        <v>531</v>
      </c>
      <c r="C1030" s="4">
        <v>6354</v>
      </c>
      <c r="D1030" s="4">
        <v>3335</v>
      </c>
      <c r="E1030" s="4">
        <v>64</v>
      </c>
      <c r="F1030" s="4">
        <v>207</v>
      </c>
      <c r="G1030" s="4">
        <v>234</v>
      </c>
    </row>
    <row r="1031" spans="2:7" ht="9">
      <c r="B1031" s="11" t="s">
        <v>532</v>
      </c>
      <c r="C1031" s="4">
        <v>443</v>
      </c>
      <c r="D1031" s="4">
        <v>199</v>
      </c>
      <c r="E1031" s="4">
        <v>4</v>
      </c>
      <c r="F1031" s="4">
        <v>13</v>
      </c>
      <c r="G1031" s="4">
        <v>14</v>
      </c>
    </row>
    <row r="1032" spans="2:7" ht="18">
      <c r="B1032" s="11" t="s">
        <v>533</v>
      </c>
      <c r="C1032" s="4">
        <v>3552</v>
      </c>
      <c r="D1032" s="4">
        <v>3831</v>
      </c>
      <c r="E1032" s="4">
        <v>46</v>
      </c>
      <c r="F1032" s="4">
        <v>128</v>
      </c>
      <c r="G1032" s="4">
        <v>115</v>
      </c>
    </row>
    <row r="1033" spans="2:7" ht="18">
      <c r="B1033" s="11" t="s">
        <v>534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</row>
    <row r="1034" spans="3:7" ht="4.5" customHeight="1">
      <c r="C1034" s="4"/>
      <c r="D1034" s="4"/>
      <c r="E1034" s="4"/>
      <c r="F1034" s="4"/>
      <c r="G1034" s="4"/>
    </row>
    <row r="1035" spans="1:7" ht="9">
      <c r="A1035" s="5" t="s">
        <v>828</v>
      </c>
      <c r="C1035" s="4"/>
      <c r="D1035" s="4"/>
      <c r="E1035" s="4"/>
      <c r="F1035" s="4"/>
      <c r="G1035" s="4"/>
    </row>
    <row r="1036" spans="1:7" ht="9">
      <c r="A1036" s="1"/>
      <c r="B1036" s="9" t="s">
        <v>792</v>
      </c>
      <c r="C1036" s="4">
        <v>251776</v>
      </c>
      <c r="D1036" s="4">
        <v>229527</v>
      </c>
      <c r="E1036" s="4">
        <v>4461</v>
      </c>
      <c r="F1036" s="4">
        <v>9194</v>
      </c>
      <c r="G1036" s="4">
        <v>11038</v>
      </c>
    </row>
    <row r="1037" spans="2:7" s="6" customFormat="1" ht="9">
      <c r="B1037" s="10" t="s">
        <v>793</v>
      </c>
      <c r="C1037" s="7">
        <f>C1036/505998</f>
        <v>0.49758299439918735</v>
      </c>
      <c r="D1037" s="7">
        <f>D1036/505998</f>
        <v>0.45361246487140267</v>
      </c>
      <c r="E1037" s="7">
        <f>E1036/505998</f>
        <v>0.00881624038039676</v>
      </c>
      <c r="F1037" s="7">
        <f>F1036/505998</f>
        <v>0.01817003229261776</v>
      </c>
      <c r="G1037" s="7">
        <f>G1036/505998</f>
        <v>0.021814315471602654</v>
      </c>
    </row>
    <row r="1038" spans="3:7" ht="3.75" customHeight="1">
      <c r="C1038" s="4"/>
      <c r="D1038" s="4"/>
      <c r="E1038" s="4"/>
      <c r="F1038" s="4"/>
      <c r="G1038" s="4"/>
    </row>
    <row r="1039" spans="2:7" ht="9">
      <c r="B1039" s="11" t="s">
        <v>10</v>
      </c>
      <c r="C1039" s="4">
        <v>43711</v>
      </c>
      <c r="D1039" s="4">
        <v>59149</v>
      </c>
      <c r="E1039" s="4">
        <v>1089</v>
      </c>
      <c r="F1039" s="4">
        <v>1946</v>
      </c>
      <c r="G1039" s="4">
        <v>2501</v>
      </c>
    </row>
    <row r="1040" spans="2:7" ht="9">
      <c r="B1040" s="11" t="s">
        <v>11</v>
      </c>
      <c r="C1040" s="4">
        <v>55673</v>
      </c>
      <c r="D1040" s="4">
        <v>51404</v>
      </c>
      <c r="E1040" s="4">
        <v>907</v>
      </c>
      <c r="F1040" s="4">
        <v>2192</v>
      </c>
      <c r="G1040" s="4">
        <v>2352</v>
      </c>
    </row>
    <row r="1041" spans="2:7" ht="9">
      <c r="B1041" s="11" t="s">
        <v>12</v>
      </c>
      <c r="C1041" s="4">
        <v>58301</v>
      </c>
      <c r="D1041" s="4">
        <v>62794</v>
      </c>
      <c r="E1041" s="4">
        <v>1144</v>
      </c>
      <c r="F1041" s="4">
        <v>2334</v>
      </c>
      <c r="G1041" s="4">
        <v>2594</v>
      </c>
    </row>
    <row r="1042" spans="2:7" ht="9">
      <c r="B1042" s="11" t="s">
        <v>13</v>
      </c>
      <c r="C1042" s="4">
        <v>47304</v>
      </c>
      <c r="D1042" s="4">
        <v>37783</v>
      </c>
      <c r="E1042" s="4">
        <v>623</v>
      </c>
      <c r="F1042" s="4">
        <v>1460</v>
      </c>
      <c r="G1042" s="4">
        <v>1701</v>
      </c>
    </row>
    <row r="1043" spans="2:7" ht="9">
      <c r="B1043" s="11" t="s">
        <v>14</v>
      </c>
      <c r="C1043" s="4">
        <v>46787</v>
      </c>
      <c r="D1043" s="4">
        <v>18397</v>
      </c>
      <c r="E1043" s="4">
        <v>698</v>
      </c>
      <c r="F1043" s="4">
        <v>1262</v>
      </c>
      <c r="G1043" s="4">
        <v>1890</v>
      </c>
    </row>
    <row r="1044" spans="2:7" ht="9">
      <c r="B1044" s="11" t="s">
        <v>163</v>
      </c>
      <c r="C1044" s="4">
        <v>19410</v>
      </c>
      <c r="D1044" s="4">
        <v>21722</v>
      </c>
      <c r="E1044" s="4">
        <v>500</v>
      </c>
      <c r="F1044" s="4">
        <v>757</v>
      </c>
      <c r="G1044" s="4">
        <v>976</v>
      </c>
    </row>
    <row r="1045" spans="2:7" ht="9">
      <c r="B1045" s="11" t="s">
        <v>199</v>
      </c>
      <c r="C1045" s="4">
        <v>42473</v>
      </c>
      <c r="D1045" s="4">
        <v>44974</v>
      </c>
      <c r="E1045" s="4">
        <v>760</v>
      </c>
      <c r="F1045" s="4">
        <v>1859</v>
      </c>
      <c r="G1045" s="4">
        <v>1768</v>
      </c>
    </row>
    <row r="1046" spans="2:7" ht="9">
      <c r="B1046" s="11" t="s">
        <v>482</v>
      </c>
      <c r="C1046" s="4">
        <v>82242</v>
      </c>
      <c r="D1046" s="4">
        <v>100575</v>
      </c>
      <c r="E1046" s="4">
        <v>1721</v>
      </c>
      <c r="F1046" s="4">
        <v>3494</v>
      </c>
      <c r="G1046" s="4">
        <v>4182</v>
      </c>
    </row>
    <row r="1047" spans="2:7" ht="9">
      <c r="B1047" s="11" t="s">
        <v>213</v>
      </c>
      <c r="C1047" s="4">
        <v>21805</v>
      </c>
      <c r="D1047" s="4">
        <v>21930</v>
      </c>
      <c r="E1047" s="4">
        <v>272</v>
      </c>
      <c r="F1047" s="4">
        <v>729</v>
      </c>
      <c r="G1047" s="4">
        <v>654</v>
      </c>
    </row>
    <row r="1048" spans="2:7" ht="9">
      <c r="B1048" s="11" t="s">
        <v>535</v>
      </c>
      <c r="C1048" s="4">
        <v>85846</v>
      </c>
      <c r="D1048" s="4">
        <v>40326</v>
      </c>
      <c r="E1048" s="4">
        <v>1208</v>
      </c>
      <c r="F1048" s="4">
        <v>2355</v>
      </c>
      <c r="G1048" s="4">
        <v>3458</v>
      </c>
    </row>
    <row r="1049" spans="2:7" ht="9">
      <c r="B1049" s="11" t="s">
        <v>170</v>
      </c>
      <c r="C1049" s="4">
        <v>32074</v>
      </c>
      <c r="D1049" s="4">
        <v>46306</v>
      </c>
      <c r="E1049" s="4">
        <v>752</v>
      </c>
      <c r="F1049" s="4">
        <v>1393</v>
      </c>
      <c r="G1049" s="4">
        <v>1822</v>
      </c>
    </row>
    <row r="1050" spans="2:7" ht="9">
      <c r="B1050" s="11" t="s">
        <v>164</v>
      </c>
      <c r="C1050" s="4">
        <v>16595</v>
      </c>
      <c r="D1050" s="4">
        <v>18246</v>
      </c>
      <c r="E1050" s="4">
        <v>446</v>
      </c>
      <c r="F1050" s="4">
        <v>742</v>
      </c>
      <c r="G1050" s="4">
        <v>866</v>
      </c>
    </row>
    <row r="1051" spans="2:7" ht="9">
      <c r="B1051" s="11" t="s">
        <v>225</v>
      </c>
      <c r="C1051" s="4">
        <v>22221</v>
      </c>
      <c r="D1051" s="4">
        <v>22341</v>
      </c>
      <c r="E1051" s="4">
        <v>277</v>
      </c>
      <c r="F1051" s="4">
        <v>739</v>
      </c>
      <c r="G1051" s="4">
        <v>680</v>
      </c>
    </row>
    <row r="1052" spans="2:7" ht="9">
      <c r="B1052" s="11" t="s">
        <v>485</v>
      </c>
      <c r="C1052" s="4">
        <v>87297</v>
      </c>
      <c r="D1052" s="4">
        <v>98165</v>
      </c>
      <c r="E1052" s="4">
        <v>1638</v>
      </c>
      <c r="F1052" s="4">
        <v>3724</v>
      </c>
      <c r="G1052" s="4">
        <v>3854</v>
      </c>
    </row>
    <row r="1053" spans="2:7" ht="9">
      <c r="B1053" s="11" t="s">
        <v>227</v>
      </c>
      <c r="C1053" s="4">
        <v>93589</v>
      </c>
      <c r="D1053" s="4">
        <v>44469</v>
      </c>
      <c r="E1053" s="4">
        <v>1348</v>
      </c>
      <c r="F1053" s="4">
        <v>2596</v>
      </c>
      <c r="G1053" s="4">
        <v>3816</v>
      </c>
    </row>
    <row r="1054" spans="2:7" ht="9">
      <c r="B1054" s="11" t="s">
        <v>171</v>
      </c>
      <c r="C1054" s="4">
        <v>195</v>
      </c>
      <c r="D1054" s="4">
        <v>323</v>
      </c>
      <c r="E1054" s="4">
        <v>20</v>
      </c>
      <c r="F1054" s="4">
        <v>25</v>
      </c>
      <c r="G1054" s="4">
        <v>12</v>
      </c>
    </row>
    <row r="1055" spans="2:7" ht="9">
      <c r="B1055" s="11" t="s">
        <v>165</v>
      </c>
      <c r="C1055" s="4">
        <v>6695</v>
      </c>
      <c r="D1055" s="4">
        <v>6899</v>
      </c>
      <c r="E1055" s="4">
        <v>172</v>
      </c>
      <c r="F1055" s="4">
        <v>299</v>
      </c>
      <c r="G1055" s="4">
        <v>403</v>
      </c>
    </row>
    <row r="1056" spans="2:7" ht="9">
      <c r="B1056" s="11" t="s">
        <v>228</v>
      </c>
      <c r="C1056" s="4">
        <v>18482</v>
      </c>
      <c r="D1056" s="4">
        <v>24333</v>
      </c>
      <c r="E1056" s="4">
        <v>466</v>
      </c>
      <c r="F1056" s="4">
        <v>769</v>
      </c>
      <c r="G1056" s="4">
        <v>829</v>
      </c>
    </row>
    <row r="1057" spans="2:7" ht="9">
      <c r="B1057" s="11" t="s">
        <v>250</v>
      </c>
      <c r="C1057" s="4">
        <v>33333</v>
      </c>
      <c r="D1057" s="4">
        <v>44613</v>
      </c>
      <c r="E1057" s="4">
        <v>694</v>
      </c>
      <c r="F1057" s="4">
        <v>1424</v>
      </c>
      <c r="G1057" s="4">
        <v>2072</v>
      </c>
    </row>
    <row r="1058" spans="2:7" ht="9">
      <c r="B1058" s="11" t="s">
        <v>251</v>
      </c>
      <c r="C1058" s="4">
        <v>11716</v>
      </c>
      <c r="D1058" s="4">
        <v>12745</v>
      </c>
      <c r="E1058" s="4">
        <v>116</v>
      </c>
      <c r="F1058" s="4">
        <v>356</v>
      </c>
      <c r="G1058" s="4">
        <v>304</v>
      </c>
    </row>
    <row r="1059" spans="2:7" ht="9">
      <c r="B1059" s="11" t="s">
        <v>252</v>
      </c>
      <c r="C1059" s="4">
        <v>35601</v>
      </c>
      <c r="D1059" s="4">
        <v>25062</v>
      </c>
      <c r="E1059" s="4">
        <v>507</v>
      </c>
      <c r="F1059" s="4">
        <v>1106</v>
      </c>
      <c r="G1059" s="4">
        <v>1397</v>
      </c>
    </row>
    <row r="1060" spans="2:7" ht="9">
      <c r="B1060" s="11" t="s">
        <v>536</v>
      </c>
      <c r="C1060" s="4">
        <v>55779</v>
      </c>
      <c r="D1060" s="4">
        <v>21435</v>
      </c>
      <c r="E1060" s="4">
        <v>790</v>
      </c>
      <c r="F1060" s="4">
        <v>1422</v>
      </c>
      <c r="G1060" s="4">
        <v>2180</v>
      </c>
    </row>
    <row r="1061" spans="2:7" ht="9">
      <c r="B1061" s="11" t="s">
        <v>488</v>
      </c>
      <c r="C1061" s="4">
        <v>71819</v>
      </c>
      <c r="D1061" s="4">
        <v>70824</v>
      </c>
      <c r="E1061" s="4">
        <v>1285</v>
      </c>
      <c r="F1061" s="4">
        <v>3080</v>
      </c>
      <c r="G1061" s="4">
        <v>3067</v>
      </c>
    </row>
    <row r="1062" spans="2:7" ht="9">
      <c r="B1062" s="11" t="s">
        <v>490</v>
      </c>
      <c r="C1062" s="4">
        <v>18156</v>
      </c>
      <c r="D1062" s="4">
        <v>23293</v>
      </c>
      <c r="E1062" s="4">
        <v>411</v>
      </c>
      <c r="F1062" s="4">
        <v>713</v>
      </c>
      <c r="G1062" s="4">
        <v>774</v>
      </c>
    </row>
    <row r="1063" spans="2:7" ht="9">
      <c r="B1063" s="11" t="s">
        <v>46</v>
      </c>
      <c r="C1063" s="4">
        <v>109881</v>
      </c>
      <c r="D1063" s="4">
        <v>65251</v>
      </c>
      <c r="E1063" s="4">
        <v>1502</v>
      </c>
      <c r="F1063" s="4">
        <v>3142</v>
      </c>
      <c r="G1063" s="4">
        <v>4178</v>
      </c>
    </row>
    <row r="1064" spans="2:7" ht="9">
      <c r="B1064" s="11" t="s">
        <v>153</v>
      </c>
      <c r="C1064" s="4">
        <v>141895</v>
      </c>
      <c r="D1064" s="4">
        <v>164276</v>
      </c>
      <c r="E1064" s="4">
        <v>2959</v>
      </c>
      <c r="F1064" s="4">
        <v>6052</v>
      </c>
      <c r="G1064" s="4">
        <v>6860</v>
      </c>
    </row>
    <row r="1065" spans="2:7" ht="9">
      <c r="B1065" s="12" t="s">
        <v>790</v>
      </c>
      <c r="C1065" s="4"/>
      <c r="D1065" s="4"/>
      <c r="E1065" s="4"/>
      <c r="F1065" s="4"/>
      <c r="G1065" s="4"/>
    </row>
    <row r="1066" spans="2:7" ht="9">
      <c r="B1066" s="11" t="s">
        <v>537</v>
      </c>
      <c r="C1066" s="4">
        <v>1932</v>
      </c>
      <c r="D1066" s="4">
        <v>1465</v>
      </c>
      <c r="E1066" s="4">
        <v>54</v>
      </c>
      <c r="F1066" s="4">
        <v>79</v>
      </c>
      <c r="G1066" s="4">
        <v>97</v>
      </c>
    </row>
    <row r="1067" spans="2:7" ht="9">
      <c r="B1067" s="11" t="s">
        <v>538</v>
      </c>
      <c r="C1067" s="4">
        <v>8047</v>
      </c>
      <c r="D1067" s="4">
        <v>13018</v>
      </c>
      <c r="E1067" s="4">
        <v>181</v>
      </c>
      <c r="F1067" s="4">
        <v>339</v>
      </c>
      <c r="G1067" s="4">
        <v>504</v>
      </c>
    </row>
    <row r="1068" spans="2:7" ht="9">
      <c r="B1068" s="11" t="s">
        <v>539</v>
      </c>
      <c r="C1068" s="4">
        <v>2887</v>
      </c>
      <c r="D1068" s="4">
        <v>2201</v>
      </c>
      <c r="E1068" s="4">
        <v>70</v>
      </c>
      <c r="F1068" s="4">
        <v>103</v>
      </c>
      <c r="G1068" s="4">
        <v>162</v>
      </c>
    </row>
    <row r="1069" spans="2:7" ht="9">
      <c r="B1069" s="11" t="s">
        <v>540</v>
      </c>
      <c r="C1069" s="4">
        <v>1010</v>
      </c>
      <c r="D1069" s="4">
        <v>1591</v>
      </c>
      <c r="E1069" s="4">
        <v>15</v>
      </c>
      <c r="F1069" s="4">
        <v>39</v>
      </c>
      <c r="G1069" s="4">
        <v>42</v>
      </c>
    </row>
    <row r="1070" spans="2:7" ht="9">
      <c r="B1070" s="11" t="s">
        <v>541</v>
      </c>
      <c r="C1070" s="4">
        <v>9521</v>
      </c>
      <c r="D1070" s="4">
        <v>8503</v>
      </c>
      <c r="E1070" s="4">
        <v>145</v>
      </c>
      <c r="F1070" s="4">
        <v>352</v>
      </c>
      <c r="G1070" s="4">
        <v>322</v>
      </c>
    </row>
    <row r="1071" spans="2:7" ht="9">
      <c r="B1071" s="11" t="s">
        <v>542</v>
      </c>
      <c r="C1071" s="4">
        <v>11716</v>
      </c>
      <c r="D1071" s="4">
        <v>12745</v>
      </c>
      <c r="E1071" s="4">
        <v>116</v>
      </c>
      <c r="F1071" s="4">
        <v>356</v>
      </c>
      <c r="G1071" s="4">
        <v>304</v>
      </c>
    </row>
    <row r="1072" spans="2:7" ht="9">
      <c r="B1072" s="11" t="s">
        <v>543</v>
      </c>
      <c r="C1072" s="4">
        <v>7320</v>
      </c>
      <c r="D1072" s="4">
        <v>2868</v>
      </c>
      <c r="E1072" s="4">
        <v>83</v>
      </c>
      <c r="F1072" s="4">
        <v>195</v>
      </c>
      <c r="G1072" s="4">
        <v>278</v>
      </c>
    </row>
    <row r="1073" spans="2:7" ht="9">
      <c r="B1073" s="11" t="s">
        <v>544</v>
      </c>
      <c r="C1073" s="4">
        <v>19562</v>
      </c>
      <c r="D1073" s="4">
        <v>9934</v>
      </c>
      <c r="E1073" s="4">
        <v>238</v>
      </c>
      <c r="F1073" s="4">
        <v>496</v>
      </c>
      <c r="G1073" s="4">
        <v>770</v>
      </c>
    </row>
    <row r="1074" spans="2:7" ht="9">
      <c r="B1074" s="11" t="s">
        <v>545</v>
      </c>
      <c r="C1074" s="4">
        <v>2146</v>
      </c>
      <c r="D1074" s="4">
        <v>2086</v>
      </c>
      <c r="E1074" s="4">
        <v>47</v>
      </c>
      <c r="F1074" s="4">
        <v>100</v>
      </c>
      <c r="G1074" s="4">
        <v>84</v>
      </c>
    </row>
    <row r="1075" spans="2:7" ht="9">
      <c r="B1075" s="11" t="s">
        <v>546</v>
      </c>
      <c r="C1075" s="4">
        <v>8156</v>
      </c>
      <c r="D1075" s="4">
        <v>11278</v>
      </c>
      <c r="E1075" s="4">
        <v>189</v>
      </c>
      <c r="F1075" s="4">
        <v>384</v>
      </c>
      <c r="G1075" s="4">
        <v>604</v>
      </c>
    </row>
    <row r="1076" spans="2:7" ht="9">
      <c r="B1076" s="11" t="s">
        <v>547</v>
      </c>
      <c r="C1076" s="4">
        <v>6852</v>
      </c>
      <c r="D1076" s="4">
        <v>5781</v>
      </c>
      <c r="E1076" s="4">
        <v>110</v>
      </c>
      <c r="F1076" s="4">
        <v>244</v>
      </c>
      <c r="G1076" s="4">
        <v>347</v>
      </c>
    </row>
    <row r="1077" spans="2:7" ht="9">
      <c r="B1077" s="11" t="s">
        <v>548</v>
      </c>
      <c r="C1077" s="4">
        <v>2864</v>
      </c>
      <c r="D1077" s="4">
        <v>2915</v>
      </c>
      <c r="E1077" s="4">
        <v>51</v>
      </c>
      <c r="F1077" s="4">
        <v>133</v>
      </c>
      <c r="G1077" s="4">
        <v>123</v>
      </c>
    </row>
    <row r="1078" spans="2:7" ht="9">
      <c r="B1078" s="11" t="s">
        <v>549</v>
      </c>
      <c r="C1078" s="4">
        <v>4601</v>
      </c>
      <c r="D1078" s="4">
        <v>2294</v>
      </c>
      <c r="E1078" s="4">
        <v>86</v>
      </c>
      <c r="F1078" s="4">
        <v>138</v>
      </c>
      <c r="G1078" s="4">
        <v>196</v>
      </c>
    </row>
    <row r="1079" spans="2:7" ht="9">
      <c r="B1079" s="11" t="s">
        <v>550</v>
      </c>
      <c r="C1079" s="4">
        <v>708</v>
      </c>
      <c r="D1079" s="4">
        <v>545</v>
      </c>
      <c r="E1079" s="4">
        <v>18</v>
      </c>
      <c r="F1079" s="4">
        <v>39</v>
      </c>
      <c r="G1079" s="4">
        <v>35</v>
      </c>
    </row>
    <row r="1080" spans="2:7" ht="9">
      <c r="B1080" s="11" t="s">
        <v>551</v>
      </c>
      <c r="C1080" s="4">
        <v>20094</v>
      </c>
      <c r="D1080" s="4">
        <v>12890</v>
      </c>
      <c r="E1080" s="4">
        <v>253</v>
      </c>
      <c r="F1080" s="4">
        <v>570</v>
      </c>
      <c r="G1080" s="4">
        <v>811</v>
      </c>
    </row>
    <row r="1081" spans="2:7" ht="9">
      <c r="B1081" s="11" t="s">
        <v>552</v>
      </c>
      <c r="C1081" s="4">
        <v>22931</v>
      </c>
      <c r="D1081" s="4">
        <v>25248</v>
      </c>
      <c r="E1081" s="4">
        <v>417</v>
      </c>
      <c r="F1081" s="4">
        <v>1034</v>
      </c>
      <c r="G1081" s="4">
        <v>962</v>
      </c>
    </row>
    <row r="1082" spans="2:7" ht="9">
      <c r="B1082" s="11" t="s">
        <v>553</v>
      </c>
      <c r="C1082" s="4">
        <v>12386</v>
      </c>
      <c r="D1082" s="4">
        <v>13227</v>
      </c>
      <c r="E1082" s="4">
        <v>239</v>
      </c>
      <c r="F1082" s="4">
        <v>523</v>
      </c>
      <c r="G1082" s="4">
        <v>495</v>
      </c>
    </row>
    <row r="1083" spans="2:7" ht="9">
      <c r="B1083" s="11" t="s">
        <v>554</v>
      </c>
      <c r="C1083" s="4">
        <v>13640</v>
      </c>
      <c r="D1083" s="4">
        <v>5347</v>
      </c>
      <c r="E1083" s="4">
        <v>217</v>
      </c>
      <c r="F1083" s="4">
        <v>359</v>
      </c>
      <c r="G1083" s="4">
        <v>530</v>
      </c>
    </row>
    <row r="1084" spans="2:7" ht="9">
      <c r="B1084" s="11" t="s">
        <v>555</v>
      </c>
      <c r="C1084" s="4">
        <v>25725</v>
      </c>
      <c r="D1084" s="4">
        <v>13205</v>
      </c>
      <c r="E1084" s="4">
        <v>417</v>
      </c>
      <c r="F1084" s="4">
        <v>786</v>
      </c>
      <c r="G1084" s="4">
        <v>1127</v>
      </c>
    </row>
    <row r="1085" spans="2:7" ht="9">
      <c r="B1085" s="11" t="s">
        <v>556</v>
      </c>
      <c r="C1085" s="4">
        <v>1640</v>
      </c>
      <c r="D1085" s="4">
        <v>1927</v>
      </c>
      <c r="E1085" s="4">
        <v>38</v>
      </c>
      <c r="F1085" s="4">
        <v>86</v>
      </c>
      <c r="G1085" s="4">
        <v>95</v>
      </c>
    </row>
    <row r="1086" spans="2:7" ht="9">
      <c r="B1086" s="11" t="s">
        <v>557</v>
      </c>
      <c r="C1086" s="4">
        <v>11878</v>
      </c>
      <c r="D1086" s="4">
        <v>12986</v>
      </c>
      <c r="E1086" s="4">
        <v>192</v>
      </c>
      <c r="F1086" s="4">
        <v>532</v>
      </c>
      <c r="G1086" s="4">
        <v>479</v>
      </c>
    </row>
    <row r="1087" spans="2:7" ht="9">
      <c r="B1087" s="11" t="s">
        <v>558</v>
      </c>
      <c r="C1087" s="4">
        <v>9504</v>
      </c>
      <c r="D1087" s="4">
        <v>9957</v>
      </c>
      <c r="E1087" s="4">
        <v>202</v>
      </c>
      <c r="F1087" s="4">
        <v>310</v>
      </c>
      <c r="G1087" s="4">
        <v>389</v>
      </c>
    </row>
    <row r="1088" spans="2:7" ht="9">
      <c r="B1088" s="11" t="s">
        <v>559</v>
      </c>
      <c r="C1088" s="4">
        <v>6991</v>
      </c>
      <c r="D1088" s="4">
        <v>9842</v>
      </c>
      <c r="E1088" s="4">
        <v>171</v>
      </c>
      <c r="F1088" s="4">
        <v>284</v>
      </c>
      <c r="G1088" s="4">
        <v>304</v>
      </c>
    </row>
    <row r="1089" spans="2:7" ht="9">
      <c r="B1089" s="11" t="s">
        <v>560</v>
      </c>
      <c r="C1089" s="4">
        <v>2790</v>
      </c>
      <c r="D1089" s="4">
        <v>3775</v>
      </c>
      <c r="E1089" s="4">
        <v>63</v>
      </c>
      <c r="F1089" s="4">
        <v>100</v>
      </c>
      <c r="G1089" s="4">
        <v>120</v>
      </c>
    </row>
    <row r="1090" spans="2:7" ht="18">
      <c r="B1090" s="11" t="s">
        <v>561</v>
      </c>
      <c r="C1090" s="4">
        <v>36875</v>
      </c>
      <c r="D1090" s="4">
        <v>43899</v>
      </c>
      <c r="E1090" s="4">
        <v>849</v>
      </c>
      <c r="F1090" s="4">
        <v>1613</v>
      </c>
      <c r="G1090" s="4">
        <v>1858</v>
      </c>
    </row>
    <row r="1091" spans="2:7" ht="18">
      <c r="B1091" s="11" t="s">
        <v>562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</row>
    <row r="1092" spans="3:7" ht="4.5" customHeight="1">
      <c r="C1092" s="4"/>
      <c r="D1092" s="4"/>
      <c r="E1092" s="4"/>
      <c r="F1092" s="4"/>
      <c r="G1092" s="4"/>
    </row>
    <row r="1093" spans="1:7" ht="9">
      <c r="A1093" s="5" t="s">
        <v>829</v>
      </c>
      <c r="C1093" s="4"/>
      <c r="D1093" s="4"/>
      <c r="E1093" s="4"/>
      <c r="F1093" s="4"/>
      <c r="G1093" s="4"/>
    </row>
    <row r="1094" spans="1:7" ht="9">
      <c r="A1094" s="1"/>
      <c r="B1094" s="9" t="s">
        <v>792</v>
      </c>
      <c r="C1094" s="4">
        <v>565457</v>
      </c>
      <c r="D1094" s="4">
        <v>484948</v>
      </c>
      <c r="E1094" s="4">
        <v>6955</v>
      </c>
      <c r="F1094" s="4">
        <v>19168</v>
      </c>
      <c r="G1094" s="4">
        <v>22431</v>
      </c>
    </row>
    <row r="1095" spans="2:7" s="6" customFormat="1" ht="9">
      <c r="B1095" s="10" t="s">
        <v>793</v>
      </c>
      <c r="C1095" s="7">
        <f>C1094/1098959</f>
        <v>0.5145387589527908</v>
      </c>
      <c r="D1095" s="7">
        <f>D1094/1098959</f>
        <v>0.44127942898688666</v>
      </c>
      <c r="E1095" s="7">
        <f>E1094/1098959</f>
        <v>0.006328716539925511</v>
      </c>
      <c r="F1095" s="7">
        <f>F1094/1098959</f>
        <v>0.0174419609830758</v>
      </c>
      <c r="G1095" s="7">
        <f>G1094/1098959</f>
        <v>0.02041113453732123</v>
      </c>
    </row>
    <row r="1096" spans="3:7" ht="3.75" customHeight="1">
      <c r="C1096" s="4"/>
      <c r="D1096" s="4"/>
      <c r="E1096" s="4"/>
      <c r="F1096" s="4"/>
      <c r="G1096" s="4"/>
    </row>
    <row r="1097" spans="2:7" ht="9">
      <c r="B1097" s="11" t="s">
        <v>10</v>
      </c>
      <c r="C1097" s="4">
        <v>103164</v>
      </c>
      <c r="D1097" s="4">
        <v>62687</v>
      </c>
      <c r="E1097" s="4">
        <v>1056</v>
      </c>
      <c r="F1097" s="4">
        <v>3142</v>
      </c>
      <c r="G1097" s="4">
        <v>4857</v>
      </c>
    </row>
    <row r="1098" spans="2:7" ht="9">
      <c r="B1098" s="11" t="s">
        <v>11</v>
      </c>
      <c r="C1098" s="4">
        <v>100129</v>
      </c>
      <c r="D1098" s="4">
        <v>120626</v>
      </c>
      <c r="E1098" s="4">
        <v>1785</v>
      </c>
      <c r="F1098" s="4">
        <v>4258</v>
      </c>
      <c r="G1098" s="4">
        <v>4248</v>
      </c>
    </row>
    <row r="1099" spans="2:7" ht="9">
      <c r="B1099" s="11" t="s">
        <v>12</v>
      </c>
      <c r="C1099" s="4">
        <v>131373</v>
      </c>
      <c r="D1099" s="4">
        <v>118639</v>
      </c>
      <c r="E1099" s="4">
        <v>1347</v>
      </c>
      <c r="F1099" s="4">
        <v>3915</v>
      </c>
      <c r="G1099" s="4">
        <v>4186</v>
      </c>
    </row>
    <row r="1100" spans="2:7" ht="9">
      <c r="B1100" s="11" t="s">
        <v>13</v>
      </c>
      <c r="C1100" s="4">
        <v>137045</v>
      </c>
      <c r="D1100" s="4">
        <v>63718</v>
      </c>
      <c r="E1100" s="4">
        <v>1402</v>
      </c>
      <c r="F1100" s="4">
        <v>4068</v>
      </c>
      <c r="G1100" s="4">
        <v>4966</v>
      </c>
    </row>
    <row r="1101" spans="2:7" ht="9">
      <c r="B1101" s="11" t="s">
        <v>14</v>
      </c>
      <c r="C1101" s="4">
        <v>93746</v>
      </c>
      <c r="D1101" s="4">
        <v>119278</v>
      </c>
      <c r="E1101" s="4">
        <v>1365</v>
      </c>
      <c r="F1101" s="4">
        <v>3785</v>
      </c>
      <c r="G1101" s="4">
        <v>4174</v>
      </c>
    </row>
    <row r="1102" spans="2:7" ht="9">
      <c r="B1102" s="11" t="s">
        <v>484</v>
      </c>
      <c r="C1102" s="4">
        <v>58912</v>
      </c>
      <c r="D1102" s="4">
        <v>76104</v>
      </c>
      <c r="E1102" s="4">
        <v>890</v>
      </c>
      <c r="F1102" s="4">
        <v>2565</v>
      </c>
      <c r="G1102" s="4">
        <v>2743</v>
      </c>
    </row>
    <row r="1103" spans="2:7" ht="9">
      <c r="B1103" s="11" t="s">
        <v>563</v>
      </c>
      <c r="C1103" s="4">
        <v>143776</v>
      </c>
      <c r="D1103" s="4">
        <v>144088</v>
      </c>
      <c r="E1103" s="4">
        <v>1645</v>
      </c>
      <c r="F1103" s="4">
        <v>4507</v>
      </c>
      <c r="G1103" s="4">
        <v>4990</v>
      </c>
    </row>
    <row r="1104" spans="2:7" ht="9">
      <c r="B1104" s="11" t="s">
        <v>150</v>
      </c>
      <c r="C1104" s="4">
        <v>92370</v>
      </c>
      <c r="D1104" s="4">
        <v>49667</v>
      </c>
      <c r="E1104" s="4">
        <v>922</v>
      </c>
      <c r="F1104" s="4">
        <v>2504</v>
      </c>
      <c r="G1104" s="4">
        <v>4222</v>
      </c>
    </row>
    <row r="1105" spans="2:7" ht="9">
      <c r="B1105" s="11" t="s">
        <v>564</v>
      </c>
      <c r="C1105" s="4">
        <v>123662</v>
      </c>
      <c r="D1105" s="4">
        <v>143278</v>
      </c>
      <c r="E1105" s="4">
        <v>1959</v>
      </c>
      <c r="F1105" s="4">
        <v>4852</v>
      </c>
      <c r="G1105" s="4">
        <v>4726</v>
      </c>
    </row>
    <row r="1106" spans="2:7" ht="9">
      <c r="B1106" s="11" t="s">
        <v>565</v>
      </c>
      <c r="C1106" s="4">
        <v>146737</v>
      </c>
      <c r="D1106" s="4">
        <v>71811</v>
      </c>
      <c r="E1106" s="4">
        <v>1539</v>
      </c>
      <c r="F1106" s="4">
        <v>4740</v>
      </c>
      <c r="G1106" s="4">
        <v>5750</v>
      </c>
    </row>
    <row r="1107" spans="2:7" ht="9">
      <c r="B1107" s="11" t="s">
        <v>486</v>
      </c>
      <c r="C1107" s="4">
        <v>126116</v>
      </c>
      <c r="D1107" s="4">
        <v>160927</v>
      </c>
      <c r="E1107" s="4">
        <v>2019</v>
      </c>
      <c r="F1107" s="4">
        <v>4940</v>
      </c>
      <c r="G1107" s="4">
        <v>4885</v>
      </c>
    </row>
    <row r="1108" spans="2:7" ht="9">
      <c r="B1108" s="11" t="s">
        <v>426</v>
      </c>
      <c r="C1108" s="4">
        <v>139430</v>
      </c>
      <c r="D1108" s="4">
        <v>155850</v>
      </c>
      <c r="E1108" s="4">
        <v>1871</v>
      </c>
      <c r="F1108" s="4">
        <v>5068</v>
      </c>
      <c r="G1108" s="4">
        <v>5708</v>
      </c>
    </row>
    <row r="1109" spans="2:7" ht="9">
      <c r="B1109" s="11" t="s">
        <v>566</v>
      </c>
      <c r="C1109" s="4">
        <v>214052</v>
      </c>
      <c r="D1109" s="4">
        <v>119468</v>
      </c>
      <c r="E1109" s="4">
        <v>2186</v>
      </c>
      <c r="F1109" s="4">
        <v>6704</v>
      </c>
      <c r="G1109" s="4">
        <v>7586</v>
      </c>
    </row>
    <row r="1110" spans="2:7" ht="9">
      <c r="B1110" s="11" t="s">
        <v>151</v>
      </c>
      <c r="C1110" s="4">
        <v>85859</v>
      </c>
      <c r="D1110" s="4">
        <v>48703</v>
      </c>
      <c r="E1110" s="4">
        <v>879</v>
      </c>
      <c r="F1110" s="4">
        <v>2456</v>
      </c>
      <c r="G1110" s="4">
        <v>4252</v>
      </c>
    </row>
    <row r="1111" spans="2:7" ht="9">
      <c r="B1111" s="11" t="s">
        <v>491</v>
      </c>
      <c r="C1111" s="4">
        <v>11583</v>
      </c>
      <c r="D1111" s="4">
        <v>22842</v>
      </c>
      <c r="E1111" s="4">
        <v>197</v>
      </c>
      <c r="F1111" s="4">
        <v>555</v>
      </c>
      <c r="G1111" s="4">
        <v>553</v>
      </c>
    </row>
    <row r="1112" spans="2:7" ht="9">
      <c r="B1112" s="11" t="s">
        <v>433</v>
      </c>
      <c r="C1112" s="4">
        <v>28173</v>
      </c>
      <c r="D1112" s="4">
        <v>29151</v>
      </c>
      <c r="E1112" s="4">
        <v>424</v>
      </c>
      <c r="F1112" s="4">
        <v>1328</v>
      </c>
      <c r="G1112" s="4">
        <v>1340</v>
      </c>
    </row>
    <row r="1113" spans="2:7" ht="9">
      <c r="B1113" s="11" t="s">
        <v>567</v>
      </c>
      <c r="C1113" s="4">
        <v>85235</v>
      </c>
      <c r="D1113" s="4">
        <v>92462</v>
      </c>
      <c r="E1113" s="4">
        <v>1131</v>
      </c>
      <c r="F1113" s="4">
        <v>2928</v>
      </c>
      <c r="G1113" s="4">
        <v>3476</v>
      </c>
    </row>
    <row r="1114" spans="2:7" ht="9">
      <c r="B1114" s="11" t="s">
        <v>568</v>
      </c>
      <c r="C1114" s="4">
        <v>95766</v>
      </c>
      <c r="D1114" s="4">
        <v>96181</v>
      </c>
      <c r="E1114" s="4">
        <v>889</v>
      </c>
      <c r="F1114" s="4">
        <v>2640</v>
      </c>
      <c r="G1114" s="4">
        <v>2662</v>
      </c>
    </row>
    <row r="1115" spans="2:7" ht="9">
      <c r="B1115" s="11" t="s">
        <v>569</v>
      </c>
      <c r="C1115" s="4">
        <v>113147</v>
      </c>
      <c r="D1115" s="4">
        <v>60512</v>
      </c>
      <c r="E1115" s="4">
        <v>1231</v>
      </c>
      <c r="F1115" s="4">
        <v>3708</v>
      </c>
      <c r="G1115" s="4">
        <v>4349</v>
      </c>
    </row>
    <row r="1116" spans="2:7" ht="9">
      <c r="B1116" s="11" t="s">
        <v>570</v>
      </c>
      <c r="C1116" s="4">
        <v>74731</v>
      </c>
      <c r="D1116" s="4">
        <v>92462</v>
      </c>
      <c r="E1116" s="4">
        <v>1415</v>
      </c>
      <c r="F1116" s="4">
        <v>3288</v>
      </c>
      <c r="G1116" s="4">
        <v>3168</v>
      </c>
    </row>
    <row r="1117" spans="2:7" ht="9">
      <c r="B1117" s="11" t="s">
        <v>571</v>
      </c>
      <c r="C1117" s="4">
        <v>93454</v>
      </c>
      <c r="D1117" s="4">
        <v>60476</v>
      </c>
      <c r="E1117" s="4">
        <v>1030</v>
      </c>
      <c r="F1117" s="4">
        <v>2943</v>
      </c>
      <c r="G1117" s="4">
        <v>3551</v>
      </c>
    </row>
    <row r="1118" spans="2:7" ht="9">
      <c r="B1118" s="11" t="s">
        <v>572</v>
      </c>
      <c r="C1118" s="4">
        <v>63368</v>
      </c>
      <c r="D1118" s="4">
        <v>30862</v>
      </c>
      <c r="E1118" s="4">
        <v>638</v>
      </c>
      <c r="F1118" s="4">
        <v>1778</v>
      </c>
      <c r="G1118" s="4">
        <v>3332</v>
      </c>
    </row>
    <row r="1119" spans="2:7" ht="9">
      <c r="B1119" s="11" t="s">
        <v>153</v>
      </c>
      <c r="C1119" s="4">
        <v>565457</v>
      </c>
      <c r="D1119" s="4">
        <v>484948</v>
      </c>
      <c r="E1119" s="4">
        <v>6955</v>
      </c>
      <c r="F1119" s="4">
        <v>19168</v>
      </c>
      <c r="G1119" s="4">
        <v>22431</v>
      </c>
    </row>
    <row r="1120" spans="2:7" ht="9">
      <c r="B1120" s="12" t="s">
        <v>790</v>
      </c>
      <c r="C1120" s="4"/>
      <c r="D1120" s="4"/>
      <c r="E1120" s="4"/>
      <c r="F1120" s="4"/>
      <c r="G1120" s="4"/>
    </row>
    <row r="1121" spans="2:7" ht="9">
      <c r="B1121" s="11" t="s">
        <v>573</v>
      </c>
      <c r="C1121" s="4">
        <v>21062</v>
      </c>
      <c r="D1121" s="4">
        <v>23534</v>
      </c>
      <c r="E1121" s="4">
        <v>228</v>
      </c>
      <c r="F1121" s="4">
        <v>685</v>
      </c>
      <c r="G1121" s="4">
        <v>789</v>
      </c>
    </row>
    <row r="1122" spans="2:7" ht="9">
      <c r="B1122" s="11" t="s">
        <v>574</v>
      </c>
      <c r="C1122" s="4">
        <v>38287</v>
      </c>
      <c r="D1122" s="4">
        <v>25687</v>
      </c>
      <c r="E1122" s="4">
        <v>362</v>
      </c>
      <c r="F1122" s="4">
        <v>1119</v>
      </c>
      <c r="G1122" s="4">
        <v>1713</v>
      </c>
    </row>
    <row r="1123" spans="2:7" ht="9">
      <c r="B1123" s="11" t="s">
        <v>575</v>
      </c>
      <c r="C1123" s="4">
        <v>3600</v>
      </c>
      <c r="D1123" s="4">
        <v>5098</v>
      </c>
      <c r="E1123" s="4">
        <v>37</v>
      </c>
      <c r="F1123" s="4">
        <v>136</v>
      </c>
      <c r="G1123" s="4">
        <v>122</v>
      </c>
    </row>
    <row r="1124" spans="2:7" ht="9">
      <c r="B1124" s="11" t="s">
        <v>576</v>
      </c>
      <c r="C1124" s="4">
        <v>1593</v>
      </c>
      <c r="D1124" s="4">
        <v>1079</v>
      </c>
      <c r="E1124" s="4">
        <v>14</v>
      </c>
      <c r="F1124" s="4">
        <v>38</v>
      </c>
      <c r="G1124" s="4">
        <v>31</v>
      </c>
    </row>
    <row r="1125" spans="2:7" ht="9">
      <c r="B1125" s="11" t="s">
        <v>577</v>
      </c>
      <c r="C1125" s="4">
        <v>13301</v>
      </c>
      <c r="D1125" s="4">
        <v>14519</v>
      </c>
      <c r="E1125" s="4">
        <v>265</v>
      </c>
      <c r="F1125" s="4">
        <v>619</v>
      </c>
      <c r="G1125" s="4">
        <v>697</v>
      </c>
    </row>
    <row r="1126" spans="2:7" ht="9">
      <c r="B1126" s="11" t="s">
        <v>578</v>
      </c>
      <c r="C1126" s="4">
        <v>17054</v>
      </c>
      <c r="D1126" s="4">
        <v>12263</v>
      </c>
      <c r="E1126" s="4">
        <v>199</v>
      </c>
      <c r="F1126" s="4">
        <v>543</v>
      </c>
      <c r="G1126" s="4">
        <v>594</v>
      </c>
    </row>
    <row r="1127" spans="2:7" ht="9">
      <c r="B1127" s="11" t="s">
        <v>579</v>
      </c>
      <c r="C1127" s="4">
        <v>16828</v>
      </c>
      <c r="D1127" s="4">
        <v>21855</v>
      </c>
      <c r="E1127" s="4">
        <v>293</v>
      </c>
      <c r="F1127" s="4">
        <v>580</v>
      </c>
      <c r="G1127" s="4">
        <v>785</v>
      </c>
    </row>
    <row r="1128" spans="2:7" ht="9">
      <c r="B1128" s="11" t="s">
        <v>580</v>
      </c>
      <c r="C1128" s="4">
        <v>3957</v>
      </c>
      <c r="D1128" s="4">
        <v>2560</v>
      </c>
      <c r="E1128" s="4">
        <v>74</v>
      </c>
      <c r="F1128" s="4">
        <v>195</v>
      </c>
      <c r="G1128" s="4">
        <v>237</v>
      </c>
    </row>
    <row r="1129" spans="2:7" ht="9">
      <c r="B1129" s="11" t="s">
        <v>581</v>
      </c>
      <c r="C1129" s="4">
        <v>13074</v>
      </c>
      <c r="D1129" s="4">
        <v>10283</v>
      </c>
      <c r="E1129" s="4">
        <v>254</v>
      </c>
      <c r="F1129" s="4">
        <v>490</v>
      </c>
      <c r="G1129" s="4">
        <v>556</v>
      </c>
    </row>
    <row r="1130" spans="2:7" ht="9">
      <c r="B1130" s="11" t="s">
        <v>582</v>
      </c>
      <c r="C1130" s="4">
        <v>5113</v>
      </c>
      <c r="D1130" s="4">
        <v>3270</v>
      </c>
      <c r="E1130" s="4">
        <v>73</v>
      </c>
      <c r="F1130" s="4">
        <v>180</v>
      </c>
      <c r="G1130" s="4">
        <v>244</v>
      </c>
    </row>
    <row r="1131" spans="2:7" ht="9">
      <c r="B1131" s="11" t="s">
        <v>583</v>
      </c>
      <c r="C1131" s="4">
        <v>7164</v>
      </c>
      <c r="D1131" s="4">
        <v>2758</v>
      </c>
      <c r="E1131" s="4">
        <v>90</v>
      </c>
      <c r="F1131" s="4">
        <v>203</v>
      </c>
      <c r="G1131" s="4">
        <v>403</v>
      </c>
    </row>
    <row r="1132" spans="2:7" ht="9">
      <c r="B1132" s="11" t="s">
        <v>584</v>
      </c>
      <c r="C1132" s="4">
        <v>27731</v>
      </c>
      <c r="D1132" s="4">
        <v>28171</v>
      </c>
      <c r="E1132" s="4">
        <v>413</v>
      </c>
      <c r="F1132" s="4">
        <v>1301</v>
      </c>
      <c r="G1132" s="4">
        <v>1250</v>
      </c>
    </row>
    <row r="1133" spans="2:7" ht="9">
      <c r="B1133" s="11" t="s">
        <v>585</v>
      </c>
      <c r="C1133" s="4">
        <v>9183</v>
      </c>
      <c r="D1133" s="4">
        <v>13164</v>
      </c>
      <c r="E1133" s="4">
        <v>113</v>
      </c>
      <c r="F1133" s="4">
        <v>343</v>
      </c>
      <c r="G1133" s="4">
        <v>277</v>
      </c>
    </row>
    <row r="1134" spans="2:7" ht="9">
      <c r="B1134" s="11" t="s">
        <v>586</v>
      </c>
      <c r="C1134" s="4">
        <v>282351</v>
      </c>
      <c r="D1134" s="4">
        <v>172320</v>
      </c>
      <c r="E1134" s="4">
        <v>2725</v>
      </c>
      <c r="F1134" s="4">
        <v>8264</v>
      </c>
      <c r="G1134" s="4">
        <v>10037</v>
      </c>
    </row>
    <row r="1135" spans="2:7" ht="9">
      <c r="B1135" s="11" t="s">
        <v>587</v>
      </c>
      <c r="C1135" s="4">
        <v>10439</v>
      </c>
      <c r="D1135" s="4">
        <v>12033</v>
      </c>
      <c r="E1135" s="4">
        <v>177</v>
      </c>
      <c r="F1135" s="4">
        <v>357</v>
      </c>
      <c r="G1135" s="4">
        <v>492</v>
      </c>
    </row>
    <row r="1136" spans="2:7" ht="9">
      <c r="B1136" s="11" t="s">
        <v>588</v>
      </c>
      <c r="C1136" s="4">
        <v>9453</v>
      </c>
      <c r="D1136" s="4">
        <v>12001</v>
      </c>
      <c r="E1136" s="4">
        <v>172</v>
      </c>
      <c r="F1136" s="4">
        <v>504</v>
      </c>
      <c r="G1136" s="4">
        <v>462</v>
      </c>
    </row>
    <row r="1137" spans="2:7" ht="9">
      <c r="B1137" s="11" t="s">
        <v>589</v>
      </c>
      <c r="C1137" s="4">
        <v>3620</v>
      </c>
      <c r="D1137" s="4">
        <v>3251</v>
      </c>
      <c r="E1137" s="4">
        <v>31</v>
      </c>
      <c r="F1137" s="4">
        <v>102</v>
      </c>
      <c r="G1137" s="4">
        <v>103</v>
      </c>
    </row>
    <row r="1138" spans="2:7" ht="9">
      <c r="B1138" s="11" t="s">
        <v>590</v>
      </c>
      <c r="C1138" s="4">
        <v>11403</v>
      </c>
      <c r="D1138" s="4">
        <v>13353</v>
      </c>
      <c r="E1138" s="4">
        <v>183</v>
      </c>
      <c r="F1138" s="4">
        <v>465</v>
      </c>
      <c r="G1138" s="4">
        <v>615</v>
      </c>
    </row>
    <row r="1139" spans="2:7" ht="18">
      <c r="B1139" s="11" t="s">
        <v>591</v>
      </c>
      <c r="C1139" s="4">
        <v>70244</v>
      </c>
      <c r="D1139" s="4">
        <v>107749</v>
      </c>
      <c r="E1139" s="4">
        <v>1252</v>
      </c>
      <c r="F1139" s="4">
        <v>3044</v>
      </c>
      <c r="G1139" s="4">
        <v>3024</v>
      </c>
    </row>
    <row r="1140" spans="2:7" ht="18">
      <c r="B1140" s="11" t="s">
        <v>592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</row>
    <row r="1141" spans="3:7" ht="4.5" customHeight="1">
      <c r="C1141" s="4"/>
      <c r="D1141" s="4"/>
      <c r="E1141" s="4"/>
      <c r="F1141" s="4"/>
      <c r="G1141" s="4"/>
    </row>
    <row r="1142" spans="1:7" ht="9">
      <c r="A1142" s="5" t="s">
        <v>830</v>
      </c>
      <c r="C1142" s="4"/>
      <c r="D1142" s="4"/>
      <c r="E1142" s="4"/>
      <c r="F1142" s="4"/>
      <c r="G1142" s="4"/>
    </row>
    <row r="1143" spans="1:7" ht="9">
      <c r="A1143" s="1"/>
      <c r="B1143" s="9" t="s">
        <v>792</v>
      </c>
      <c r="C1143" s="4">
        <v>277193</v>
      </c>
      <c r="D1143" s="4">
        <v>43029</v>
      </c>
      <c r="E1143" s="4">
        <v>1587</v>
      </c>
      <c r="F1143" s="4">
        <v>6269</v>
      </c>
      <c r="G1143" s="4">
        <v>7220</v>
      </c>
    </row>
    <row r="1144" spans="2:7" s="6" customFormat="1" ht="9">
      <c r="B1144" s="10" t="s">
        <v>793</v>
      </c>
      <c r="C1144" s="7">
        <f>C1143/335304</f>
        <v>0.8266915992651445</v>
      </c>
      <c r="D1144" s="7">
        <f>D1143/335304</f>
        <v>0.12832832295469185</v>
      </c>
      <c r="E1144" s="7">
        <f>E1143/335304</f>
        <v>0.004733018395247298</v>
      </c>
      <c r="F1144" s="7">
        <f>F1143/335304</f>
        <v>0.018696466490110468</v>
      </c>
      <c r="G1144" s="7">
        <f>G1143/335304</f>
        <v>0.02153269868537208</v>
      </c>
    </row>
    <row r="1145" spans="3:7" ht="3.75" customHeight="1">
      <c r="C1145" s="4"/>
      <c r="D1145" s="4"/>
      <c r="E1145" s="4"/>
      <c r="F1145" s="4"/>
      <c r="G1145" s="4"/>
    </row>
    <row r="1146" spans="2:7" ht="9">
      <c r="B1146" s="11" t="s">
        <v>10</v>
      </c>
      <c r="C1146" s="4">
        <v>22988</v>
      </c>
      <c r="D1146" s="4">
        <v>4047</v>
      </c>
      <c r="E1146" s="4">
        <v>198</v>
      </c>
      <c r="F1146" s="4">
        <v>495</v>
      </c>
      <c r="G1146" s="4">
        <v>589</v>
      </c>
    </row>
    <row r="1147" spans="2:7" ht="9">
      <c r="B1147" s="11" t="s">
        <v>11</v>
      </c>
      <c r="C1147" s="4">
        <v>27450</v>
      </c>
      <c r="D1147" s="4">
        <v>9324</v>
      </c>
      <c r="E1147" s="4">
        <v>119</v>
      </c>
      <c r="F1147" s="4">
        <v>781</v>
      </c>
      <c r="G1147" s="4">
        <v>450</v>
      </c>
    </row>
    <row r="1148" spans="2:7" ht="9">
      <c r="B1148" s="11" t="s">
        <v>12</v>
      </c>
      <c r="C1148" s="4">
        <v>21492</v>
      </c>
      <c r="D1148" s="4">
        <v>4035</v>
      </c>
      <c r="E1148" s="4">
        <v>131</v>
      </c>
      <c r="F1148" s="4">
        <v>627</v>
      </c>
      <c r="G1148" s="4">
        <v>582</v>
      </c>
    </row>
    <row r="1149" spans="2:7" ht="9">
      <c r="B1149" s="11" t="s">
        <v>13</v>
      </c>
      <c r="C1149" s="4">
        <v>21722</v>
      </c>
      <c r="D1149" s="4">
        <v>4610</v>
      </c>
      <c r="E1149" s="4">
        <v>187</v>
      </c>
      <c r="F1149" s="4">
        <v>564</v>
      </c>
      <c r="G1149" s="4">
        <v>607</v>
      </c>
    </row>
    <row r="1150" spans="2:7" ht="9">
      <c r="B1150" s="11" t="s">
        <v>14</v>
      </c>
      <c r="C1150" s="4">
        <v>33211</v>
      </c>
      <c r="D1150" s="4">
        <v>2651</v>
      </c>
      <c r="E1150" s="4">
        <v>144</v>
      </c>
      <c r="F1150" s="4">
        <v>771</v>
      </c>
      <c r="G1150" s="4">
        <v>1073</v>
      </c>
    </row>
    <row r="1151" spans="2:7" ht="9">
      <c r="B1151" s="11" t="s">
        <v>593</v>
      </c>
      <c r="C1151" s="4">
        <v>21826</v>
      </c>
      <c r="D1151" s="4">
        <v>2750</v>
      </c>
      <c r="E1151" s="4">
        <v>150</v>
      </c>
      <c r="F1151" s="4">
        <v>621</v>
      </c>
      <c r="G1151" s="4">
        <v>771</v>
      </c>
    </row>
    <row r="1152" spans="2:7" ht="9">
      <c r="B1152" s="11" t="s">
        <v>594</v>
      </c>
      <c r="C1152" s="4">
        <v>25049</v>
      </c>
      <c r="D1152" s="4">
        <v>6552</v>
      </c>
      <c r="E1152" s="4">
        <v>169</v>
      </c>
      <c r="F1152" s="4">
        <v>615</v>
      </c>
      <c r="G1152" s="4">
        <v>537</v>
      </c>
    </row>
    <row r="1153" spans="2:7" ht="9">
      <c r="B1153" s="11" t="s">
        <v>595</v>
      </c>
      <c r="C1153" s="4">
        <v>40461</v>
      </c>
      <c r="D1153" s="4">
        <v>3165</v>
      </c>
      <c r="E1153" s="4">
        <v>123</v>
      </c>
      <c r="F1153" s="4">
        <v>649</v>
      </c>
      <c r="G1153" s="4">
        <v>772</v>
      </c>
    </row>
    <row r="1154" spans="2:7" ht="9">
      <c r="B1154" s="11" t="s">
        <v>596</v>
      </c>
      <c r="C1154" s="4">
        <v>22233</v>
      </c>
      <c r="D1154" s="4">
        <v>1683</v>
      </c>
      <c r="E1154" s="4">
        <v>106</v>
      </c>
      <c r="F1154" s="4">
        <v>414</v>
      </c>
      <c r="G1154" s="4">
        <v>799</v>
      </c>
    </row>
    <row r="1155" spans="2:7" ht="9">
      <c r="B1155" s="11" t="s">
        <v>597</v>
      </c>
      <c r="C1155" s="4">
        <v>21169</v>
      </c>
      <c r="D1155" s="4">
        <v>1764</v>
      </c>
      <c r="E1155" s="4">
        <v>118</v>
      </c>
      <c r="F1155" s="4">
        <v>392</v>
      </c>
      <c r="G1155" s="4">
        <v>502</v>
      </c>
    </row>
    <row r="1156" spans="2:7" ht="9">
      <c r="B1156" s="11" t="s">
        <v>598</v>
      </c>
      <c r="C1156" s="4">
        <v>19592</v>
      </c>
      <c r="D1156" s="4">
        <v>2448</v>
      </c>
      <c r="E1156" s="4">
        <v>142</v>
      </c>
      <c r="F1156" s="4">
        <v>340</v>
      </c>
      <c r="G1156" s="4">
        <v>538</v>
      </c>
    </row>
    <row r="1157" spans="2:7" ht="9">
      <c r="B1157" s="11" t="s">
        <v>599</v>
      </c>
      <c r="C1157" s="4">
        <v>227901</v>
      </c>
      <c r="D1157" s="4">
        <v>31889</v>
      </c>
      <c r="E1157" s="4">
        <v>1249</v>
      </c>
      <c r="F1157" s="4">
        <v>5100</v>
      </c>
      <c r="G1157" s="4">
        <v>6101</v>
      </c>
    </row>
    <row r="1158" spans="2:7" ht="9">
      <c r="B1158" s="11" t="s">
        <v>600</v>
      </c>
      <c r="C1158" s="4">
        <v>49292</v>
      </c>
      <c r="D1158" s="4">
        <v>11140</v>
      </c>
      <c r="E1158" s="4">
        <v>338</v>
      </c>
      <c r="F1158" s="4">
        <v>1169</v>
      </c>
      <c r="G1158" s="4">
        <v>1119</v>
      </c>
    </row>
    <row r="1159" spans="2:7" ht="9">
      <c r="B1159" s="11" t="s">
        <v>350</v>
      </c>
      <c r="C1159" s="4">
        <v>163746</v>
      </c>
      <c r="D1159" s="4">
        <v>21351</v>
      </c>
      <c r="E1159" s="4">
        <v>780</v>
      </c>
      <c r="F1159" s="4">
        <v>3744</v>
      </c>
      <c r="G1159" s="4">
        <v>4468</v>
      </c>
    </row>
    <row r="1160" spans="2:7" ht="9">
      <c r="B1160" s="11" t="s">
        <v>601</v>
      </c>
      <c r="C1160" s="4">
        <v>113447</v>
      </c>
      <c r="D1160" s="4">
        <v>21678</v>
      </c>
      <c r="E1160" s="4">
        <v>807</v>
      </c>
      <c r="F1160" s="4">
        <v>2525</v>
      </c>
      <c r="G1160" s="4">
        <v>2752</v>
      </c>
    </row>
    <row r="1161" spans="2:7" ht="9">
      <c r="B1161" s="11" t="s">
        <v>602</v>
      </c>
      <c r="C1161" s="4">
        <v>111643</v>
      </c>
      <c r="D1161" s="4">
        <v>21561</v>
      </c>
      <c r="E1161" s="4">
        <v>824</v>
      </c>
      <c r="F1161" s="4">
        <v>2491</v>
      </c>
      <c r="G1161" s="4">
        <v>2768</v>
      </c>
    </row>
    <row r="1162" spans="2:7" ht="9">
      <c r="B1162" s="11" t="s">
        <v>603</v>
      </c>
      <c r="C1162" s="4">
        <v>165550</v>
      </c>
      <c r="D1162" s="4">
        <v>21468</v>
      </c>
      <c r="E1162" s="4">
        <v>763</v>
      </c>
      <c r="F1162" s="4">
        <v>3778</v>
      </c>
      <c r="G1162" s="4">
        <v>4452</v>
      </c>
    </row>
    <row r="1163" spans="2:7" ht="9">
      <c r="B1163" s="11" t="s">
        <v>26</v>
      </c>
      <c r="C1163" s="4">
        <v>277193</v>
      </c>
      <c r="D1163" s="4">
        <v>43029</v>
      </c>
      <c r="E1163" s="4">
        <v>1587</v>
      </c>
      <c r="F1163" s="4">
        <v>6269</v>
      </c>
      <c r="G1163" s="4">
        <v>7220</v>
      </c>
    </row>
    <row r="1164" spans="2:7" ht="9">
      <c r="B1164" s="12" t="s">
        <v>790</v>
      </c>
      <c r="C1164" s="4"/>
      <c r="D1164" s="4"/>
      <c r="E1164" s="4"/>
      <c r="F1164" s="4"/>
      <c r="G1164" s="4"/>
    </row>
    <row r="1165" spans="2:7" ht="9">
      <c r="B1165" s="11" t="s">
        <v>604</v>
      </c>
      <c r="C1165" s="4">
        <v>277193</v>
      </c>
      <c r="D1165" s="4">
        <v>43029</v>
      </c>
      <c r="E1165" s="4">
        <v>1587</v>
      </c>
      <c r="F1165" s="4">
        <v>6269</v>
      </c>
      <c r="G1165" s="4">
        <v>7220</v>
      </c>
    </row>
    <row r="1166" spans="3:7" ht="4.5" customHeight="1">
      <c r="C1166" s="4"/>
      <c r="D1166" s="4"/>
      <c r="E1166" s="4"/>
      <c r="F1166" s="4"/>
      <c r="G1166" s="4"/>
    </row>
    <row r="1167" spans="1:7" ht="9">
      <c r="A1167" s="5" t="s">
        <v>831</v>
      </c>
      <c r="C1167" s="4"/>
      <c r="D1167" s="4"/>
      <c r="E1167" s="4"/>
      <c r="F1167" s="4"/>
      <c r="G1167" s="4"/>
    </row>
    <row r="1168" spans="1:7" ht="9">
      <c r="A1168" s="1"/>
      <c r="B1168" s="9" t="s">
        <v>792</v>
      </c>
      <c r="C1168" s="4">
        <v>99074</v>
      </c>
      <c r="D1168" s="4">
        <v>80350</v>
      </c>
      <c r="E1168" s="4">
        <v>1500</v>
      </c>
      <c r="F1168" s="4">
        <v>2421</v>
      </c>
      <c r="G1168" s="4">
        <v>3582</v>
      </c>
    </row>
    <row r="1169" spans="2:7" s="6" customFormat="1" ht="9">
      <c r="B1169" s="10" t="s">
        <v>793</v>
      </c>
      <c r="C1169" s="7">
        <f>C1168/186927</f>
        <v>0.5300143906444762</v>
      </c>
      <c r="D1169" s="7">
        <f>D1168/186927</f>
        <v>0.42984694559908415</v>
      </c>
      <c r="E1169" s="7">
        <f>E1168/186927</f>
        <v>0.008024522942111091</v>
      </c>
      <c r="F1169" s="7">
        <f>F1168/186927</f>
        <v>0.012951580028567302</v>
      </c>
      <c r="G1169" s="7">
        <f>G1168/186927</f>
        <v>0.019162560785761288</v>
      </c>
    </row>
    <row r="1170" spans="3:7" ht="3.75" customHeight="1">
      <c r="C1170" s="4"/>
      <c r="D1170" s="4"/>
      <c r="E1170" s="4"/>
      <c r="F1170" s="4"/>
      <c r="G1170" s="4"/>
    </row>
    <row r="1171" spans="2:7" ht="9">
      <c r="B1171" s="11" t="s">
        <v>10</v>
      </c>
      <c r="C1171" s="4">
        <v>18764</v>
      </c>
      <c r="D1171" s="4">
        <v>5293</v>
      </c>
      <c r="E1171" s="4">
        <v>246</v>
      </c>
      <c r="F1171" s="4">
        <v>338</v>
      </c>
      <c r="G1171" s="4">
        <v>701</v>
      </c>
    </row>
    <row r="1172" spans="2:7" ht="9">
      <c r="B1172" s="11" t="s">
        <v>11</v>
      </c>
      <c r="C1172" s="4">
        <v>19070</v>
      </c>
      <c r="D1172" s="4">
        <v>11856</v>
      </c>
      <c r="E1172" s="4">
        <v>243</v>
      </c>
      <c r="F1172" s="4">
        <v>464</v>
      </c>
      <c r="G1172" s="4">
        <v>682</v>
      </c>
    </row>
    <row r="1173" spans="2:7" ht="9">
      <c r="B1173" s="11" t="s">
        <v>12</v>
      </c>
      <c r="C1173" s="4">
        <v>21031</v>
      </c>
      <c r="D1173" s="4">
        <v>15762</v>
      </c>
      <c r="E1173" s="4">
        <v>304</v>
      </c>
      <c r="F1173" s="4">
        <v>488</v>
      </c>
      <c r="G1173" s="4">
        <v>738</v>
      </c>
    </row>
    <row r="1174" spans="2:7" ht="9">
      <c r="B1174" s="11" t="s">
        <v>13</v>
      </c>
      <c r="C1174" s="4">
        <v>18316</v>
      </c>
      <c r="D1174" s="4">
        <v>26652</v>
      </c>
      <c r="E1174" s="4">
        <v>367</v>
      </c>
      <c r="F1174" s="4">
        <v>515</v>
      </c>
      <c r="G1174" s="4">
        <v>642</v>
      </c>
    </row>
    <row r="1175" spans="2:7" ht="9">
      <c r="B1175" s="11" t="s">
        <v>14</v>
      </c>
      <c r="C1175" s="4">
        <v>21893</v>
      </c>
      <c r="D1175" s="4">
        <v>20787</v>
      </c>
      <c r="E1175" s="4">
        <v>340</v>
      </c>
      <c r="F1175" s="4">
        <v>616</v>
      </c>
      <c r="G1175" s="4">
        <v>819</v>
      </c>
    </row>
    <row r="1176" spans="2:7" ht="9">
      <c r="B1176" s="11" t="s">
        <v>17</v>
      </c>
      <c r="C1176" s="4">
        <v>70449</v>
      </c>
      <c r="D1176" s="4">
        <v>70538</v>
      </c>
      <c r="E1176" s="4">
        <v>1070</v>
      </c>
      <c r="F1176" s="4">
        <v>1821</v>
      </c>
      <c r="G1176" s="4">
        <v>2464</v>
      </c>
    </row>
    <row r="1177" spans="2:7" ht="9">
      <c r="B1177" s="11" t="s">
        <v>110</v>
      </c>
      <c r="C1177" s="4">
        <v>28625</v>
      </c>
      <c r="D1177" s="4">
        <v>9812</v>
      </c>
      <c r="E1177" s="4">
        <v>430</v>
      </c>
      <c r="F1177" s="4">
        <v>600</v>
      </c>
      <c r="G1177" s="4">
        <v>1118</v>
      </c>
    </row>
    <row r="1178" spans="2:7" ht="9">
      <c r="B1178" s="11" t="s">
        <v>519</v>
      </c>
      <c r="C1178" s="4">
        <v>77511</v>
      </c>
      <c r="D1178" s="4">
        <v>46983</v>
      </c>
      <c r="E1178" s="4">
        <v>1055</v>
      </c>
      <c r="F1178" s="4">
        <v>1787</v>
      </c>
      <c r="G1178" s="4">
        <v>2805</v>
      </c>
    </row>
    <row r="1179" spans="2:7" ht="9">
      <c r="B1179" s="11" t="s">
        <v>114</v>
      </c>
      <c r="C1179" s="4">
        <v>21563</v>
      </c>
      <c r="D1179" s="4">
        <v>33367</v>
      </c>
      <c r="E1179" s="4">
        <v>445</v>
      </c>
      <c r="F1179" s="4">
        <v>634</v>
      </c>
      <c r="G1179" s="4">
        <v>777</v>
      </c>
    </row>
    <row r="1180" spans="2:7" ht="9">
      <c r="B1180" s="11" t="s">
        <v>49</v>
      </c>
      <c r="C1180" s="4">
        <v>21854</v>
      </c>
      <c r="D1180" s="4">
        <v>23596</v>
      </c>
      <c r="E1180" s="4">
        <v>317</v>
      </c>
      <c r="F1180" s="4">
        <v>531</v>
      </c>
      <c r="G1180" s="4">
        <v>709</v>
      </c>
    </row>
    <row r="1181" spans="2:7" ht="9">
      <c r="B1181" s="11" t="s">
        <v>22</v>
      </c>
      <c r="C1181" s="4">
        <v>3986</v>
      </c>
      <c r="D1181" s="4">
        <v>2071</v>
      </c>
      <c r="E1181" s="4">
        <v>43</v>
      </c>
      <c r="F1181" s="4">
        <v>67</v>
      </c>
      <c r="G1181" s="4">
        <v>127</v>
      </c>
    </row>
    <row r="1182" spans="2:7" ht="9">
      <c r="B1182" s="11" t="s">
        <v>373</v>
      </c>
      <c r="C1182" s="4">
        <v>34481</v>
      </c>
      <c r="D1182" s="4">
        <v>16429</v>
      </c>
      <c r="E1182" s="4">
        <v>503</v>
      </c>
      <c r="F1182" s="4">
        <v>843</v>
      </c>
      <c r="G1182" s="4">
        <v>1286</v>
      </c>
    </row>
    <row r="1183" spans="2:7" ht="9">
      <c r="B1183" s="11" t="s">
        <v>605</v>
      </c>
      <c r="C1183" s="4">
        <v>38753</v>
      </c>
      <c r="D1183" s="4">
        <v>38254</v>
      </c>
      <c r="E1183" s="4">
        <v>637</v>
      </c>
      <c r="F1183" s="4">
        <v>980</v>
      </c>
      <c r="G1183" s="4">
        <v>1460</v>
      </c>
    </row>
    <row r="1184" spans="2:7" ht="9">
      <c r="B1184" s="11" t="s">
        <v>46</v>
      </c>
      <c r="C1184" s="4">
        <v>99074</v>
      </c>
      <c r="D1184" s="4">
        <v>80350</v>
      </c>
      <c r="E1184" s="4">
        <v>1500</v>
      </c>
      <c r="F1184" s="4">
        <v>2421</v>
      </c>
      <c r="G1184" s="4">
        <v>3582</v>
      </c>
    </row>
    <row r="1185" spans="2:7" ht="9">
      <c r="B1185" s="12" t="s">
        <v>790</v>
      </c>
      <c r="C1185" s="4"/>
      <c r="D1185" s="4"/>
      <c r="E1185" s="4"/>
      <c r="F1185" s="4"/>
      <c r="G1185" s="4"/>
    </row>
    <row r="1186" spans="2:7" ht="9">
      <c r="B1186" s="11" t="s">
        <v>606</v>
      </c>
      <c r="C1186" s="4">
        <v>1035</v>
      </c>
      <c r="D1186" s="4">
        <v>1492</v>
      </c>
      <c r="E1186" s="4">
        <v>21</v>
      </c>
      <c r="F1186" s="4">
        <v>34</v>
      </c>
      <c r="G1186" s="4">
        <v>43</v>
      </c>
    </row>
    <row r="1187" spans="2:7" ht="9">
      <c r="B1187" s="11" t="s">
        <v>607</v>
      </c>
      <c r="C1187" s="4">
        <v>1818</v>
      </c>
      <c r="D1187" s="4">
        <v>969</v>
      </c>
      <c r="E1187" s="4">
        <v>34</v>
      </c>
      <c r="F1187" s="4">
        <v>50</v>
      </c>
      <c r="G1187" s="4">
        <v>81</v>
      </c>
    </row>
    <row r="1188" spans="2:7" ht="9">
      <c r="B1188" s="11" t="s">
        <v>608</v>
      </c>
      <c r="C1188" s="4">
        <v>8682</v>
      </c>
      <c r="D1188" s="4">
        <v>11833</v>
      </c>
      <c r="E1188" s="4">
        <v>183</v>
      </c>
      <c r="F1188" s="4">
        <v>237</v>
      </c>
      <c r="G1188" s="4">
        <v>322</v>
      </c>
    </row>
    <row r="1189" spans="2:7" ht="9">
      <c r="B1189" s="11" t="s">
        <v>609</v>
      </c>
      <c r="C1189" s="4">
        <v>9147</v>
      </c>
      <c r="D1189" s="4">
        <v>8304</v>
      </c>
      <c r="E1189" s="4">
        <v>168</v>
      </c>
      <c r="F1189" s="4">
        <v>212</v>
      </c>
      <c r="G1189" s="4">
        <v>352</v>
      </c>
    </row>
    <row r="1190" spans="2:7" ht="9">
      <c r="B1190" s="11" t="s">
        <v>610</v>
      </c>
      <c r="C1190" s="4">
        <v>1542</v>
      </c>
      <c r="D1190" s="4">
        <v>3487</v>
      </c>
      <c r="E1190" s="4">
        <v>36</v>
      </c>
      <c r="F1190" s="4">
        <v>50</v>
      </c>
      <c r="G1190" s="4">
        <v>84</v>
      </c>
    </row>
    <row r="1191" spans="2:7" ht="9">
      <c r="B1191" s="11" t="s">
        <v>611</v>
      </c>
      <c r="C1191" s="4">
        <v>44763</v>
      </c>
      <c r="D1191" s="4">
        <v>23189</v>
      </c>
      <c r="E1191" s="4">
        <v>545</v>
      </c>
      <c r="F1191" s="4">
        <v>910</v>
      </c>
      <c r="G1191" s="4">
        <v>1557</v>
      </c>
    </row>
    <row r="1192" spans="2:7" ht="9">
      <c r="B1192" s="11" t="s">
        <v>612</v>
      </c>
      <c r="C1192" s="4">
        <v>12517</v>
      </c>
      <c r="D1192" s="4">
        <v>8664</v>
      </c>
      <c r="E1192" s="4">
        <v>184</v>
      </c>
      <c r="F1192" s="4">
        <v>358</v>
      </c>
      <c r="G1192" s="4">
        <v>453</v>
      </c>
    </row>
    <row r="1193" spans="2:7" ht="18">
      <c r="B1193" s="11" t="s">
        <v>613</v>
      </c>
      <c r="C1193" s="4">
        <v>19570</v>
      </c>
      <c r="D1193" s="4">
        <v>22412</v>
      </c>
      <c r="E1193" s="4">
        <v>329</v>
      </c>
      <c r="F1193" s="4">
        <v>570</v>
      </c>
      <c r="G1193" s="4">
        <v>690</v>
      </c>
    </row>
    <row r="1194" spans="2:7" ht="18">
      <c r="B1194" s="11" t="s">
        <v>614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</row>
    <row r="1195" spans="3:7" ht="4.5" customHeight="1">
      <c r="C1195" s="4"/>
      <c r="D1195" s="4"/>
      <c r="E1195" s="4"/>
      <c r="F1195" s="4"/>
      <c r="G1195" s="4"/>
    </row>
    <row r="1196" spans="1:7" ht="9">
      <c r="A1196" s="5" t="s">
        <v>832</v>
      </c>
      <c r="C1196" s="4"/>
      <c r="D1196" s="4"/>
      <c r="E1196" s="4"/>
      <c r="F1196" s="4"/>
      <c r="G1196" s="4"/>
    </row>
    <row r="1197" spans="1:7" ht="9">
      <c r="A1197" s="1"/>
      <c r="B1197" s="9" t="s">
        <v>792</v>
      </c>
      <c r="C1197" s="4">
        <v>58212</v>
      </c>
      <c r="D1197" s="4">
        <v>60708</v>
      </c>
      <c r="E1197" s="4">
        <v>942</v>
      </c>
      <c r="F1197" s="4">
        <v>2704</v>
      </c>
      <c r="G1197" s="4">
        <v>2659</v>
      </c>
    </row>
    <row r="1198" spans="2:7" s="6" customFormat="1" ht="9">
      <c r="B1198" s="10" t="s">
        <v>793</v>
      </c>
      <c r="C1198" s="7">
        <f>C1197/125225</f>
        <v>0.4648592533439808</v>
      </c>
      <c r="D1198" s="7">
        <f>D1197/125225</f>
        <v>0.4847913755240567</v>
      </c>
      <c r="E1198" s="7">
        <f>E1197/125225</f>
        <v>0.007522459572769016</v>
      </c>
      <c r="F1198" s="7">
        <f>F1197/125225</f>
        <v>0.02159313236174885</v>
      </c>
      <c r="G1198" s="7">
        <f>G1197/125225</f>
        <v>0.0212337791974446</v>
      </c>
    </row>
    <row r="1199" spans="3:7" ht="3.75" customHeight="1">
      <c r="C1199" s="4"/>
      <c r="D1199" s="4"/>
      <c r="E1199" s="4"/>
      <c r="F1199" s="4"/>
      <c r="G1199" s="4"/>
    </row>
    <row r="1200" spans="2:7" ht="9">
      <c r="B1200" s="11" t="s">
        <v>10</v>
      </c>
      <c r="C1200" s="4">
        <v>8367</v>
      </c>
      <c r="D1200" s="4">
        <v>14233</v>
      </c>
      <c r="E1200" s="4">
        <v>154</v>
      </c>
      <c r="F1200" s="4">
        <v>405</v>
      </c>
      <c r="G1200" s="4">
        <v>395</v>
      </c>
    </row>
    <row r="1201" spans="2:7" ht="9">
      <c r="B1201" s="11" t="s">
        <v>11</v>
      </c>
      <c r="C1201" s="4">
        <v>15087</v>
      </c>
      <c r="D1201" s="4">
        <v>10376</v>
      </c>
      <c r="E1201" s="4">
        <v>185</v>
      </c>
      <c r="F1201" s="4">
        <v>611</v>
      </c>
      <c r="G1201" s="4">
        <v>591</v>
      </c>
    </row>
    <row r="1202" spans="2:7" ht="9">
      <c r="B1202" s="11" t="s">
        <v>12</v>
      </c>
      <c r="C1202" s="4">
        <v>13025</v>
      </c>
      <c r="D1202" s="4">
        <v>10619</v>
      </c>
      <c r="E1202" s="4">
        <v>184</v>
      </c>
      <c r="F1202" s="4">
        <v>565</v>
      </c>
      <c r="G1202" s="4">
        <v>543</v>
      </c>
    </row>
    <row r="1203" spans="2:7" ht="9">
      <c r="B1203" s="11" t="s">
        <v>13</v>
      </c>
      <c r="C1203" s="4">
        <v>10306</v>
      </c>
      <c r="D1203" s="4">
        <v>13229</v>
      </c>
      <c r="E1203" s="4">
        <v>173</v>
      </c>
      <c r="F1203" s="4">
        <v>481</v>
      </c>
      <c r="G1203" s="4">
        <v>475</v>
      </c>
    </row>
    <row r="1204" spans="2:7" ht="9">
      <c r="B1204" s="11" t="s">
        <v>14</v>
      </c>
      <c r="C1204" s="4">
        <v>10613</v>
      </c>
      <c r="D1204" s="4">
        <v>10981</v>
      </c>
      <c r="E1204" s="4">
        <v>236</v>
      </c>
      <c r="F1204" s="4">
        <v>609</v>
      </c>
      <c r="G1204" s="4">
        <v>599</v>
      </c>
    </row>
    <row r="1205" spans="2:7" ht="9">
      <c r="B1205" s="11" t="s">
        <v>169</v>
      </c>
      <c r="C1205" s="4">
        <v>23116</v>
      </c>
      <c r="D1205" s="4">
        <v>33990</v>
      </c>
      <c r="E1205" s="4">
        <v>451</v>
      </c>
      <c r="F1205" s="4">
        <v>1187</v>
      </c>
      <c r="G1205" s="4">
        <v>1119</v>
      </c>
    </row>
    <row r="1206" spans="2:7" ht="9">
      <c r="B1206" s="11" t="s">
        <v>615</v>
      </c>
      <c r="C1206" s="4">
        <v>35096</v>
      </c>
      <c r="D1206" s="4">
        <v>26718</v>
      </c>
      <c r="E1206" s="4">
        <v>491</v>
      </c>
      <c r="F1206" s="4">
        <v>1517</v>
      </c>
      <c r="G1206" s="4">
        <v>1540</v>
      </c>
    </row>
    <row r="1207" spans="2:7" ht="9">
      <c r="B1207" s="11" t="s">
        <v>389</v>
      </c>
      <c r="C1207" s="4">
        <v>58212</v>
      </c>
      <c r="D1207" s="4">
        <v>60708</v>
      </c>
      <c r="E1207" s="4">
        <v>942</v>
      </c>
      <c r="F1207" s="4">
        <v>2704</v>
      </c>
      <c r="G1207" s="4">
        <v>2659</v>
      </c>
    </row>
    <row r="1208" spans="2:7" ht="9">
      <c r="B1208" s="11" t="s">
        <v>616</v>
      </c>
      <c r="C1208" s="4">
        <v>58212</v>
      </c>
      <c r="D1208" s="4">
        <v>60708</v>
      </c>
      <c r="E1208" s="4">
        <v>942</v>
      </c>
      <c r="F1208" s="4">
        <v>2704</v>
      </c>
      <c r="G1208" s="4">
        <v>2659</v>
      </c>
    </row>
    <row r="1209" spans="2:7" ht="9">
      <c r="B1209" s="11" t="s">
        <v>26</v>
      </c>
      <c r="C1209" s="4">
        <v>58212</v>
      </c>
      <c r="D1209" s="4">
        <v>60708</v>
      </c>
      <c r="E1209" s="4">
        <v>942</v>
      </c>
      <c r="F1209" s="4">
        <v>2704</v>
      </c>
      <c r="G1209" s="4">
        <v>2659</v>
      </c>
    </row>
    <row r="1210" spans="2:7" ht="9">
      <c r="B1210" s="12" t="s">
        <v>790</v>
      </c>
      <c r="C1210" s="4"/>
      <c r="D1210" s="4"/>
      <c r="E1210" s="4"/>
      <c r="F1210" s="4"/>
      <c r="G1210" s="4"/>
    </row>
    <row r="1211" spans="2:7" ht="9">
      <c r="B1211" s="11" t="s">
        <v>617</v>
      </c>
      <c r="C1211" s="4">
        <v>3869</v>
      </c>
      <c r="D1211" s="4">
        <v>4770</v>
      </c>
      <c r="E1211" s="4">
        <v>68</v>
      </c>
      <c r="F1211" s="4">
        <v>167</v>
      </c>
      <c r="G1211" s="4">
        <v>163</v>
      </c>
    </row>
    <row r="1212" spans="2:7" ht="9">
      <c r="B1212" s="11" t="s">
        <v>618</v>
      </c>
      <c r="C1212" s="4">
        <v>5299</v>
      </c>
      <c r="D1212" s="4">
        <v>6957</v>
      </c>
      <c r="E1212" s="4">
        <v>136</v>
      </c>
      <c r="F1212" s="4">
        <v>327</v>
      </c>
      <c r="G1212" s="4">
        <v>330</v>
      </c>
    </row>
    <row r="1213" spans="2:7" ht="9">
      <c r="B1213" s="11" t="s">
        <v>619</v>
      </c>
      <c r="C1213" s="4">
        <v>4307</v>
      </c>
      <c r="D1213" s="4">
        <v>6179</v>
      </c>
      <c r="E1213" s="4">
        <v>71</v>
      </c>
      <c r="F1213" s="4">
        <v>193</v>
      </c>
      <c r="G1213" s="4">
        <v>210</v>
      </c>
    </row>
    <row r="1214" spans="2:7" ht="9">
      <c r="B1214" s="11" t="s">
        <v>620</v>
      </c>
      <c r="C1214" s="4">
        <v>2623</v>
      </c>
      <c r="D1214" s="4">
        <v>2318</v>
      </c>
      <c r="E1214" s="4">
        <v>46</v>
      </c>
      <c r="F1214" s="4">
        <v>145</v>
      </c>
      <c r="G1214" s="4">
        <v>153</v>
      </c>
    </row>
    <row r="1215" spans="2:7" ht="9">
      <c r="B1215" s="11" t="s">
        <v>621</v>
      </c>
      <c r="C1215" s="4">
        <v>3238</v>
      </c>
      <c r="D1215" s="4">
        <v>2355</v>
      </c>
      <c r="E1215" s="4">
        <v>55</v>
      </c>
      <c r="F1215" s="4">
        <v>143</v>
      </c>
      <c r="G1215" s="4">
        <v>133</v>
      </c>
    </row>
    <row r="1216" spans="2:7" ht="9">
      <c r="B1216" s="11" t="s">
        <v>622</v>
      </c>
      <c r="C1216" s="4">
        <v>2249</v>
      </c>
      <c r="D1216" s="4">
        <v>2463</v>
      </c>
      <c r="E1216" s="4">
        <v>36</v>
      </c>
      <c r="F1216" s="4">
        <v>92</v>
      </c>
      <c r="G1216" s="4">
        <v>86</v>
      </c>
    </row>
    <row r="1217" spans="2:7" ht="9">
      <c r="B1217" s="11" t="s">
        <v>623</v>
      </c>
      <c r="C1217" s="4">
        <v>13393</v>
      </c>
      <c r="D1217" s="4">
        <v>8155</v>
      </c>
      <c r="E1217" s="4">
        <v>183</v>
      </c>
      <c r="F1217" s="4">
        <v>579</v>
      </c>
      <c r="G1217" s="4">
        <v>612</v>
      </c>
    </row>
    <row r="1218" spans="2:7" ht="18">
      <c r="B1218" s="11" t="s">
        <v>624</v>
      </c>
      <c r="C1218" s="4">
        <v>23234</v>
      </c>
      <c r="D1218" s="4">
        <v>27511</v>
      </c>
      <c r="E1218" s="4">
        <v>347</v>
      </c>
      <c r="F1218" s="4">
        <v>1058</v>
      </c>
      <c r="G1218" s="4">
        <v>972</v>
      </c>
    </row>
    <row r="1219" spans="2:7" ht="18">
      <c r="B1219" s="11" t="s">
        <v>625</v>
      </c>
      <c r="C1219" s="4">
        <v>0</v>
      </c>
      <c r="D1219" s="4">
        <v>0</v>
      </c>
      <c r="E1219" s="4">
        <v>0</v>
      </c>
      <c r="F1219" s="4">
        <v>0</v>
      </c>
      <c r="G1219" s="4">
        <v>0</v>
      </c>
    </row>
    <row r="1220" spans="3:7" ht="4.5" customHeight="1">
      <c r="C1220" s="4"/>
      <c r="D1220" s="4"/>
      <c r="E1220" s="4"/>
      <c r="F1220" s="4"/>
      <c r="G1220" s="4"/>
    </row>
    <row r="1221" spans="1:7" ht="9">
      <c r="A1221" s="5" t="s">
        <v>833</v>
      </c>
      <c r="C1221" s="4"/>
      <c r="D1221" s="4"/>
      <c r="E1221" s="4"/>
      <c r="F1221" s="4"/>
      <c r="G1221" s="4"/>
    </row>
    <row r="1222" spans="1:7" ht="9">
      <c r="A1222" s="1"/>
      <c r="B1222" s="9" t="s">
        <v>792</v>
      </c>
      <c r="C1222" s="4">
        <v>196285</v>
      </c>
      <c r="D1222" s="4">
        <v>73171</v>
      </c>
      <c r="E1222" s="4">
        <v>1132</v>
      </c>
      <c r="F1222" s="4">
        <v>3991</v>
      </c>
      <c r="G1222" s="4">
        <v>3715</v>
      </c>
    </row>
    <row r="1223" spans="2:7" s="6" customFormat="1" ht="9">
      <c r="B1223" s="10" t="s">
        <v>793</v>
      </c>
      <c r="C1223" s="7">
        <f>C1222/278297</f>
        <v>0.7053076389612536</v>
      </c>
      <c r="D1223" s="7">
        <f>D1222/278297</f>
        <v>0.2629241421934121</v>
      </c>
      <c r="E1223" s="7">
        <f>E1222/278297</f>
        <v>0.0040675968479717715</v>
      </c>
      <c r="F1223" s="7">
        <f>F1222/278297</f>
        <v>0.014340794187504715</v>
      </c>
      <c r="G1223" s="7">
        <f>G1222/278297</f>
        <v>0.013349047959554002</v>
      </c>
    </row>
    <row r="1224" spans="3:7" ht="3.75" customHeight="1">
      <c r="C1224" s="4"/>
      <c r="D1224" s="4"/>
      <c r="E1224" s="4"/>
      <c r="F1224" s="4"/>
      <c r="G1224" s="4"/>
    </row>
    <row r="1225" spans="2:7" ht="9">
      <c r="B1225" s="11" t="s">
        <v>10</v>
      </c>
      <c r="C1225" s="4">
        <v>38028</v>
      </c>
      <c r="D1225" s="4">
        <v>15991</v>
      </c>
      <c r="E1225" s="4">
        <v>252</v>
      </c>
      <c r="F1225" s="4">
        <v>788</v>
      </c>
      <c r="G1225" s="4">
        <v>793</v>
      </c>
    </row>
    <row r="1226" spans="2:7" ht="9">
      <c r="B1226" s="11" t="s">
        <v>11</v>
      </c>
      <c r="C1226" s="4">
        <v>41415</v>
      </c>
      <c r="D1226" s="4">
        <v>16054</v>
      </c>
      <c r="E1226" s="4">
        <v>211</v>
      </c>
      <c r="F1226" s="4">
        <v>853</v>
      </c>
      <c r="G1226" s="4">
        <v>828</v>
      </c>
    </row>
    <row r="1227" spans="2:7" ht="9">
      <c r="B1227" s="11" t="s">
        <v>12</v>
      </c>
      <c r="C1227" s="4">
        <v>49275</v>
      </c>
      <c r="D1227" s="4">
        <v>21877</v>
      </c>
      <c r="E1227" s="4">
        <v>280</v>
      </c>
      <c r="F1227" s="4">
        <v>1174</v>
      </c>
      <c r="G1227" s="4">
        <v>802</v>
      </c>
    </row>
    <row r="1228" spans="2:7" ht="9">
      <c r="B1228" s="11" t="s">
        <v>13</v>
      </c>
      <c r="C1228" s="4">
        <v>34315</v>
      </c>
      <c r="D1228" s="4">
        <v>11172</v>
      </c>
      <c r="E1228" s="4">
        <v>220</v>
      </c>
      <c r="F1228" s="4">
        <v>696</v>
      </c>
      <c r="G1228" s="4">
        <v>591</v>
      </c>
    </row>
    <row r="1229" spans="2:7" ht="9">
      <c r="B1229" s="11" t="s">
        <v>14</v>
      </c>
      <c r="C1229" s="4">
        <v>33252</v>
      </c>
      <c r="D1229" s="4">
        <v>8077</v>
      </c>
      <c r="E1229" s="4">
        <v>169</v>
      </c>
      <c r="F1229" s="4">
        <v>480</v>
      </c>
      <c r="G1229" s="4">
        <v>701</v>
      </c>
    </row>
    <row r="1230" spans="2:7" ht="9">
      <c r="B1230" s="11" t="s">
        <v>600</v>
      </c>
      <c r="C1230" s="4">
        <v>140785</v>
      </c>
      <c r="D1230" s="4">
        <v>51291</v>
      </c>
      <c r="E1230" s="4">
        <v>791</v>
      </c>
      <c r="F1230" s="4">
        <v>2748</v>
      </c>
      <c r="G1230" s="4">
        <v>2794</v>
      </c>
    </row>
    <row r="1231" spans="2:7" ht="9">
      <c r="B1231" s="11" t="s">
        <v>626</v>
      </c>
      <c r="C1231" s="4">
        <v>55500</v>
      </c>
      <c r="D1231" s="4">
        <v>21880</v>
      </c>
      <c r="E1231" s="4">
        <v>341</v>
      </c>
      <c r="F1231" s="4">
        <v>1243</v>
      </c>
      <c r="G1231" s="4">
        <v>921</v>
      </c>
    </row>
    <row r="1232" spans="2:7" ht="9">
      <c r="B1232" s="11" t="s">
        <v>601</v>
      </c>
      <c r="C1232" s="4">
        <v>138561</v>
      </c>
      <c r="D1232" s="4">
        <v>50131</v>
      </c>
      <c r="E1232" s="4">
        <v>787</v>
      </c>
      <c r="F1232" s="4">
        <v>2712</v>
      </c>
      <c r="G1232" s="4">
        <v>2812</v>
      </c>
    </row>
    <row r="1233" spans="2:7" ht="9">
      <c r="B1233" s="11" t="s">
        <v>627</v>
      </c>
      <c r="C1233" s="4">
        <v>57724</v>
      </c>
      <c r="D1233" s="4">
        <v>23040</v>
      </c>
      <c r="E1233" s="4">
        <v>345</v>
      </c>
      <c r="F1233" s="4">
        <v>1279</v>
      </c>
      <c r="G1233" s="4">
        <v>903</v>
      </c>
    </row>
    <row r="1234" spans="2:7" ht="9">
      <c r="B1234" s="11" t="s">
        <v>602</v>
      </c>
      <c r="C1234" s="4">
        <v>14398</v>
      </c>
      <c r="D1234" s="4">
        <v>3178</v>
      </c>
      <c r="E1234" s="4">
        <v>91</v>
      </c>
      <c r="F1234" s="4">
        <v>210</v>
      </c>
      <c r="G1234" s="4">
        <v>329</v>
      </c>
    </row>
    <row r="1235" spans="2:7" ht="9">
      <c r="B1235" s="11" t="s">
        <v>628</v>
      </c>
      <c r="C1235" s="4">
        <v>122112</v>
      </c>
      <c r="D1235" s="4">
        <v>44853</v>
      </c>
      <c r="E1235" s="4">
        <v>688</v>
      </c>
      <c r="F1235" s="4">
        <v>2436</v>
      </c>
      <c r="G1235" s="4">
        <v>2482</v>
      </c>
    </row>
    <row r="1236" spans="2:7" ht="9">
      <c r="B1236" s="11" t="s">
        <v>629</v>
      </c>
      <c r="C1236" s="4">
        <v>59775</v>
      </c>
      <c r="D1236" s="4">
        <v>25140</v>
      </c>
      <c r="E1236" s="4">
        <v>353</v>
      </c>
      <c r="F1236" s="4">
        <v>1345</v>
      </c>
      <c r="G1236" s="4">
        <v>904</v>
      </c>
    </row>
    <row r="1237" spans="2:7" ht="9">
      <c r="B1237" s="11" t="s">
        <v>26</v>
      </c>
      <c r="C1237" s="4">
        <v>196285</v>
      </c>
      <c r="D1237" s="4">
        <v>73171</v>
      </c>
      <c r="E1237" s="4">
        <v>1132</v>
      </c>
      <c r="F1237" s="4">
        <v>3991</v>
      </c>
      <c r="G1237" s="4">
        <v>3715</v>
      </c>
    </row>
    <row r="1238" spans="2:7" ht="9">
      <c r="B1238" s="12" t="s">
        <v>790</v>
      </c>
      <c r="C1238" s="4"/>
      <c r="D1238" s="4"/>
      <c r="E1238" s="4"/>
      <c r="F1238" s="4"/>
      <c r="G1238" s="4"/>
    </row>
    <row r="1239" spans="2:7" ht="9">
      <c r="B1239" s="11" t="s">
        <v>630</v>
      </c>
      <c r="C1239" s="4">
        <v>1924</v>
      </c>
      <c r="D1239" s="4">
        <v>2192</v>
      </c>
      <c r="E1239" s="4">
        <v>11</v>
      </c>
      <c r="F1239" s="4">
        <v>62</v>
      </c>
      <c r="G1239" s="4">
        <v>23</v>
      </c>
    </row>
    <row r="1240" spans="2:7" ht="9">
      <c r="B1240" s="11" t="s">
        <v>631</v>
      </c>
      <c r="C1240" s="4">
        <v>8446</v>
      </c>
      <c r="D1240" s="4">
        <v>3293</v>
      </c>
      <c r="E1240" s="4">
        <v>53</v>
      </c>
      <c r="F1240" s="4">
        <v>191</v>
      </c>
      <c r="G1240" s="4">
        <v>152</v>
      </c>
    </row>
    <row r="1241" spans="2:7" ht="9">
      <c r="B1241" s="11" t="s">
        <v>632</v>
      </c>
      <c r="C1241" s="4">
        <v>1500</v>
      </c>
      <c r="D1241" s="4">
        <v>310</v>
      </c>
      <c r="E1241" s="4">
        <v>7</v>
      </c>
      <c r="F1241" s="4">
        <v>42</v>
      </c>
      <c r="G1241" s="4">
        <v>32</v>
      </c>
    </row>
    <row r="1242" spans="2:7" ht="9">
      <c r="B1242" s="11" t="s">
        <v>633</v>
      </c>
      <c r="C1242" s="4">
        <v>8602</v>
      </c>
      <c r="D1242" s="4">
        <v>3861</v>
      </c>
      <c r="E1242" s="4">
        <v>46</v>
      </c>
      <c r="F1242" s="4">
        <v>210</v>
      </c>
      <c r="G1242" s="4">
        <v>172</v>
      </c>
    </row>
    <row r="1243" spans="2:7" ht="9">
      <c r="B1243" s="11" t="s">
        <v>634</v>
      </c>
      <c r="C1243" s="4">
        <v>376</v>
      </c>
      <c r="D1243" s="4">
        <v>68</v>
      </c>
      <c r="E1243" s="4">
        <v>3</v>
      </c>
      <c r="F1243" s="4">
        <v>5</v>
      </c>
      <c r="G1243" s="4">
        <v>5</v>
      </c>
    </row>
    <row r="1244" spans="2:7" ht="9">
      <c r="B1244" s="11" t="s">
        <v>635</v>
      </c>
      <c r="C1244" s="4">
        <v>21451</v>
      </c>
      <c r="D1244" s="4">
        <v>4948</v>
      </c>
      <c r="E1244" s="4">
        <v>115</v>
      </c>
      <c r="F1244" s="4">
        <v>290</v>
      </c>
      <c r="G1244" s="4">
        <v>470</v>
      </c>
    </row>
    <row r="1245" spans="2:7" ht="9">
      <c r="B1245" s="11" t="s">
        <v>636</v>
      </c>
      <c r="C1245" s="4">
        <v>4651</v>
      </c>
      <c r="D1245" s="4">
        <v>367</v>
      </c>
      <c r="E1245" s="4">
        <v>27</v>
      </c>
      <c r="F1245" s="4">
        <v>45</v>
      </c>
      <c r="G1245" s="4">
        <v>97</v>
      </c>
    </row>
    <row r="1246" spans="2:7" ht="9">
      <c r="B1246" s="11" t="s">
        <v>637</v>
      </c>
      <c r="C1246" s="4">
        <v>8429</v>
      </c>
      <c r="D1246" s="4">
        <v>3542</v>
      </c>
      <c r="E1246" s="4">
        <v>41</v>
      </c>
      <c r="F1246" s="4">
        <v>177</v>
      </c>
      <c r="G1246" s="4">
        <v>151</v>
      </c>
    </row>
    <row r="1247" spans="2:7" ht="9">
      <c r="B1247" s="11" t="s">
        <v>638</v>
      </c>
      <c r="C1247" s="4">
        <v>3536</v>
      </c>
      <c r="D1247" s="4">
        <v>1690</v>
      </c>
      <c r="E1247" s="4">
        <v>23</v>
      </c>
      <c r="F1247" s="4">
        <v>78</v>
      </c>
      <c r="G1247" s="4">
        <v>58</v>
      </c>
    </row>
    <row r="1248" spans="2:7" ht="9">
      <c r="B1248" s="11" t="s">
        <v>639</v>
      </c>
      <c r="C1248" s="4">
        <v>2683</v>
      </c>
      <c r="D1248" s="4">
        <v>2955</v>
      </c>
      <c r="E1248" s="4">
        <v>18</v>
      </c>
      <c r="F1248" s="4">
        <v>84</v>
      </c>
      <c r="G1248" s="4">
        <v>43</v>
      </c>
    </row>
    <row r="1249" spans="2:7" ht="9">
      <c r="B1249" s="11" t="s">
        <v>640</v>
      </c>
      <c r="C1249" s="4">
        <v>10410</v>
      </c>
      <c r="D1249" s="4">
        <v>4120</v>
      </c>
      <c r="E1249" s="4">
        <v>50</v>
      </c>
      <c r="F1249" s="4">
        <v>242</v>
      </c>
      <c r="G1249" s="4">
        <v>136</v>
      </c>
    </row>
    <row r="1250" spans="2:7" ht="9">
      <c r="B1250" s="11" t="s">
        <v>641</v>
      </c>
      <c r="C1250" s="4">
        <v>5742</v>
      </c>
      <c r="D1250" s="4">
        <v>2648</v>
      </c>
      <c r="E1250" s="4">
        <v>36</v>
      </c>
      <c r="F1250" s="4">
        <v>117</v>
      </c>
      <c r="G1250" s="4">
        <v>126</v>
      </c>
    </row>
    <row r="1251" spans="2:7" ht="9">
      <c r="B1251" s="11" t="s">
        <v>642</v>
      </c>
      <c r="C1251" s="4">
        <v>13458</v>
      </c>
      <c r="D1251" s="4">
        <v>3766</v>
      </c>
      <c r="E1251" s="4">
        <v>82</v>
      </c>
      <c r="F1251" s="4">
        <v>282</v>
      </c>
      <c r="G1251" s="4">
        <v>292</v>
      </c>
    </row>
    <row r="1252" spans="2:7" ht="9">
      <c r="B1252" s="11" t="s">
        <v>643</v>
      </c>
      <c r="C1252" s="4">
        <v>1695</v>
      </c>
      <c r="D1252" s="4">
        <v>1103</v>
      </c>
      <c r="E1252" s="4">
        <v>2</v>
      </c>
      <c r="F1252" s="4">
        <v>52</v>
      </c>
      <c r="G1252" s="4">
        <v>11</v>
      </c>
    </row>
    <row r="1253" spans="2:7" ht="9">
      <c r="B1253" s="11" t="s">
        <v>644</v>
      </c>
      <c r="C1253" s="4">
        <v>19771</v>
      </c>
      <c r="D1253" s="4">
        <v>7617</v>
      </c>
      <c r="E1253" s="4">
        <v>155</v>
      </c>
      <c r="F1253" s="4">
        <v>426</v>
      </c>
      <c r="G1253" s="4">
        <v>357</v>
      </c>
    </row>
    <row r="1254" spans="2:7" ht="9">
      <c r="B1254" s="11" t="s">
        <v>645</v>
      </c>
      <c r="C1254" s="4">
        <v>10834</v>
      </c>
      <c r="D1254" s="4">
        <v>3305</v>
      </c>
      <c r="E1254" s="4">
        <v>83</v>
      </c>
      <c r="F1254" s="4">
        <v>204</v>
      </c>
      <c r="G1254" s="4">
        <v>237</v>
      </c>
    </row>
    <row r="1255" spans="2:7" ht="9">
      <c r="B1255" s="11" t="s">
        <v>646</v>
      </c>
      <c r="C1255" s="4">
        <v>10076</v>
      </c>
      <c r="D1255" s="4">
        <v>4723</v>
      </c>
      <c r="E1255" s="4">
        <v>56</v>
      </c>
      <c r="F1255" s="4">
        <v>233</v>
      </c>
      <c r="G1255" s="4">
        <v>134</v>
      </c>
    </row>
    <row r="1256" spans="2:7" ht="9">
      <c r="B1256" s="11" t="s">
        <v>647</v>
      </c>
      <c r="C1256" s="4">
        <v>26260</v>
      </c>
      <c r="D1256" s="4">
        <v>10234</v>
      </c>
      <c r="E1256" s="4">
        <v>131</v>
      </c>
      <c r="F1256" s="4">
        <v>513</v>
      </c>
      <c r="G1256" s="4">
        <v>554</v>
      </c>
    </row>
    <row r="1257" spans="2:7" ht="9">
      <c r="B1257" s="11" t="s">
        <v>648</v>
      </c>
      <c r="C1257" s="4">
        <v>15449</v>
      </c>
      <c r="D1257" s="4">
        <v>3882</v>
      </c>
      <c r="E1257" s="4">
        <v>83</v>
      </c>
      <c r="F1257" s="4">
        <v>232</v>
      </c>
      <c r="G1257" s="4">
        <v>322</v>
      </c>
    </row>
    <row r="1258" spans="2:7" ht="9">
      <c r="B1258" s="11" t="s">
        <v>649</v>
      </c>
      <c r="C1258" s="4">
        <v>1740</v>
      </c>
      <c r="D1258" s="4">
        <v>1481</v>
      </c>
      <c r="E1258" s="4">
        <v>10</v>
      </c>
      <c r="F1258" s="4">
        <v>57</v>
      </c>
      <c r="G1258" s="4">
        <v>23</v>
      </c>
    </row>
    <row r="1259" spans="2:7" ht="18">
      <c r="B1259" s="11" t="s">
        <v>650</v>
      </c>
      <c r="C1259" s="4">
        <v>19252</v>
      </c>
      <c r="D1259" s="4">
        <v>7066</v>
      </c>
      <c r="E1259" s="4">
        <v>100</v>
      </c>
      <c r="F1259" s="4">
        <v>449</v>
      </c>
      <c r="G1259" s="4">
        <v>320</v>
      </c>
    </row>
    <row r="1260" spans="2:7" ht="18">
      <c r="B1260" s="11" t="s">
        <v>651</v>
      </c>
      <c r="C1260" s="4">
        <v>0</v>
      </c>
      <c r="D1260" s="4">
        <v>0</v>
      </c>
      <c r="E1260" s="4">
        <v>0</v>
      </c>
      <c r="F1260" s="4">
        <v>0</v>
      </c>
      <c r="G1260" s="4">
        <v>0</v>
      </c>
    </row>
    <row r="1261" spans="3:7" ht="4.5" customHeight="1">
      <c r="C1261" s="4"/>
      <c r="D1261" s="4"/>
      <c r="E1261" s="4"/>
      <c r="F1261" s="4"/>
      <c r="G1261" s="4"/>
    </row>
    <row r="1262" spans="1:7" ht="9">
      <c r="A1262" s="5" t="s">
        <v>834</v>
      </c>
      <c r="C1262" s="4"/>
      <c r="D1262" s="4"/>
      <c r="E1262" s="4"/>
      <c r="F1262" s="4"/>
      <c r="G1262" s="4"/>
    </row>
    <row r="1263" spans="1:7" ht="9">
      <c r="A1263" s="1"/>
      <c r="B1263" s="9" t="s">
        <v>792</v>
      </c>
      <c r="C1263" s="4">
        <v>91055</v>
      </c>
      <c r="D1263" s="4">
        <v>66146</v>
      </c>
      <c r="E1263" s="4">
        <v>927</v>
      </c>
      <c r="F1263" s="4">
        <v>3790</v>
      </c>
      <c r="G1263" s="4">
        <v>3347</v>
      </c>
    </row>
    <row r="1264" spans="2:7" s="6" customFormat="1" ht="9">
      <c r="B1264" s="10" t="s">
        <v>793</v>
      </c>
      <c r="C1264" s="7">
        <f>C1263/165265</f>
        <v>0.5509636039088737</v>
      </c>
      <c r="D1264" s="7">
        <f>D1263/165265</f>
        <v>0.40024203551871235</v>
      </c>
      <c r="E1264" s="7">
        <f>E1263/165265</f>
        <v>0.005609173146159199</v>
      </c>
      <c r="F1264" s="7">
        <f>F1263/165265</f>
        <v>0.022932865397997156</v>
      </c>
      <c r="G1264" s="7">
        <f>G1263/165265</f>
        <v>0.020252322028257646</v>
      </c>
    </row>
    <row r="1265" spans="3:7" ht="3.75" customHeight="1">
      <c r="C1265" s="4"/>
      <c r="D1265" s="4"/>
      <c r="E1265" s="4"/>
      <c r="F1265" s="4"/>
      <c r="G1265" s="4"/>
    </row>
    <row r="1266" spans="2:7" ht="9">
      <c r="B1266" s="11" t="s">
        <v>10</v>
      </c>
      <c r="C1266" s="4">
        <v>22089</v>
      </c>
      <c r="D1266" s="4">
        <v>10017</v>
      </c>
      <c r="E1266" s="4">
        <v>183</v>
      </c>
      <c r="F1266" s="4">
        <v>621</v>
      </c>
      <c r="G1266" s="4">
        <v>720</v>
      </c>
    </row>
    <row r="1267" spans="2:7" ht="9">
      <c r="B1267" s="11" t="s">
        <v>11</v>
      </c>
      <c r="C1267" s="4">
        <v>26013</v>
      </c>
      <c r="D1267" s="4">
        <v>14726</v>
      </c>
      <c r="E1267" s="4">
        <v>201</v>
      </c>
      <c r="F1267" s="4">
        <v>735</v>
      </c>
      <c r="G1267" s="4">
        <v>678</v>
      </c>
    </row>
    <row r="1268" spans="2:7" ht="9">
      <c r="B1268" s="11" t="s">
        <v>12</v>
      </c>
      <c r="C1268" s="4">
        <v>20349</v>
      </c>
      <c r="D1268" s="4">
        <v>14307</v>
      </c>
      <c r="E1268" s="4">
        <v>164</v>
      </c>
      <c r="F1268" s="4">
        <v>747</v>
      </c>
      <c r="G1268" s="4">
        <v>722</v>
      </c>
    </row>
    <row r="1269" spans="2:7" ht="9">
      <c r="B1269" s="11" t="s">
        <v>13</v>
      </c>
      <c r="C1269" s="4">
        <v>12598</v>
      </c>
      <c r="D1269" s="4">
        <v>16491</v>
      </c>
      <c r="E1269" s="4">
        <v>224</v>
      </c>
      <c r="F1269" s="4">
        <v>1011</v>
      </c>
      <c r="G1269" s="4">
        <v>691</v>
      </c>
    </row>
    <row r="1270" spans="2:7" ht="9">
      <c r="B1270" s="11" t="s">
        <v>14</v>
      </c>
      <c r="C1270" s="4">
        <v>10006</v>
      </c>
      <c r="D1270" s="4">
        <v>10605</v>
      </c>
      <c r="E1270" s="4">
        <v>155</v>
      </c>
      <c r="F1270" s="4">
        <v>676</v>
      </c>
      <c r="G1270" s="4">
        <v>536</v>
      </c>
    </row>
    <row r="1271" spans="2:7" ht="9">
      <c r="B1271" s="11" t="s">
        <v>615</v>
      </c>
      <c r="C1271" s="4">
        <v>72823</v>
      </c>
      <c r="D1271" s="4">
        <v>40535</v>
      </c>
      <c r="E1271" s="4">
        <v>634</v>
      </c>
      <c r="F1271" s="4">
        <v>2539</v>
      </c>
      <c r="G1271" s="4">
        <v>2450</v>
      </c>
    </row>
    <row r="1272" spans="2:7" ht="9">
      <c r="B1272" s="11" t="s">
        <v>652</v>
      </c>
      <c r="C1272" s="4">
        <v>18232</v>
      </c>
      <c r="D1272" s="4">
        <v>25611</v>
      </c>
      <c r="E1272" s="4">
        <v>293</v>
      </c>
      <c r="F1272" s="4">
        <v>1251</v>
      </c>
      <c r="G1272" s="4">
        <v>897</v>
      </c>
    </row>
    <row r="1273" spans="2:7" ht="9">
      <c r="B1273" s="11" t="s">
        <v>389</v>
      </c>
      <c r="C1273" s="4">
        <v>14486</v>
      </c>
      <c r="D1273" s="4">
        <v>17208</v>
      </c>
      <c r="E1273" s="4">
        <v>219</v>
      </c>
      <c r="F1273" s="4">
        <v>1066</v>
      </c>
      <c r="G1273" s="4">
        <v>772</v>
      </c>
    </row>
    <row r="1274" spans="2:7" ht="9">
      <c r="B1274" s="11" t="s">
        <v>215</v>
      </c>
      <c r="C1274" s="4">
        <v>76569</v>
      </c>
      <c r="D1274" s="4">
        <v>48938</v>
      </c>
      <c r="E1274" s="4">
        <v>708</v>
      </c>
      <c r="F1274" s="4">
        <v>2724</v>
      </c>
      <c r="G1274" s="4">
        <v>2575</v>
      </c>
    </row>
    <row r="1275" spans="2:7" ht="9">
      <c r="B1275" s="11" t="s">
        <v>616</v>
      </c>
      <c r="C1275" s="4">
        <v>24455</v>
      </c>
      <c r="D1275" s="4">
        <v>29888</v>
      </c>
      <c r="E1275" s="4">
        <v>406</v>
      </c>
      <c r="F1275" s="4">
        <v>1822</v>
      </c>
      <c r="G1275" s="4">
        <v>1360</v>
      </c>
    </row>
    <row r="1276" spans="2:7" ht="9">
      <c r="B1276" s="11" t="s">
        <v>653</v>
      </c>
      <c r="C1276" s="4">
        <v>66600</v>
      </c>
      <c r="D1276" s="4">
        <v>36258</v>
      </c>
      <c r="E1276" s="4">
        <v>521</v>
      </c>
      <c r="F1276" s="4">
        <v>1968</v>
      </c>
      <c r="G1276" s="4">
        <v>1987</v>
      </c>
    </row>
    <row r="1277" spans="2:7" ht="9">
      <c r="B1277" s="11" t="s">
        <v>26</v>
      </c>
      <c r="C1277" s="4">
        <v>55479</v>
      </c>
      <c r="D1277" s="4">
        <v>28030</v>
      </c>
      <c r="E1277" s="4">
        <v>497</v>
      </c>
      <c r="F1277" s="4">
        <v>2054</v>
      </c>
      <c r="G1277" s="4">
        <v>1969</v>
      </c>
    </row>
    <row r="1278" spans="2:7" ht="9">
      <c r="B1278" s="11" t="s">
        <v>46</v>
      </c>
      <c r="C1278" s="4">
        <v>35576</v>
      </c>
      <c r="D1278" s="4">
        <v>38116</v>
      </c>
      <c r="E1278" s="4">
        <v>430</v>
      </c>
      <c r="F1278" s="4">
        <v>1736</v>
      </c>
      <c r="G1278" s="4">
        <v>1378</v>
      </c>
    </row>
    <row r="1279" spans="2:7" ht="9">
      <c r="B1279" s="12" t="s">
        <v>790</v>
      </c>
      <c r="C1279" s="4"/>
      <c r="D1279" s="4"/>
      <c r="E1279" s="4"/>
      <c r="F1279" s="4"/>
      <c r="G1279" s="4"/>
    </row>
    <row r="1280" spans="2:7" ht="9">
      <c r="B1280" s="11" t="s">
        <v>654</v>
      </c>
      <c r="C1280" s="4">
        <v>925</v>
      </c>
      <c r="D1280" s="4">
        <v>1065</v>
      </c>
      <c r="E1280" s="4">
        <v>5</v>
      </c>
      <c r="F1280" s="4">
        <v>38</v>
      </c>
      <c r="G1280" s="4">
        <v>22</v>
      </c>
    </row>
    <row r="1281" spans="2:7" ht="9">
      <c r="B1281" s="11" t="s">
        <v>655</v>
      </c>
      <c r="C1281" s="4">
        <v>3396</v>
      </c>
      <c r="D1281" s="4">
        <v>1923</v>
      </c>
      <c r="E1281" s="4">
        <v>36</v>
      </c>
      <c r="F1281" s="4">
        <v>107</v>
      </c>
      <c r="G1281" s="4">
        <v>136</v>
      </c>
    </row>
    <row r="1282" spans="2:7" ht="9">
      <c r="B1282" s="11" t="s">
        <v>656</v>
      </c>
      <c r="C1282" s="4">
        <v>8213</v>
      </c>
      <c r="D1282" s="4">
        <v>4837</v>
      </c>
      <c r="E1282" s="4">
        <v>69</v>
      </c>
      <c r="F1282" s="4">
        <v>258</v>
      </c>
      <c r="G1282" s="4">
        <v>237</v>
      </c>
    </row>
    <row r="1283" spans="2:7" ht="9">
      <c r="B1283" s="11" t="s">
        <v>657</v>
      </c>
      <c r="C1283" s="4">
        <v>922</v>
      </c>
      <c r="D1283" s="4">
        <v>341</v>
      </c>
      <c r="E1283" s="4">
        <v>13</v>
      </c>
      <c r="F1283" s="4">
        <v>78</v>
      </c>
      <c r="G1283" s="4">
        <v>49</v>
      </c>
    </row>
    <row r="1284" spans="2:7" ht="9">
      <c r="B1284" s="11" t="s">
        <v>658</v>
      </c>
      <c r="C1284" s="4">
        <v>5619</v>
      </c>
      <c r="D1284" s="4">
        <v>5263</v>
      </c>
      <c r="E1284" s="4">
        <v>109</v>
      </c>
      <c r="F1284" s="4">
        <v>418</v>
      </c>
      <c r="G1284" s="4">
        <v>327</v>
      </c>
    </row>
    <row r="1285" spans="2:7" ht="9">
      <c r="B1285" s="11" t="s">
        <v>659</v>
      </c>
      <c r="C1285" s="4">
        <v>27623</v>
      </c>
      <c r="D1285" s="4">
        <v>10596</v>
      </c>
      <c r="E1285" s="4">
        <v>208</v>
      </c>
      <c r="F1285" s="4">
        <v>762</v>
      </c>
      <c r="G1285" s="4">
        <v>823</v>
      </c>
    </row>
    <row r="1286" spans="2:7" ht="9">
      <c r="B1286" s="11" t="s">
        <v>660</v>
      </c>
      <c r="C1286" s="4">
        <v>9736</v>
      </c>
      <c r="D1286" s="4">
        <v>9941</v>
      </c>
      <c r="E1286" s="4">
        <v>146</v>
      </c>
      <c r="F1286" s="4">
        <v>656</v>
      </c>
      <c r="G1286" s="4">
        <v>524</v>
      </c>
    </row>
    <row r="1287" spans="2:7" ht="9">
      <c r="B1287" s="11" t="s">
        <v>661</v>
      </c>
      <c r="C1287" s="4">
        <v>1097</v>
      </c>
      <c r="D1287" s="4">
        <v>1529</v>
      </c>
      <c r="E1287" s="4">
        <v>13</v>
      </c>
      <c r="F1287" s="4">
        <v>34</v>
      </c>
      <c r="G1287" s="4">
        <v>26</v>
      </c>
    </row>
    <row r="1288" spans="2:7" ht="18">
      <c r="B1288" s="11" t="s">
        <v>662</v>
      </c>
      <c r="C1288" s="4">
        <v>33524</v>
      </c>
      <c r="D1288" s="4">
        <v>30651</v>
      </c>
      <c r="E1288" s="4">
        <v>328</v>
      </c>
      <c r="F1288" s="4">
        <v>1439</v>
      </c>
      <c r="G1288" s="4">
        <v>1203</v>
      </c>
    </row>
    <row r="1289" spans="2:7" ht="18">
      <c r="B1289" s="11" t="s">
        <v>663</v>
      </c>
      <c r="C1289" s="4">
        <v>0</v>
      </c>
      <c r="D1289" s="4">
        <v>0</v>
      </c>
      <c r="E1289" s="4">
        <v>0</v>
      </c>
      <c r="F1289" s="4">
        <v>0</v>
      </c>
      <c r="G1289" s="4">
        <v>0</v>
      </c>
    </row>
    <row r="1290" spans="3:7" ht="4.5" customHeight="1">
      <c r="C1290" s="4"/>
      <c r="D1290" s="4"/>
      <c r="E1290" s="4"/>
      <c r="F1290" s="4"/>
      <c r="G1290" s="4"/>
    </row>
    <row r="1291" spans="1:7" ht="9">
      <c r="A1291" s="5" t="s">
        <v>835</v>
      </c>
      <c r="C1291" s="4"/>
      <c r="D1291" s="4"/>
      <c r="E1291" s="4"/>
      <c r="F1291" s="4"/>
      <c r="G1291" s="4"/>
    </row>
    <row r="1292" spans="1:7" ht="9">
      <c r="A1292" s="1"/>
      <c r="B1292" s="9" t="s">
        <v>792</v>
      </c>
      <c r="C1292" s="4">
        <v>380551</v>
      </c>
      <c r="D1292" s="4">
        <v>172008</v>
      </c>
      <c r="E1292" s="4">
        <v>3328</v>
      </c>
      <c r="F1292" s="4">
        <v>11158</v>
      </c>
      <c r="G1292" s="4">
        <v>9550</v>
      </c>
    </row>
    <row r="1293" spans="2:7" s="6" customFormat="1" ht="9">
      <c r="B1293" s="10" t="s">
        <v>793</v>
      </c>
      <c r="C1293" s="7">
        <f>C1292/576595</f>
        <v>0.6599970516567087</v>
      </c>
      <c r="D1293" s="7">
        <f>D1292/576595</f>
        <v>0.298316842844631</v>
      </c>
      <c r="E1293" s="7">
        <f>E1292/576595</f>
        <v>0.0057718155724555366</v>
      </c>
      <c r="F1293" s="7">
        <f>F1292/576595</f>
        <v>0.019351537907890286</v>
      </c>
      <c r="G1293" s="7">
        <f>G1292/576595</f>
        <v>0.016562752018314416</v>
      </c>
    </row>
    <row r="1294" spans="3:7" ht="3.75" customHeight="1">
      <c r="C1294" s="4"/>
      <c r="D1294" s="4"/>
      <c r="E1294" s="4"/>
      <c r="F1294" s="4"/>
      <c r="G1294" s="4"/>
    </row>
    <row r="1295" spans="2:7" ht="9">
      <c r="B1295" s="11" t="s">
        <v>10</v>
      </c>
      <c r="C1295" s="4">
        <v>78098</v>
      </c>
      <c r="D1295" s="4">
        <v>48593</v>
      </c>
      <c r="E1295" s="4">
        <v>814</v>
      </c>
      <c r="F1295" s="4">
        <v>2372</v>
      </c>
      <c r="G1295" s="4">
        <v>2051</v>
      </c>
    </row>
    <row r="1296" spans="2:7" ht="9">
      <c r="B1296" s="11" t="s">
        <v>11</v>
      </c>
      <c r="C1296" s="4">
        <v>53917</v>
      </c>
      <c r="D1296" s="4">
        <v>15500</v>
      </c>
      <c r="E1296" s="4">
        <v>462</v>
      </c>
      <c r="F1296" s="4">
        <v>1533</v>
      </c>
      <c r="G1296" s="4">
        <v>1649</v>
      </c>
    </row>
    <row r="1297" spans="2:7" ht="9">
      <c r="B1297" s="11" t="s">
        <v>12</v>
      </c>
      <c r="C1297" s="4">
        <v>67598</v>
      </c>
      <c r="D1297" s="4">
        <v>26968</v>
      </c>
      <c r="E1297" s="4">
        <v>644</v>
      </c>
      <c r="F1297" s="4">
        <v>1985</v>
      </c>
      <c r="G1297" s="4">
        <v>1855</v>
      </c>
    </row>
    <row r="1298" spans="2:7" ht="9">
      <c r="B1298" s="11" t="s">
        <v>13</v>
      </c>
      <c r="C1298" s="4">
        <v>79772</v>
      </c>
      <c r="D1298" s="4">
        <v>36715</v>
      </c>
      <c r="E1298" s="4">
        <v>792</v>
      </c>
      <c r="F1298" s="4">
        <v>2455</v>
      </c>
      <c r="G1298" s="4">
        <v>2194</v>
      </c>
    </row>
    <row r="1299" spans="2:7" ht="9">
      <c r="B1299" s="11" t="s">
        <v>14</v>
      </c>
      <c r="C1299" s="4">
        <v>101166</v>
      </c>
      <c r="D1299" s="4">
        <v>44232</v>
      </c>
      <c r="E1299" s="4">
        <v>616</v>
      </c>
      <c r="F1299" s="4">
        <v>2813</v>
      </c>
      <c r="G1299" s="4">
        <v>1801</v>
      </c>
    </row>
    <row r="1300" spans="2:7" ht="9">
      <c r="B1300" s="11" t="s">
        <v>17</v>
      </c>
      <c r="C1300" s="4">
        <v>8896</v>
      </c>
      <c r="D1300" s="4">
        <v>6946</v>
      </c>
      <c r="E1300" s="4">
        <v>146</v>
      </c>
      <c r="F1300" s="4">
        <v>260</v>
      </c>
      <c r="G1300" s="4">
        <v>246</v>
      </c>
    </row>
    <row r="1301" spans="2:7" ht="9">
      <c r="B1301" s="11" t="s">
        <v>626</v>
      </c>
      <c r="C1301" s="4">
        <v>102438</v>
      </c>
      <c r="D1301" s="4">
        <v>43561</v>
      </c>
      <c r="E1301" s="4">
        <v>643</v>
      </c>
      <c r="F1301" s="4">
        <v>2922</v>
      </c>
      <c r="G1301" s="4">
        <v>1878</v>
      </c>
    </row>
    <row r="1302" spans="2:7" ht="9">
      <c r="B1302" s="11" t="s">
        <v>664</v>
      </c>
      <c r="C1302" s="4">
        <v>142829</v>
      </c>
      <c r="D1302" s="4">
        <v>67805</v>
      </c>
      <c r="E1302" s="4">
        <v>1375</v>
      </c>
      <c r="F1302" s="4">
        <v>4280</v>
      </c>
      <c r="G1302" s="4">
        <v>3779</v>
      </c>
    </row>
    <row r="1303" spans="2:7" ht="9">
      <c r="B1303" s="11" t="s">
        <v>665</v>
      </c>
      <c r="C1303" s="4">
        <v>126388</v>
      </c>
      <c r="D1303" s="4">
        <v>53696</v>
      </c>
      <c r="E1303" s="4">
        <v>1164</v>
      </c>
      <c r="F1303" s="4">
        <v>3696</v>
      </c>
      <c r="G1303" s="4">
        <v>3647</v>
      </c>
    </row>
    <row r="1304" spans="2:7" ht="9">
      <c r="B1304" s="11" t="s">
        <v>20</v>
      </c>
      <c r="C1304" s="4">
        <v>28484</v>
      </c>
      <c r="D1304" s="4">
        <v>11765</v>
      </c>
      <c r="E1304" s="4">
        <v>288</v>
      </c>
      <c r="F1304" s="4">
        <v>736</v>
      </c>
      <c r="G1304" s="4">
        <v>830</v>
      </c>
    </row>
    <row r="1305" spans="2:7" ht="9">
      <c r="B1305" s="11" t="s">
        <v>627</v>
      </c>
      <c r="C1305" s="4">
        <v>136212</v>
      </c>
      <c r="D1305" s="4">
        <v>63929</v>
      </c>
      <c r="E1305" s="4">
        <v>1060</v>
      </c>
      <c r="F1305" s="4">
        <v>3752</v>
      </c>
      <c r="G1305" s="4">
        <v>3122</v>
      </c>
    </row>
    <row r="1306" spans="2:7" ht="9">
      <c r="B1306" s="11" t="s">
        <v>666</v>
      </c>
      <c r="C1306" s="4">
        <v>165436</v>
      </c>
      <c r="D1306" s="4">
        <v>59261</v>
      </c>
      <c r="E1306" s="4">
        <v>1497</v>
      </c>
      <c r="F1306" s="4">
        <v>5224</v>
      </c>
      <c r="G1306" s="4">
        <v>4515</v>
      </c>
    </row>
    <row r="1307" spans="2:7" ht="9">
      <c r="B1307" s="11" t="s">
        <v>389</v>
      </c>
      <c r="C1307" s="4">
        <v>50419</v>
      </c>
      <c r="D1307" s="4">
        <v>37053</v>
      </c>
      <c r="E1307" s="4">
        <v>483</v>
      </c>
      <c r="F1307" s="4">
        <v>1446</v>
      </c>
      <c r="G1307" s="4">
        <v>1083</v>
      </c>
    </row>
    <row r="1308" spans="2:7" ht="9">
      <c r="B1308" s="11" t="s">
        <v>25</v>
      </c>
      <c r="C1308" s="4">
        <v>12686</v>
      </c>
      <c r="D1308" s="4">
        <v>5568</v>
      </c>
      <c r="E1308" s="4">
        <v>100</v>
      </c>
      <c r="F1308" s="4">
        <v>300</v>
      </c>
      <c r="G1308" s="4">
        <v>323</v>
      </c>
    </row>
    <row r="1309" spans="2:7" ht="9">
      <c r="B1309" s="11" t="s">
        <v>629</v>
      </c>
      <c r="C1309" s="4">
        <v>67925</v>
      </c>
      <c r="D1309" s="4">
        <v>34655</v>
      </c>
      <c r="E1309" s="4">
        <v>391</v>
      </c>
      <c r="F1309" s="4">
        <v>1714</v>
      </c>
      <c r="G1309" s="4">
        <v>1066</v>
      </c>
    </row>
    <row r="1310" spans="2:7" ht="9">
      <c r="B1310" s="11" t="s">
        <v>667</v>
      </c>
      <c r="C1310" s="4">
        <v>95459</v>
      </c>
      <c r="D1310" s="4">
        <v>38440</v>
      </c>
      <c r="E1310" s="4">
        <v>914</v>
      </c>
      <c r="F1310" s="4">
        <v>3203</v>
      </c>
      <c r="G1310" s="4">
        <v>2233</v>
      </c>
    </row>
    <row r="1311" spans="2:7" ht="9">
      <c r="B1311" s="11" t="s">
        <v>668</v>
      </c>
      <c r="C1311" s="4">
        <v>69336</v>
      </c>
      <c r="D1311" s="4">
        <v>23263</v>
      </c>
      <c r="E1311" s="4">
        <v>633</v>
      </c>
      <c r="F1311" s="4">
        <v>2169</v>
      </c>
      <c r="G1311" s="4">
        <v>2118</v>
      </c>
    </row>
    <row r="1312" spans="2:7" ht="9">
      <c r="B1312" s="11" t="s">
        <v>669</v>
      </c>
      <c r="C1312" s="4">
        <v>106314</v>
      </c>
      <c r="D1312" s="4">
        <v>52525</v>
      </c>
      <c r="E1312" s="4">
        <v>943</v>
      </c>
      <c r="F1312" s="4">
        <v>2897</v>
      </c>
      <c r="G1312" s="4">
        <v>3021</v>
      </c>
    </row>
    <row r="1313" spans="2:7" ht="9">
      <c r="B1313" s="11" t="s">
        <v>390</v>
      </c>
      <c r="C1313" s="4">
        <v>10932</v>
      </c>
      <c r="D1313" s="4">
        <v>8748</v>
      </c>
      <c r="E1313" s="4">
        <v>185</v>
      </c>
      <c r="F1313" s="4">
        <v>361</v>
      </c>
      <c r="G1313" s="4">
        <v>288</v>
      </c>
    </row>
    <row r="1314" spans="2:7" ht="9">
      <c r="B1314" s="11" t="s">
        <v>391</v>
      </c>
      <c r="C1314" s="4">
        <v>17899</v>
      </c>
      <c r="D1314" s="4">
        <v>8809</v>
      </c>
      <c r="E1314" s="4">
        <v>162</v>
      </c>
      <c r="F1314" s="4">
        <v>514</v>
      </c>
      <c r="G1314" s="4">
        <v>501</v>
      </c>
    </row>
    <row r="1315" spans="2:7" ht="9">
      <c r="B1315" s="11" t="s">
        <v>26</v>
      </c>
      <c r="C1315" s="4">
        <v>380551</v>
      </c>
      <c r="D1315" s="4">
        <v>172008</v>
      </c>
      <c r="E1315" s="4">
        <v>3328</v>
      </c>
      <c r="F1315" s="4">
        <v>11158</v>
      </c>
      <c r="G1315" s="4">
        <v>9550</v>
      </c>
    </row>
    <row r="1316" spans="2:7" ht="9">
      <c r="B1316" s="12" t="s">
        <v>790</v>
      </c>
      <c r="C1316" s="4"/>
      <c r="D1316" s="4"/>
      <c r="E1316" s="4"/>
      <c r="F1316" s="4"/>
      <c r="G1316" s="4"/>
    </row>
    <row r="1317" spans="2:7" ht="9">
      <c r="B1317" s="11" t="s">
        <v>670</v>
      </c>
      <c r="C1317" s="4">
        <v>9536</v>
      </c>
      <c r="D1317" s="4">
        <v>4550</v>
      </c>
      <c r="E1317" s="4">
        <v>99</v>
      </c>
      <c r="F1317" s="4">
        <v>346</v>
      </c>
      <c r="G1317" s="4">
        <v>293</v>
      </c>
    </row>
    <row r="1318" spans="2:7" ht="9">
      <c r="B1318" s="11" t="s">
        <v>671</v>
      </c>
      <c r="C1318" s="4">
        <v>13063</v>
      </c>
      <c r="D1318" s="4">
        <v>6143</v>
      </c>
      <c r="E1318" s="4">
        <v>110</v>
      </c>
      <c r="F1318" s="4">
        <v>401</v>
      </c>
      <c r="G1318" s="4">
        <v>294</v>
      </c>
    </row>
    <row r="1319" spans="2:7" ht="9">
      <c r="B1319" s="11" t="s">
        <v>672</v>
      </c>
      <c r="C1319" s="4">
        <v>8227</v>
      </c>
      <c r="D1319" s="4">
        <v>4265</v>
      </c>
      <c r="E1319" s="4">
        <v>92</v>
      </c>
      <c r="F1319" s="4">
        <v>235</v>
      </c>
      <c r="G1319" s="4">
        <v>242</v>
      </c>
    </row>
    <row r="1320" spans="2:7" ht="9">
      <c r="B1320" s="11" t="s">
        <v>673</v>
      </c>
      <c r="C1320" s="4">
        <v>9701</v>
      </c>
      <c r="D1320" s="4">
        <v>5870</v>
      </c>
      <c r="E1320" s="4">
        <v>50</v>
      </c>
      <c r="F1320" s="4">
        <v>252</v>
      </c>
      <c r="G1320" s="4">
        <v>139</v>
      </c>
    </row>
    <row r="1321" spans="2:7" ht="9">
      <c r="B1321" s="11" t="s">
        <v>674</v>
      </c>
      <c r="C1321" s="4">
        <v>2509</v>
      </c>
      <c r="D1321" s="4">
        <v>2086</v>
      </c>
      <c r="E1321" s="4">
        <v>10</v>
      </c>
      <c r="F1321" s="4">
        <v>72</v>
      </c>
      <c r="G1321" s="4">
        <v>32</v>
      </c>
    </row>
    <row r="1322" spans="2:7" ht="9">
      <c r="B1322" s="11" t="s">
        <v>675</v>
      </c>
      <c r="C1322" s="4">
        <v>8788</v>
      </c>
      <c r="D1322" s="4">
        <v>5660</v>
      </c>
      <c r="E1322" s="4">
        <v>63</v>
      </c>
      <c r="F1322" s="4">
        <v>269</v>
      </c>
      <c r="G1322" s="4">
        <v>159</v>
      </c>
    </row>
    <row r="1323" spans="2:7" ht="9">
      <c r="B1323" s="11" t="s">
        <v>676</v>
      </c>
      <c r="C1323" s="4">
        <v>11787</v>
      </c>
      <c r="D1323" s="4">
        <v>5082</v>
      </c>
      <c r="E1323" s="4">
        <v>84</v>
      </c>
      <c r="F1323" s="4">
        <v>268</v>
      </c>
      <c r="G1323" s="4">
        <v>304</v>
      </c>
    </row>
    <row r="1324" spans="2:7" ht="9">
      <c r="B1324" s="11" t="s">
        <v>677</v>
      </c>
      <c r="C1324" s="4">
        <v>971</v>
      </c>
      <c r="D1324" s="4">
        <v>906</v>
      </c>
      <c r="E1324" s="4">
        <v>5</v>
      </c>
      <c r="F1324" s="4">
        <v>24</v>
      </c>
      <c r="G1324" s="4">
        <v>8</v>
      </c>
    </row>
    <row r="1325" spans="2:7" ht="9">
      <c r="B1325" s="11" t="s">
        <v>678</v>
      </c>
      <c r="C1325" s="4">
        <v>7295</v>
      </c>
      <c r="D1325" s="4">
        <v>5296</v>
      </c>
      <c r="E1325" s="4">
        <v>120</v>
      </c>
      <c r="F1325" s="4">
        <v>203</v>
      </c>
      <c r="G1325" s="4">
        <v>204</v>
      </c>
    </row>
    <row r="1326" spans="2:7" ht="9">
      <c r="B1326" s="11" t="s">
        <v>679</v>
      </c>
      <c r="C1326" s="4">
        <v>19518</v>
      </c>
      <c r="D1326" s="4">
        <v>6084</v>
      </c>
      <c r="E1326" s="4">
        <v>143</v>
      </c>
      <c r="F1326" s="4">
        <v>636</v>
      </c>
      <c r="G1326" s="4">
        <v>373</v>
      </c>
    </row>
    <row r="1327" spans="2:7" ht="9">
      <c r="B1327" s="11" t="s">
        <v>680</v>
      </c>
      <c r="C1327" s="4">
        <v>23851</v>
      </c>
      <c r="D1327" s="4">
        <v>6454</v>
      </c>
      <c r="E1327" s="4">
        <v>82</v>
      </c>
      <c r="F1327" s="4">
        <v>518</v>
      </c>
      <c r="G1327" s="4">
        <v>301</v>
      </c>
    </row>
    <row r="1328" spans="2:7" ht="9">
      <c r="B1328" s="11" t="s">
        <v>681</v>
      </c>
      <c r="C1328" s="4">
        <v>182200</v>
      </c>
      <c r="D1328" s="4">
        <v>79296</v>
      </c>
      <c r="E1328" s="4">
        <v>1693</v>
      </c>
      <c r="F1328" s="4">
        <v>5199</v>
      </c>
      <c r="G1328" s="4">
        <v>5160</v>
      </c>
    </row>
    <row r="1329" spans="2:7" ht="9">
      <c r="B1329" s="11" t="s">
        <v>682</v>
      </c>
      <c r="C1329" s="4">
        <v>22574</v>
      </c>
      <c r="D1329" s="4">
        <v>9155</v>
      </c>
      <c r="E1329" s="4">
        <v>247</v>
      </c>
      <c r="F1329" s="4">
        <v>811</v>
      </c>
      <c r="G1329" s="4">
        <v>620</v>
      </c>
    </row>
    <row r="1330" spans="2:7" ht="9">
      <c r="B1330" s="11" t="s">
        <v>683</v>
      </c>
      <c r="C1330" s="4">
        <v>8465</v>
      </c>
      <c r="D1330" s="4">
        <v>6508</v>
      </c>
      <c r="E1330" s="4">
        <v>57</v>
      </c>
      <c r="F1330" s="4">
        <v>219</v>
      </c>
      <c r="G1330" s="4">
        <v>208</v>
      </c>
    </row>
    <row r="1331" spans="2:7" ht="9">
      <c r="B1331" s="11" t="s">
        <v>684</v>
      </c>
      <c r="C1331" s="4">
        <v>29204</v>
      </c>
      <c r="D1331" s="4">
        <v>11928</v>
      </c>
      <c r="E1331" s="4">
        <v>249</v>
      </c>
      <c r="F1331" s="4">
        <v>987</v>
      </c>
      <c r="G1331" s="4">
        <v>668</v>
      </c>
    </row>
    <row r="1332" spans="2:7" ht="18">
      <c r="B1332" s="11" t="s">
        <v>685</v>
      </c>
      <c r="C1332" s="4">
        <v>22862</v>
      </c>
      <c r="D1332" s="4">
        <v>12725</v>
      </c>
      <c r="E1332" s="4">
        <v>224</v>
      </c>
      <c r="F1332" s="4">
        <v>718</v>
      </c>
      <c r="G1332" s="4">
        <v>545</v>
      </c>
    </row>
    <row r="1333" spans="2:7" ht="18">
      <c r="B1333" s="11" t="s">
        <v>686</v>
      </c>
      <c r="C1333" s="4">
        <v>0</v>
      </c>
      <c r="D1333" s="4">
        <v>0</v>
      </c>
      <c r="E1333" s="4">
        <v>0</v>
      </c>
      <c r="F1333" s="4">
        <v>0</v>
      </c>
      <c r="G1333" s="4">
        <v>0</v>
      </c>
    </row>
    <row r="1334" spans="3:7" ht="4.5" customHeight="1">
      <c r="C1334" s="4"/>
      <c r="D1334" s="4"/>
      <c r="E1334" s="4"/>
      <c r="F1334" s="4"/>
      <c r="G1334" s="4"/>
    </row>
    <row r="1335" spans="1:7" ht="9">
      <c r="A1335" s="5" t="s">
        <v>836</v>
      </c>
      <c r="C1335" s="4"/>
      <c r="D1335" s="4"/>
      <c r="E1335" s="4"/>
      <c r="F1335" s="4"/>
      <c r="G1335" s="4"/>
    </row>
    <row r="1336" spans="1:7" ht="9">
      <c r="A1336" s="1"/>
      <c r="B1336" s="9" t="s">
        <v>792</v>
      </c>
      <c r="C1336" s="4">
        <v>84840</v>
      </c>
      <c r="D1336" s="4">
        <v>28239</v>
      </c>
      <c r="E1336" s="4">
        <v>995</v>
      </c>
      <c r="F1336" s="4">
        <v>2796</v>
      </c>
      <c r="G1336" s="4">
        <v>3329</v>
      </c>
    </row>
    <row r="1337" spans="2:7" s="6" customFormat="1" ht="9">
      <c r="B1337" s="10" t="s">
        <v>793</v>
      </c>
      <c r="C1337" s="7">
        <f>C1336/120199</f>
        <v>0.7058294994134726</v>
      </c>
      <c r="D1337" s="7">
        <f>D1336/120199</f>
        <v>0.234935398796995</v>
      </c>
      <c r="E1337" s="7">
        <f>E1336/120199</f>
        <v>0.008277939084351784</v>
      </c>
      <c r="F1337" s="7">
        <f>F1336/120199</f>
        <v>0.02326142480386692</v>
      </c>
      <c r="G1337" s="7">
        <f>G1336/120199</f>
        <v>0.027695737901313654</v>
      </c>
    </row>
    <row r="1338" spans="3:7" ht="3.75" customHeight="1">
      <c r="C1338" s="4"/>
      <c r="D1338" s="4"/>
      <c r="E1338" s="4"/>
      <c r="F1338" s="4"/>
      <c r="G1338" s="4"/>
    </row>
    <row r="1339" spans="2:7" ht="9">
      <c r="B1339" s="11" t="s">
        <v>10</v>
      </c>
      <c r="C1339" s="4">
        <v>17712</v>
      </c>
      <c r="D1339" s="4">
        <v>6311</v>
      </c>
      <c r="E1339" s="4">
        <v>219</v>
      </c>
      <c r="F1339" s="4">
        <v>588</v>
      </c>
      <c r="G1339" s="4">
        <v>684</v>
      </c>
    </row>
    <row r="1340" spans="2:7" ht="9">
      <c r="B1340" s="11" t="s">
        <v>11</v>
      </c>
      <c r="C1340" s="4">
        <v>17406</v>
      </c>
      <c r="D1340" s="4">
        <v>7534</v>
      </c>
      <c r="E1340" s="4">
        <v>187</v>
      </c>
      <c r="F1340" s="4">
        <v>556</v>
      </c>
      <c r="G1340" s="4">
        <v>513</v>
      </c>
    </row>
    <row r="1341" spans="2:7" ht="9">
      <c r="B1341" s="11" t="s">
        <v>12</v>
      </c>
      <c r="C1341" s="4">
        <v>23028</v>
      </c>
      <c r="D1341" s="4">
        <v>3830</v>
      </c>
      <c r="E1341" s="4">
        <v>250</v>
      </c>
      <c r="F1341" s="4">
        <v>650</v>
      </c>
      <c r="G1341" s="4">
        <v>1109</v>
      </c>
    </row>
    <row r="1342" spans="2:7" ht="9">
      <c r="B1342" s="11" t="s">
        <v>13</v>
      </c>
      <c r="C1342" s="4">
        <v>8806</v>
      </c>
      <c r="D1342" s="4">
        <v>2930</v>
      </c>
      <c r="E1342" s="4">
        <v>77</v>
      </c>
      <c r="F1342" s="4">
        <v>189</v>
      </c>
      <c r="G1342" s="4">
        <v>304</v>
      </c>
    </row>
    <row r="1343" spans="2:7" ht="9">
      <c r="B1343" s="11" t="s">
        <v>14</v>
      </c>
      <c r="C1343" s="4">
        <v>17888</v>
      </c>
      <c r="D1343" s="4">
        <v>7634</v>
      </c>
      <c r="E1343" s="4">
        <v>262</v>
      </c>
      <c r="F1343" s="4">
        <v>813</v>
      </c>
      <c r="G1343" s="4">
        <v>719</v>
      </c>
    </row>
    <row r="1344" spans="2:7" ht="9">
      <c r="B1344" s="11" t="s">
        <v>626</v>
      </c>
      <c r="C1344" s="4">
        <v>23818</v>
      </c>
      <c r="D1344" s="4">
        <v>11377</v>
      </c>
      <c r="E1344" s="4">
        <v>299</v>
      </c>
      <c r="F1344" s="4">
        <v>1027</v>
      </c>
      <c r="G1344" s="4">
        <v>872</v>
      </c>
    </row>
    <row r="1345" spans="2:7" ht="9">
      <c r="B1345" s="11" t="s">
        <v>388</v>
      </c>
      <c r="C1345" s="4">
        <v>61022</v>
      </c>
      <c r="D1345" s="4">
        <v>16862</v>
      </c>
      <c r="E1345" s="4">
        <v>696</v>
      </c>
      <c r="F1345" s="4">
        <v>1769</v>
      </c>
      <c r="G1345" s="4">
        <v>2457</v>
      </c>
    </row>
    <row r="1346" spans="2:7" ht="9">
      <c r="B1346" s="11" t="s">
        <v>627</v>
      </c>
      <c r="C1346" s="4">
        <v>55496</v>
      </c>
      <c r="D1346" s="4">
        <v>13946</v>
      </c>
      <c r="E1346" s="4">
        <v>675</v>
      </c>
      <c r="F1346" s="4">
        <v>1871</v>
      </c>
      <c r="G1346" s="4">
        <v>2383</v>
      </c>
    </row>
    <row r="1347" spans="2:7" ht="9">
      <c r="B1347" s="11" t="s">
        <v>389</v>
      </c>
      <c r="C1347" s="4">
        <v>29344</v>
      </c>
      <c r="D1347" s="4">
        <v>14293</v>
      </c>
      <c r="E1347" s="4">
        <v>320</v>
      </c>
      <c r="F1347" s="4">
        <v>925</v>
      </c>
      <c r="G1347" s="4">
        <v>946</v>
      </c>
    </row>
    <row r="1348" spans="2:7" ht="9">
      <c r="B1348" s="11" t="s">
        <v>390</v>
      </c>
      <c r="C1348" s="4">
        <v>74547</v>
      </c>
      <c r="D1348" s="4">
        <v>24894</v>
      </c>
      <c r="E1348" s="4">
        <v>902</v>
      </c>
      <c r="F1348" s="4">
        <v>2567</v>
      </c>
      <c r="G1348" s="4">
        <v>2965</v>
      </c>
    </row>
    <row r="1349" spans="2:7" ht="9">
      <c r="B1349" s="11" t="s">
        <v>391</v>
      </c>
      <c r="C1349" s="4">
        <v>10293</v>
      </c>
      <c r="D1349" s="4">
        <v>3345</v>
      </c>
      <c r="E1349" s="4">
        <v>93</v>
      </c>
      <c r="F1349" s="4">
        <v>229</v>
      </c>
      <c r="G1349" s="4">
        <v>364</v>
      </c>
    </row>
    <row r="1350" spans="2:7" ht="9">
      <c r="B1350" s="11" t="s">
        <v>26</v>
      </c>
      <c r="C1350" s="4">
        <v>84840</v>
      </c>
      <c r="D1350" s="4">
        <v>28239</v>
      </c>
      <c r="E1350" s="4">
        <v>995</v>
      </c>
      <c r="F1350" s="4">
        <v>2796</v>
      </c>
      <c r="G1350" s="4">
        <v>3329</v>
      </c>
    </row>
    <row r="1351" spans="2:7" ht="9">
      <c r="B1351" s="12" t="s">
        <v>790</v>
      </c>
      <c r="C1351" s="4"/>
      <c r="D1351" s="4"/>
      <c r="E1351" s="4"/>
      <c r="F1351" s="4"/>
      <c r="G1351" s="4"/>
    </row>
    <row r="1352" spans="2:7" ht="9">
      <c r="B1352" s="11" t="s">
        <v>687</v>
      </c>
      <c r="C1352" s="4">
        <v>3552</v>
      </c>
      <c r="D1352" s="4">
        <v>1213</v>
      </c>
      <c r="E1352" s="4">
        <v>53</v>
      </c>
      <c r="F1352" s="4">
        <v>116</v>
      </c>
      <c r="G1352" s="4">
        <v>118</v>
      </c>
    </row>
    <row r="1353" spans="2:7" ht="9">
      <c r="B1353" s="11" t="s">
        <v>688</v>
      </c>
      <c r="C1353" s="4">
        <v>24947</v>
      </c>
      <c r="D1353" s="4">
        <v>4193</v>
      </c>
      <c r="E1353" s="4">
        <v>279</v>
      </c>
      <c r="F1353" s="4">
        <v>727</v>
      </c>
      <c r="G1353" s="4">
        <v>1193</v>
      </c>
    </row>
    <row r="1354" spans="2:7" ht="9">
      <c r="B1354" s="11" t="s">
        <v>689</v>
      </c>
      <c r="C1354" s="4">
        <v>3398</v>
      </c>
      <c r="D1354" s="4">
        <v>2419</v>
      </c>
      <c r="E1354" s="4">
        <v>46</v>
      </c>
      <c r="F1354" s="4">
        <v>114</v>
      </c>
      <c r="G1354" s="4">
        <v>106</v>
      </c>
    </row>
    <row r="1355" spans="2:7" ht="9">
      <c r="B1355" s="11" t="s">
        <v>690</v>
      </c>
      <c r="C1355" s="4">
        <v>7513</v>
      </c>
      <c r="D1355" s="4">
        <v>2160</v>
      </c>
      <c r="E1355" s="4">
        <v>64</v>
      </c>
      <c r="F1355" s="4">
        <v>141</v>
      </c>
      <c r="G1355" s="4">
        <v>258</v>
      </c>
    </row>
    <row r="1356" spans="2:7" ht="18">
      <c r="B1356" s="11" t="s">
        <v>691</v>
      </c>
      <c r="C1356" s="4">
        <v>45430</v>
      </c>
      <c r="D1356" s="4">
        <v>18254</v>
      </c>
      <c r="E1356" s="4">
        <v>553</v>
      </c>
      <c r="F1356" s="4">
        <v>1698</v>
      </c>
      <c r="G1356" s="4">
        <v>1654</v>
      </c>
    </row>
    <row r="1357" spans="2:7" ht="18">
      <c r="B1357" s="11" t="s">
        <v>692</v>
      </c>
      <c r="C1357" s="4">
        <v>0</v>
      </c>
      <c r="D1357" s="4">
        <v>0</v>
      </c>
      <c r="E1357" s="4">
        <v>0</v>
      </c>
      <c r="F1357" s="4">
        <v>0</v>
      </c>
      <c r="G1357" s="4">
        <v>0</v>
      </c>
    </row>
    <row r="1358" spans="3:7" ht="4.5" customHeight="1">
      <c r="C1358" s="4"/>
      <c r="D1358" s="4"/>
      <c r="E1358" s="4"/>
      <c r="F1358" s="4"/>
      <c r="G1358" s="4"/>
    </row>
    <row r="1359" spans="1:7" ht="9">
      <c r="A1359" s="5" t="s">
        <v>837</v>
      </c>
      <c r="C1359" s="4"/>
      <c r="D1359" s="4"/>
      <c r="E1359" s="4"/>
      <c r="F1359" s="4"/>
      <c r="G1359" s="4"/>
    </row>
    <row r="1360" spans="1:7" ht="9">
      <c r="A1360" s="1"/>
      <c r="B1360" s="9" t="s">
        <v>792</v>
      </c>
      <c r="C1360" s="4">
        <v>26795</v>
      </c>
      <c r="D1360" s="4">
        <v>45667</v>
      </c>
      <c r="E1360" s="4">
        <v>772</v>
      </c>
      <c r="F1360" s="4">
        <v>1460</v>
      </c>
      <c r="G1360" s="4">
        <v>1412</v>
      </c>
    </row>
    <row r="1361" spans="2:7" s="6" customFormat="1" ht="9">
      <c r="B1361" s="10" t="s">
        <v>793</v>
      </c>
      <c r="C1361" s="7">
        <f>C1360/76106</f>
        <v>0.3520747378656085</v>
      </c>
      <c r="D1361" s="7">
        <f>D1360/76106</f>
        <v>0.6000446745328883</v>
      </c>
      <c r="E1361" s="7">
        <f>E1360/76106</f>
        <v>0.010143746879352482</v>
      </c>
      <c r="F1361" s="7">
        <f>F1360/76106</f>
        <v>0.019183770004993037</v>
      </c>
      <c r="G1361" s="7">
        <f>G1360/76106</f>
        <v>0.018553070717157647</v>
      </c>
    </row>
    <row r="1362" spans="3:7" ht="3.75" customHeight="1">
      <c r="C1362" s="4"/>
      <c r="D1362" s="4"/>
      <c r="E1362" s="4"/>
      <c r="F1362" s="4"/>
      <c r="G1362" s="4"/>
    </row>
    <row r="1363" spans="2:7" ht="9">
      <c r="B1363" s="11" t="s">
        <v>10</v>
      </c>
      <c r="C1363" s="4">
        <v>5863</v>
      </c>
      <c r="D1363" s="4">
        <v>8444</v>
      </c>
      <c r="E1363" s="4">
        <v>167</v>
      </c>
      <c r="F1363" s="4">
        <v>294</v>
      </c>
      <c r="G1363" s="4">
        <v>326</v>
      </c>
    </row>
    <row r="1364" spans="2:7" ht="9">
      <c r="B1364" s="11" t="s">
        <v>11</v>
      </c>
      <c r="C1364" s="4">
        <v>5544</v>
      </c>
      <c r="D1364" s="4">
        <v>8996</v>
      </c>
      <c r="E1364" s="4">
        <v>159</v>
      </c>
      <c r="F1364" s="4">
        <v>324</v>
      </c>
      <c r="G1364" s="4">
        <v>283</v>
      </c>
    </row>
    <row r="1365" spans="2:7" ht="9">
      <c r="B1365" s="11" t="s">
        <v>12</v>
      </c>
      <c r="C1365" s="4">
        <v>4821</v>
      </c>
      <c r="D1365" s="4">
        <v>9234</v>
      </c>
      <c r="E1365" s="4">
        <v>168</v>
      </c>
      <c r="F1365" s="4">
        <v>274</v>
      </c>
      <c r="G1365" s="4">
        <v>272</v>
      </c>
    </row>
    <row r="1366" spans="2:7" ht="9">
      <c r="B1366" s="11" t="s">
        <v>13</v>
      </c>
      <c r="C1366" s="4">
        <v>5392</v>
      </c>
      <c r="D1366" s="4">
        <v>9035</v>
      </c>
      <c r="E1366" s="4">
        <v>139</v>
      </c>
      <c r="F1366" s="4">
        <v>292</v>
      </c>
      <c r="G1366" s="4">
        <v>285</v>
      </c>
    </row>
    <row r="1367" spans="2:7" ht="9">
      <c r="B1367" s="11" t="s">
        <v>14</v>
      </c>
      <c r="C1367" s="4">
        <v>5175</v>
      </c>
      <c r="D1367" s="4">
        <v>9958</v>
      </c>
      <c r="E1367" s="4">
        <v>139</v>
      </c>
      <c r="F1367" s="4">
        <v>276</v>
      </c>
      <c r="G1367" s="4">
        <v>246</v>
      </c>
    </row>
    <row r="1368" spans="2:7" ht="9">
      <c r="B1368" s="11" t="s">
        <v>57</v>
      </c>
      <c r="C1368" s="4">
        <v>26795</v>
      </c>
      <c r="D1368" s="4">
        <v>45667</v>
      </c>
      <c r="E1368" s="4">
        <v>772</v>
      </c>
      <c r="F1368" s="4">
        <v>1460</v>
      </c>
      <c r="G1368" s="4">
        <v>1412</v>
      </c>
    </row>
    <row r="1369" spans="2:7" ht="9">
      <c r="B1369" s="11" t="s">
        <v>59</v>
      </c>
      <c r="C1369" s="4">
        <v>26795</v>
      </c>
      <c r="D1369" s="4">
        <v>45667</v>
      </c>
      <c r="E1369" s="4">
        <v>772</v>
      </c>
      <c r="F1369" s="4">
        <v>1460</v>
      </c>
      <c r="G1369" s="4">
        <v>1412</v>
      </c>
    </row>
    <row r="1370" spans="2:7" ht="9">
      <c r="B1370" s="11" t="s">
        <v>60</v>
      </c>
      <c r="C1370" s="4">
        <v>26795</v>
      </c>
      <c r="D1370" s="4">
        <v>45667</v>
      </c>
      <c r="E1370" s="4">
        <v>772</v>
      </c>
      <c r="F1370" s="4">
        <v>1460</v>
      </c>
      <c r="G1370" s="4">
        <v>1412</v>
      </c>
    </row>
    <row r="1371" spans="2:7" ht="9">
      <c r="B1371" s="11" t="s">
        <v>46</v>
      </c>
      <c r="C1371" s="4">
        <v>26795</v>
      </c>
      <c r="D1371" s="4">
        <v>45667</v>
      </c>
      <c r="E1371" s="4">
        <v>772</v>
      </c>
      <c r="F1371" s="4">
        <v>1460</v>
      </c>
      <c r="G1371" s="4">
        <v>1412</v>
      </c>
    </row>
    <row r="1372" spans="2:7" ht="9">
      <c r="B1372" s="12" t="s">
        <v>790</v>
      </c>
      <c r="C1372" s="4"/>
      <c r="D1372" s="4"/>
      <c r="E1372" s="4"/>
      <c r="F1372" s="4"/>
      <c r="G1372" s="4"/>
    </row>
    <row r="1373" spans="2:7" ht="9">
      <c r="B1373" s="11" t="s">
        <v>693</v>
      </c>
      <c r="C1373" s="4">
        <v>1235</v>
      </c>
      <c r="D1373" s="4">
        <v>1524</v>
      </c>
      <c r="E1373" s="4">
        <v>29</v>
      </c>
      <c r="F1373" s="4">
        <v>67</v>
      </c>
      <c r="G1373" s="4">
        <v>66</v>
      </c>
    </row>
    <row r="1374" spans="2:7" ht="9">
      <c r="B1374" s="11" t="s">
        <v>694</v>
      </c>
      <c r="C1374" s="4">
        <v>13369</v>
      </c>
      <c r="D1374" s="4">
        <v>21748</v>
      </c>
      <c r="E1374" s="4">
        <v>345</v>
      </c>
      <c r="F1374" s="4">
        <v>662</v>
      </c>
      <c r="G1374" s="4">
        <v>686</v>
      </c>
    </row>
    <row r="1375" spans="2:7" ht="9">
      <c r="B1375" s="11" t="s">
        <v>695</v>
      </c>
      <c r="C1375" s="4">
        <v>1553</v>
      </c>
      <c r="D1375" s="4">
        <v>2002</v>
      </c>
      <c r="E1375" s="4">
        <v>45</v>
      </c>
      <c r="F1375" s="4">
        <v>81</v>
      </c>
      <c r="G1375" s="4">
        <v>109</v>
      </c>
    </row>
    <row r="1376" spans="2:7" ht="9">
      <c r="B1376" s="11" t="s">
        <v>696</v>
      </c>
      <c r="C1376" s="4">
        <v>10638</v>
      </c>
      <c r="D1376" s="4">
        <v>20393</v>
      </c>
      <c r="E1376" s="4">
        <v>353</v>
      </c>
      <c r="F1376" s="4">
        <v>650</v>
      </c>
      <c r="G1376" s="4">
        <v>551</v>
      </c>
    </row>
    <row r="1377" spans="2:7" ht="18">
      <c r="B1377" s="11" t="s">
        <v>697</v>
      </c>
      <c r="C1377" s="4">
        <v>0</v>
      </c>
      <c r="D1377" s="4">
        <v>0</v>
      </c>
      <c r="E1377" s="4">
        <v>0</v>
      </c>
      <c r="F1377" s="4">
        <v>0</v>
      </c>
      <c r="G1377" s="4">
        <v>0</v>
      </c>
    </row>
    <row r="1378" spans="3:7" ht="4.5" customHeight="1">
      <c r="C1378" s="4"/>
      <c r="D1378" s="4"/>
      <c r="E1378" s="4"/>
      <c r="F1378" s="4"/>
      <c r="G1378" s="4"/>
    </row>
    <row r="1379" spans="1:7" ht="9">
      <c r="A1379" s="5" t="s">
        <v>838</v>
      </c>
      <c r="C1379" s="4"/>
      <c r="D1379" s="4"/>
      <c r="E1379" s="4"/>
      <c r="F1379" s="4"/>
      <c r="G1379" s="4"/>
    </row>
    <row r="1380" spans="1:7" ht="9">
      <c r="A1380" s="1"/>
      <c r="B1380" s="9" t="s">
        <v>792</v>
      </c>
      <c r="C1380" s="4">
        <v>679</v>
      </c>
      <c r="D1380" s="4">
        <v>1143</v>
      </c>
      <c r="E1380" s="4">
        <v>23</v>
      </c>
      <c r="F1380" s="4">
        <v>64</v>
      </c>
      <c r="G1380" s="4">
        <v>37</v>
      </c>
    </row>
    <row r="1381" spans="2:7" s="6" customFormat="1" ht="9">
      <c r="B1381" s="10" t="s">
        <v>793</v>
      </c>
      <c r="C1381" s="7">
        <f>C1380/1946</f>
        <v>0.3489208633093525</v>
      </c>
      <c r="D1381" s="7">
        <f>D1380/1946</f>
        <v>0.5873586844809866</v>
      </c>
      <c r="E1381" s="7">
        <f>E1380/1946</f>
        <v>0.011819116135662899</v>
      </c>
      <c r="F1381" s="7">
        <f>F1380/1946</f>
        <v>0.0328879753340185</v>
      </c>
      <c r="G1381" s="7">
        <f>G1380/1946</f>
        <v>0.019013360739979446</v>
      </c>
    </row>
    <row r="1382" spans="3:7" ht="3.75" customHeight="1">
      <c r="C1382" s="4"/>
      <c r="D1382" s="4"/>
      <c r="E1382" s="4"/>
      <c r="F1382" s="4"/>
      <c r="G1382" s="4"/>
    </row>
    <row r="1383" spans="2:7" ht="9">
      <c r="B1383" s="11" t="s">
        <v>10</v>
      </c>
      <c r="C1383" s="4">
        <v>182</v>
      </c>
      <c r="D1383" s="4">
        <v>256</v>
      </c>
      <c r="E1383" s="4">
        <v>7</v>
      </c>
      <c r="F1383" s="4">
        <v>27</v>
      </c>
      <c r="G1383" s="4">
        <v>14</v>
      </c>
    </row>
    <row r="1384" spans="2:7" ht="9">
      <c r="B1384" s="11" t="s">
        <v>11</v>
      </c>
      <c r="C1384" s="4">
        <v>141</v>
      </c>
      <c r="D1384" s="4">
        <v>215</v>
      </c>
      <c r="E1384" s="4">
        <v>4</v>
      </c>
      <c r="F1384" s="4">
        <v>16</v>
      </c>
      <c r="G1384" s="4">
        <v>10</v>
      </c>
    </row>
    <row r="1385" spans="2:7" ht="9">
      <c r="B1385" s="11" t="s">
        <v>12</v>
      </c>
      <c r="C1385" s="4">
        <v>133</v>
      </c>
      <c r="D1385" s="4">
        <v>273</v>
      </c>
      <c r="E1385" s="4">
        <v>2</v>
      </c>
      <c r="F1385" s="4">
        <v>7</v>
      </c>
      <c r="G1385" s="4">
        <v>1</v>
      </c>
    </row>
    <row r="1386" spans="2:7" ht="9">
      <c r="B1386" s="11" t="s">
        <v>13</v>
      </c>
      <c r="C1386" s="4">
        <v>107</v>
      </c>
      <c r="D1386" s="4">
        <v>187</v>
      </c>
      <c r="E1386" s="4">
        <v>4</v>
      </c>
      <c r="F1386" s="4">
        <v>5</v>
      </c>
      <c r="G1386" s="4">
        <v>4</v>
      </c>
    </row>
    <row r="1387" spans="2:7" ht="9">
      <c r="B1387" s="11" t="s">
        <v>14</v>
      </c>
      <c r="C1387" s="4">
        <v>116</v>
      </c>
      <c r="D1387" s="4">
        <v>212</v>
      </c>
      <c r="E1387" s="4">
        <v>6</v>
      </c>
      <c r="F1387" s="4">
        <v>9</v>
      </c>
      <c r="G1387" s="4">
        <v>8</v>
      </c>
    </row>
    <row r="1388" spans="2:7" ht="9">
      <c r="B1388" s="11" t="s">
        <v>58</v>
      </c>
      <c r="C1388" s="4">
        <v>679</v>
      </c>
      <c r="D1388" s="4">
        <v>1143</v>
      </c>
      <c r="E1388" s="4">
        <v>23</v>
      </c>
      <c r="F1388" s="4">
        <v>64</v>
      </c>
      <c r="G1388" s="4">
        <v>37</v>
      </c>
    </row>
    <row r="1389" spans="2:7" ht="9">
      <c r="B1389" s="11" t="s">
        <v>44</v>
      </c>
      <c r="C1389" s="4">
        <v>679</v>
      </c>
      <c r="D1389" s="4">
        <v>1143</v>
      </c>
      <c r="E1389" s="4">
        <v>23</v>
      </c>
      <c r="F1389" s="4">
        <v>64</v>
      </c>
      <c r="G1389" s="4">
        <v>37</v>
      </c>
    </row>
    <row r="1390" spans="2:7" ht="9">
      <c r="B1390" s="11" t="s">
        <v>61</v>
      </c>
      <c r="C1390" s="4">
        <v>679</v>
      </c>
      <c r="D1390" s="4">
        <v>1143</v>
      </c>
      <c r="E1390" s="4">
        <v>23</v>
      </c>
      <c r="F1390" s="4">
        <v>64</v>
      </c>
      <c r="G1390" s="4">
        <v>37</v>
      </c>
    </row>
    <row r="1391" spans="2:7" ht="9">
      <c r="B1391" s="11" t="s">
        <v>46</v>
      </c>
      <c r="C1391" s="4">
        <v>679</v>
      </c>
      <c r="D1391" s="4">
        <v>1143</v>
      </c>
      <c r="E1391" s="4">
        <v>23</v>
      </c>
      <c r="F1391" s="4">
        <v>64</v>
      </c>
      <c r="G1391" s="4">
        <v>37</v>
      </c>
    </row>
    <row r="1392" spans="2:7" ht="9">
      <c r="B1392" s="12" t="s">
        <v>790</v>
      </c>
      <c r="C1392" s="4"/>
      <c r="D1392" s="4"/>
      <c r="E1392" s="4"/>
      <c r="F1392" s="4"/>
      <c r="G1392" s="4"/>
    </row>
    <row r="1393" spans="2:7" ht="9">
      <c r="B1393" s="11" t="s">
        <v>698</v>
      </c>
      <c r="C1393" s="4">
        <v>133</v>
      </c>
      <c r="D1393" s="4">
        <v>223</v>
      </c>
      <c r="E1393" s="4">
        <v>5</v>
      </c>
      <c r="F1393" s="4">
        <v>7</v>
      </c>
      <c r="G1393" s="4">
        <v>7</v>
      </c>
    </row>
    <row r="1394" spans="2:7" ht="9">
      <c r="B1394" s="11" t="s">
        <v>699</v>
      </c>
      <c r="C1394" s="4">
        <v>546</v>
      </c>
      <c r="D1394" s="4">
        <v>920</v>
      </c>
      <c r="E1394" s="4">
        <v>18</v>
      </c>
      <c r="F1394" s="4">
        <v>57</v>
      </c>
      <c r="G1394" s="4">
        <v>30</v>
      </c>
    </row>
    <row r="1395" spans="2:7" ht="18">
      <c r="B1395" s="11" t="s">
        <v>700</v>
      </c>
      <c r="C1395" s="4">
        <v>0</v>
      </c>
      <c r="D1395" s="4">
        <v>0</v>
      </c>
      <c r="E1395" s="4">
        <v>0</v>
      </c>
      <c r="F1395" s="4">
        <v>0</v>
      </c>
      <c r="G1395" s="4">
        <v>0</v>
      </c>
    </row>
    <row r="1396" spans="3:7" ht="4.5" customHeight="1">
      <c r="C1396" s="4"/>
      <c r="D1396" s="4"/>
      <c r="E1396" s="4"/>
      <c r="F1396" s="4"/>
      <c r="G1396" s="4"/>
    </row>
    <row r="1397" spans="1:7" ht="9">
      <c r="A1397" s="5" t="s">
        <v>839</v>
      </c>
      <c r="C1397" s="4"/>
      <c r="D1397" s="4"/>
      <c r="E1397" s="4"/>
      <c r="F1397" s="4"/>
      <c r="G1397" s="4"/>
    </row>
    <row r="1398" spans="1:7" ht="9">
      <c r="A1398" s="1"/>
      <c r="B1398" s="9" t="s">
        <v>792</v>
      </c>
      <c r="C1398" s="4">
        <v>8215</v>
      </c>
      <c r="D1398" s="4">
        <v>11308</v>
      </c>
      <c r="E1398" s="4">
        <v>176</v>
      </c>
      <c r="F1398" s="4">
        <v>479</v>
      </c>
      <c r="G1398" s="4">
        <v>399</v>
      </c>
    </row>
    <row r="1399" spans="2:7" s="6" customFormat="1" ht="9">
      <c r="B1399" s="10" t="s">
        <v>793</v>
      </c>
      <c r="C1399" s="7">
        <f>C1398/20577</f>
        <v>0.39923215240316856</v>
      </c>
      <c r="D1399" s="7">
        <f>D1398/20577</f>
        <v>0.5495456091752928</v>
      </c>
      <c r="E1399" s="7">
        <f>E1398/20577</f>
        <v>0.008553239053311951</v>
      </c>
      <c r="F1399" s="7">
        <f>F1398/20577</f>
        <v>0.023278417650775138</v>
      </c>
      <c r="G1399" s="7">
        <f>G1398/20577</f>
        <v>0.019390581717451522</v>
      </c>
    </row>
    <row r="1400" spans="3:7" ht="3.75" customHeight="1">
      <c r="C1400" s="4"/>
      <c r="D1400" s="4"/>
      <c r="E1400" s="4"/>
      <c r="F1400" s="4"/>
      <c r="G1400" s="4"/>
    </row>
    <row r="1401" spans="2:7" ht="9">
      <c r="B1401" s="11" t="s">
        <v>10</v>
      </c>
      <c r="C1401" s="4">
        <v>1107</v>
      </c>
      <c r="D1401" s="4">
        <v>2156</v>
      </c>
      <c r="E1401" s="4">
        <v>35</v>
      </c>
      <c r="F1401" s="4">
        <v>107</v>
      </c>
      <c r="G1401" s="4">
        <v>56</v>
      </c>
    </row>
    <row r="1402" spans="2:7" ht="9">
      <c r="B1402" s="11" t="s">
        <v>11</v>
      </c>
      <c r="C1402" s="4">
        <v>2519</v>
      </c>
      <c r="D1402" s="4">
        <v>1812</v>
      </c>
      <c r="E1402" s="4">
        <v>47</v>
      </c>
      <c r="F1402" s="4">
        <v>98</v>
      </c>
      <c r="G1402" s="4">
        <v>112</v>
      </c>
    </row>
    <row r="1403" spans="2:7" ht="9">
      <c r="B1403" s="11" t="s">
        <v>12</v>
      </c>
      <c r="C1403" s="4">
        <v>1851</v>
      </c>
      <c r="D1403" s="4">
        <v>2098</v>
      </c>
      <c r="E1403" s="4">
        <v>35</v>
      </c>
      <c r="F1403" s="4">
        <v>74</v>
      </c>
      <c r="G1403" s="4">
        <v>91</v>
      </c>
    </row>
    <row r="1404" spans="2:7" ht="9">
      <c r="B1404" s="11" t="s">
        <v>13</v>
      </c>
      <c r="C1404" s="4">
        <v>1420</v>
      </c>
      <c r="D1404" s="4">
        <v>2655</v>
      </c>
      <c r="E1404" s="4">
        <v>37</v>
      </c>
      <c r="F1404" s="4">
        <v>92</v>
      </c>
      <c r="G1404" s="4">
        <v>66</v>
      </c>
    </row>
    <row r="1405" spans="2:7" ht="9">
      <c r="B1405" s="11" t="s">
        <v>14</v>
      </c>
      <c r="C1405" s="4">
        <v>1318</v>
      </c>
      <c r="D1405" s="4">
        <v>2587</v>
      </c>
      <c r="E1405" s="4">
        <v>22</v>
      </c>
      <c r="F1405" s="4">
        <v>108</v>
      </c>
      <c r="G1405" s="4">
        <v>74</v>
      </c>
    </row>
    <row r="1406" spans="2:7" ht="9">
      <c r="B1406" s="11" t="s">
        <v>57</v>
      </c>
      <c r="C1406" s="4">
        <v>8215</v>
      </c>
      <c r="D1406" s="4">
        <v>11308</v>
      </c>
      <c r="E1406" s="4">
        <v>176</v>
      </c>
      <c r="F1406" s="4">
        <v>479</v>
      </c>
      <c r="G1406" s="4">
        <v>399</v>
      </c>
    </row>
    <row r="1407" spans="2:7" ht="9">
      <c r="B1407" s="11" t="s">
        <v>59</v>
      </c>
      <c r="C1407" s="4">
        <v>8215</v>
      </c>
      <c r="D1407" s="4">
        <v>11308</v>
      </c>
      <c r="E1407" s="4">
        <v>176</v>
      </c>
      <c r="F1407" s="4">
        <v>479</v>
      </c>
      <c r="G1407" s="4">
        <v>399</v>
      </c>
    </row>
    <row r="1408" spans="2:7" ht="9">
      <c r="B1408" s="11" t="s">
        <v>60</v>
      </c>
      <c r="C1408" s="4">
        <v>8215</v>
      </c>
      <c r="D1408" s="4">
        <v>11308</v>
      </c>
      <c r="E1408" s="4">
        <v>176</v>
      </c>
      <c r="F1408" s="4">
        <v>479</v>
      </c>
      <c r="G1408" s="4">
        <v>399</v>
      </c>
    </row>
    <row r="1409" spans="2:7" ht="9">
      <c r="B1409" s="11" t="s">
        <v>46</v>
      </c>
      <c r="C1409" s="4">
        <v>8215</v>
      </c>
      <c r="D1409" s="4">
        <v>11308</v>
      </c>
      <c r="E1409" s="4">
        <v>176</v>
      </c>
      <c r="F1409" s="4">
        <v>479</v>
      </c>
      <c r="G1409" s="4">
        <v>399</v>
      </c>
    </row>
    <row r="1410" spans="2:7" ht="9">
      <c r="B1410" s="12" t="s">
        <v>790</v>
      </c>
      <c r="C1410" s="4"/>
      <c r="D1410" s="4"/>
      <c r="E1410" s="4"/>
      <c r="F1410" s="4"/>
      <c r="G1410" s="4"/>
    </row>
    <row r="1411" spans="2:7" ht="9">
      <c r="B1411" s="11" t="s">
        <v>701</v>
      </c>
      <c r="C1411" s="4">
        <v>90</v>
      </c>
      <c r="D1411" s="4">
        <v>174</v>
      </c>
      <c r="E1411" s="4">
        <v>3</v>
      </c>
      <c r="F1411" s="4">
        <v>9</v>
      </c>
      <c r="G1411" s="4">
        <v>7</v>
      </c>
    </row>
    <row r="1412" spans="2:7" ht="9">
      <c r="B1412" s="11" t="s">
        <v>702</v>
      </c>
      <c r="C1412" s="4">
        <v>496</v>
      </c>
      <c r="D1412" s="4">
        <v>270</v>
      </c>
      <c r="E1412" s="4">
        <v>13</v>
      </c>
      <c r="F1412" s="4">
        <v>33</v>
      </c>
      <c r="G1412" s="4">
        <v>17</v>
      </c>
    </row>
    <row r="1413" spans="2:7" ht="9">
      <c r="B1413" s="11" t="s">
        <v>703</v>
      </c>
      <c r="C1413" s="4">
        <v>122</v>
      </c>
      <c r="D1413" s="4">
        <v>236</v>
      </c>
      <c r="E1413" s="4">
        <v>0</v>
      </c>
      <c r="F1413" s="4">
        <v>6</v>
      </c>
      <c r="G1413" s="4">
        <v>6</v>
      </c>
    </row>
    <row r="1414" spans="2:7" ht="9">
      <c r="B1414" s="11" t="s">
        <v>704</v>
      </c>
      <c r="C1414" s="4">
        <v>105</v>
      </c>
      <c r="D1414" s="4">
        <v>184</v>
      </c>
      <c r="E1414" s="4">
        <v>3</v>
      </c>
      <c r="F1414" s="4">
        <v>3</v>
      </c>
      <c r="G1414" s="4">
        <v>7</v>
      </c>
    </row>
    <row r="1415" spans="2:7" ht="9">
      <c r="B1415" s="11" t="s">
        <v>705</v>
      </c>
      <c r="C1415" s="4">
        <v>133</v>
      </c>
      <c r="D1415" s="4">
        <v>338</v>
      </c>
      <c r="E1415" s="4">
        <v>7</v>
      </c>
      <c r="F1415" s="4">
        <v>22</v>
      </c>
      <c r="G1415" s="4">
        <v>14</v>
      </c>
    </row>
    <row r="1416" spans="2:7" ht="9">
      <c r="B1416" s="11" t="s">
        <v>706</v>
      </c>
      <c r="C1416" s="4">
        <v>1012</v>
      </c>
      <c r="D1416" s="4">
        <v>626</v>
      </c>
      <c r="E1416" s="4">
        <v>19</v>
      </c>
      <c r="F1416" s="4">
        <v>30</v>
      </c>
      <c r="G1416" s="4">
        <v>57</v>
      </c>
    </row>
    <row r="1417" spans="2:7" ht="9">
      <c r="B1417" s="11" t="s">
        <v>707</v>
      </c>
      <c r="C1417" s="4">
        <v>68</v>
      </c>
      <c r="D1417" s="4">
        <v>170</v>
      </c>
      <c r="E1417" s="4">
        <v>5</v>
      </c>
      <c r="F1417" s="4">
        <v>6</v>
      </c>
      <c r="G1417" s="4">
        <v>4</v>
      </c>
    </row>
    <row r="1418" spans="2:7" ht="9">
      <c r="B1418" s="11" t="s">
        <v>708</v>
      </c>
      <c r="C1418" s="4">
        <v>561</v>
      </c>
      <c r="D1418" s="4">
        <v>369</v>
      </c>
      <c r="E1418" s="4">
        <v>17</v>
      </c>
      <c r="F1418" s="4">
        <v>24</v>
      </c>
      <c r="G1418" s="4">
        <v>33</v>
      </c>
    </row>
    <row r="1419" spans="2:7" ht="9">
      <c r="B1419" s="11" t="s">
        <v>709</v>
      </c>
      <c r="C1419" s="4">
        <v>1154</v>
      </c>
      <c r="D1419" s="4">
        <v>1947</v>
      </c>
      <c r="E1419" s="4">
        <v>31</v>
      </c>
      <c r="F1419" s="4">
        <v>73</v>
      </c>
      <c r="G1419" s="4">
        <v>60</v>
      </c>
    </row>
    <row r="1420" spans="2:7" ht="9">
      <c r="B1420" s="11" t="s">
        <v>710</v>
      </c>
      <c r="C1420" s="4">
        <v>4474</v>
      </c>
      <c r="D1420" s="4">
        <v>6994</v>
      </c>
      <c r="E1420" s="4">
        <v>78</v>
      </c>
      <c r="F1420" s="4">
        <v>273</v>
      </c>
      <c r="G1420" s="4">
        <v>194</v>
      </c>
    </row>
    <row r="1421" spans="2:7" ht="18">
      <c r="B1421" s="11" t="s">
        <v>711</v>
      </c>
      <c r="C1421" s="4">
        <v>0</v>
      </c>
      <c r="D1421" s="4">
        <v>0</v>
      </c>
      <c r="E1421" s="4">
        <v>0</v>
      </c>
      <c r="F1421" s="4">
        <v>0</v>
      </c>
      <c r="G1421" s="4">
        <v>0</v>
      </c>
    </row>
    <row r="1422" spans="3:7" ht="4.5" customHeight="1">
      <c r="C1422" s="4"/>
      <c r="D1422" s="4"/>
      <c r="E1422" s="4"/>
      <c r="F1422" s="4"/>
      <c r="G1422" s="4"/>
    </row>
    <row r="1423" spans="1:7" ht="9">
      <c r="A1423" s="5" t="s">
        <v>840</v>
      </c>
      <c r="C1423" s="4"/>
      <c r="D1423" s="4"/>
      <c r="E1423" s="4"/>
      <c r="F1423" s="4"/>
      <c r="G1423" s="4"/>
    </row>
    <row r="1424" spans="1:7" ht="9">
      <c r="A1424" s="1"/>
      <c r="B1424" s="9" t="s">
        <v>792</v>
      </c>
      <c r="C1424" s="4">
        <v>89779</v>
      </c>
      <c r="D1424" s="4">
        <v>51354</v>
      </c>
      <c r="E1424" s="4">
        <v>948</v>
      </c>
      <c r="F1424" s="4">
        <v>1981</v>
      </c>
      <c r="G1424" s="4">
        <v>2355</v>
      </c>
    </row>
    <row r="1425" spans="2:7" s="6" customFormat="1" ht="9">
      <c r="B1425" s="10" t="s">
        <v>793</v>
      </c>
      <c r="C1425" s="7">
        <f>C1424/146417</f>
        <v>0.6131733336975898</v>
      </c>
      <c r="D1425" s="7">
        <f>D1424/146417</f>
        <v>0.3507379607559232</v>
      </c>
      <c r="E1425" s="7">
        <f>E1424/146417</f>
        <v>0.006474657997363694</v>
      </c>
      <c r="F1425" s="7">
        <f>F1424/146417</f>
        <v>0.013529849675925609</v>
      </c>
      <c r="G1425" s="7">
        <f>G1424/146417</f>
        <v>0.016084197873197783</v>
      </c>
    </row>
    <row r="1426" spans="3:7" ht="3.75" customHeight="1">
      <c r="C1426" s="4"/>
      <c r="D1426" s="4"/>
      <c r="E1426" s="4"/>
      <c r="F1426" s="4"/>
      <c r="G1426" s="4"/>
    </row>
    <row r="1427" spans="2:7" ht="9">
      <c r="B1427" s="11" t="s">
        <v>10</v>
      </c>
      <c r="C1427" s="4">
        <v>20097</v>
      </c>
      <c r="D1427" s="4">
        <v>5524</v>
      </c>
      <c r="E1427" s="4">
        <v>126</v>
      </c>
      <c r="F1427" s="4">
        <v>306</v>
      </c>
      <c r="G1427" s="4">
        <v>487</v>
      </c>
    </row>
    <row r="1428" spans="2:7" ht="9">
      <c r="B1428" s="11" t="s">
        <v>11</v>
      </c>
      <c r="C1428" s="4">
        <v>21803</v>
      </c>
      <c r="D1428" s="4">
        <v>10165</v>
      </c>
      <c r="E1428" s="4">
        <v>193</v>
      </c>
      <c r="F1428" s="4">
        <v>420</v>
      </c>
      <c r="G1428" s="4">
        <v>495</v>
      </c>
    </row>
    <row r="1429" spans="2:7" ht="9">
      <c r="B1429" s="11" t="s">
        <v>12</v>
      </c>
      <c r="C1429" s="4">
        <v>16705</v>
      </c>
      <c r="D1429" s="4">
        <v>9198</v>
      </c>
      <c r="E1429" s="4">
        <v>197</v>
      </c>
      <c r="F1429" s="4">
        <v>398</v>
      </c>
      <c r="G1429" s="4">
        <v>462</v>
      </c>
    </row>
    <row r="1430" spans="2:7" ht="9">
      <c r="B1430" s="11" t="s">
        <v>13</v>
      </c>
      <c r="C1430" s="4">
        <v>13971</v>
      </c>
      <c r="D1430" s="4">
        <v>12038</v>
      </c>
      <c r="E1430" s="4">
        <v>178</v>
      </c>
      <c r="F1430" s="4">
        <v>415</v>
      </c>
      <c r="G1430" s="4">
        <v>402</v>
      </c>
    </row>
    <row r="1431" spans="2:7" ht="9">
      <c r="B1431" s="11" t="s">
        <v>14</v>
      </c>
      <c r="C1431" s="4">
        <v>17203</v>
      </c>
      <c r="D1431" s="4">
        <v>14429</v>
      </c>
      <c r="E1431" s="4">
        <v>254</v>
      </c>
      <c r="F1431" s="4">
        <v>442</v>
      </c>
      <c r="G1431" s="4">
        <v>509</v>
      </c>
    </row>
    <row r="1432" spans="2:7" ht="9">
      <c r="B1432" s="11" t="s">
        <v>43</v>
      </c>
      <c r="C1432" s="4">
        <v>2870</v>
      </c>
      <c r="D1432" s="4">
        <v>3175</v>
      </c>
      <c r="E1432" s="4">
        <v>40</v>
      </c>
      <c r="F1432" s="4">
        <v>75</v>
      </c>
      <c r="G1432" s="4">
        <v>72</v>
      </c>
    </row>
    <row r="1433" spans="2:7" ht="9">
      <c r="B1433" s="11" t="s">
        <v>77</v>
      </c>
      <c r="C1433" s="4">
        <v>56862</v>
      </c>
      <c r="D1433" s="4">
        <v>29530</v>
      </c>
      <c r="E1433" s="4">
        <v>537</v>
      </c>
      <c r="F1433" s="4">
        <v>1159</v>
      </c>
      <c r="G1433" s="4">
        <v>1481</v>
      </c>
    </row>
    <row r="1434" spans="2:7" ht="9">
      <c r="B1434" s="11" t="s">
        <v>16</v>
      </c>
      <c r="C1434" s="4">
        <v>30047</v>
      </c>
      <c r="D1434" s="4">
        <v>18649</v>
      </c>
      <c r="E1434" s="4">
        <v>371</v>
      </c>
      <c r="F1434" s="4">
        <v>747</v>
      </c>
      <c r="G1434" s="4">
        <v>802</v>
      </c>
    </row>
    <row r="1435" spans="2:7" ht="9">
      <c r="B1435" s="11" t="s">
        <v>140</v>
      </c>
      <c r="C1435" s="4">
        <v>42931</v>
      </c>
      <c r="D1435" s="4">
        <v>18532</v>
      </c>
      <c r="E1435" s="4">
        <v>352</v>
      </c>
      <c r="F1435" s="4">
        <v>774</v>
      </c>
      <c r="G1435" s="4">
        <v>1025</v>
      </c>
    </row>
    <row r="1436" spans="2:7" ht="9">
      <c r="B1436" s="11" t="s">
        <v>519</v>
      </c>
      <c r="C1436" s="4">
        <v>46848</v>
      </c>
      <c r="D1436" s="4">
        <v>32822</v>
      </c>
      <c r="E1436" s="4">
        <v>596</v>
      </c>
      <c r="F1436" s="4">
        <v>1207</v>
      </c>
      <c r="G1436" s="4">
        <v>1330</v>
      </c>
    </row>
    <row r="1437" spans="2:7" ht="9">
      <c r="B1437" s="11" t="s">
        <v>406</v>
      </c>
      <c r="C1437" s="4">
        <v>32079</v>
      </c>
      <c r="D1437" s="4">
        <v>11554</v>
      </c>
      <c r="E1437" s="4">
        <v>229</v>
      </c>
      <c r="F1437" s="4">
        <v>544</v>
      </c>
      <c r="G1437" s="4">
        <v>782</v>
      </c>
    </row>
    <row r="1438" spans="2:7" ht="9">
      <c r="B1438" s="11" t="s">
        <v>712</v>
      </c>
      <c r="C1438" s="4">
        <v>57700</v>
      </c>
      <c r="D1438" s="4">
        <v>39800</v>
      </c>
      <c r="E1438" s="4">
        <v>719</v>
      </c>
      <c r="F1438" s="4">
        <v>1437</v>
      </c>
      <c r="G1438" s="4">
        <v>1573</v>
      </c>
    </row>
    <row r="1439" spans="2:7" ht="9">
      <c r="B1439" s="11" t="s">
        <v>26</v>
      </c>
      <c r="C1439" s="4">
        <v>89779</v>
      </c>
      <c r="D1439" s="4">
        <v>51354</v>
      </c>
      <c r="E1439" s="4">
        <v>948</v>
      </c>
      <c r="F1439" s="4">
        <v>1981</v>
      </c>
      <c r="G1439" s="4">
        <v>2355</v>
      </c>
    </row>
    <row r="1440" spans="2:7" ht="9">
      <c r="B1440" s="12" t="s">
        <v>790</v>
      </c>
      <c r="C1440" s="4"/>
      <c r="D1440" s="4"/>
      <c r="E1440" s="4"/>
      <c r="F1440" s="4"/>
      <c r="G1440" s="4"/>
    </row>
    <row r="1441" spans="2:7" ht="9">
      <c r="B1441" s="11" t="s">
        <v>713</v>
      </c>
      <c r="C1441" s="4">
        <v>8557</v>
      </c>
      <c r="D1441" s="4">
        <v>4670</v>
      </c>
      <c r="E1441" s="4">
        <v>88</v>
      </c>
      <c r="F1441" s="4">
        <v>177</v>
      </c>
      <c r="G1441" s="4">
        <v>189</v>
      </c>
    </row>
    <row r="1442" spans="2:7" ht="9">
      <c r="B1442" s="11" t="s">
        <v>714</v>
      </c>
      <c r="C1442" s="4">
        <v>3046</v>
      </c>
      <c r="D1442" s="4">
        <v>2949</v>
      </c>
      <c r="E1442" s="4">
        <v>46</v>
      </c>
      <c r="F1442" s="4">
        <v>83</v>
      </c>
      <c r="G1442" s="4">
        <v>87</v>
      </c>
    </row>
    <row r="1443" spans="2:7" ht="9">
      <c r="B1443" s="11" t="s">
        <v>715</v>
      </c>
      <c r="C1443" s="4">
        <v>20238</v>
      </c>
      <c r="D1443" s="4">
        <v>12026</v>
      </c>
      <c r="E1443" s="4">
        <v>228</v>
      </c>
      <c r="F1443" s="4">
        <v>499</v>
      </c>
      <c r="G1443" s="4">
        <v>518</v>
      </c>
    </row>
    <row r="1444" spans="2:7" ht="9">
      <c r="B1444" s="11" t="s">
        <v>716</v>
      </c>
      <c r="C1444" s="4">
        <v>1691</v>
      </c>
      <c r="D1444" s="4">
        <v>1460</v>
      </c>
      <c r="E1444" s="4">
        <v>25</v>
      </c>
      <c r="F1444" s="4">
        <v>35</v>
      </c>
      <c r="G1444" s="4">
        <v>37</v>
      </c>
    </row>
    <row r="1445" spans="2:7" ht="9">
      <c r="B1445" s="11" t="s">
        <v>717</v>
      </c>
      <c r="C1445" s="4">
        <v>5948</v>
      </c>
      <c r="D1445" s="4">
        <v>2545</v>
      </c>
      <c r="E1445" s="4">
        <v>73</v>
      </c>
      <c r="F1445" s="4">
        <v>137</v>
      </c>
      <c r="G1445" s="4">
        <v>175</v>
      </c>
    </row>
    <row r="1446" spans="2:7" ht="9">
      <c r="B1446" s="11" t="s">
        <v>718</v>
      </c>
      <c r="C1446" s="4">
        <v>17106</v>
      </c>
      <c r="D1446" s="4">
        <v>14557</v>
      </c>
      <c r="E1446" s="4">
        <v>236</v>
      </c>
      <c r="F1446" s="4">
        <v>473</v>
      </c>
      <c r="G1446" s="4">
        <v>530</v>
      </c>
    </row>
    <row r="1447" spans="2:7" ht="9">
      <c r="B1447" s="11" t="s">
        <v>719</v>
      </c>
      <c r="C1447" s="4">
        <v>29593</v>
      </c>
      <c r="D1447" s="4">
        <v>8555</v>
      </c>
      <c r="E1447" s="4">
        <v>194</v>
      </c>
      <c r="F1447" s="4">
        <v>467</v>
      </c>
      <c r="G1447" s="4">
        <v>710</v>
      </c>
    </row>
    <row r="1448" spans="2:7" ht="9">
      <c r="B1448" s="11" t="s">
        <v>720</v>
      </c>
      <c r="C1448" s="4">
        <v>3600</v>
      </c>
      <c r="D1448" s="4">
        <v>4592</v>
      </c>
      <c r="E1448" s="4">
        <v>58</v>
      </c>
      <c r="F1448" s="4">
        <v>110</v>
      </c>
      <c r="G1448" s="4">
        <v>109</v>
      </c>
    </row>
    <row r="1449" spans="2:7" ht="18">
      <c r="B1449" s="11" t="s">
        <v>721</v>
      </c>
      <c r="C1449" s="4">
        <v>0</v>
      </c>
      <c r="D1449" s="4">
        <v>0</v>
      </c>
      <c r="E1449" s="4">
        <v>0</v>
      </c>
      <c r="F1449" s="4">
        <v>0</v>
      </c>
      <c r="G1449" s="4">
        <v>0</v>
      </c>
    </row>
    <row r="1450" spans="3:7" ht="4.5" customHeight="1">
      <c r="C1450" s="4"/>
      <c r="D1450" s="4"/>
      <c r="E1450" s="4"/>
      <c r="F1450" s="4"/>
      <c r="G1450" s="4"/>
    </row>
    <row r="1451" spans="1:7" ht="9">
      <c r="A1451" s="5" t="s">
        <v>841</v>
      </c>
      <c r="C1451" s="4"/>
      <c r="D1451" s="4"/>
      <c r="E1451" s="4"/>
      <c r="F1451" s="4"/>
      <c r="G1451" s="4"/>
    </row>
    <row r="1452" spans="1:7" ht="9">
      <c r="A1452" s="1"/>
      <c r="B1452" s="9" t="s">
        <v>792</v>
      </c>
      <c r="C1452" s="4">
        <v>143124</v>
      </c>
      <c r="D1452" s="4">
        <v>64438</v>
      </c>
      <c r="E1452" s="4">
        <v>1438</v>
      </c>
      <c r="F1452" s="4">
        <v>3981</v>
      </c>
      <c r="G1452" s="4">
        <v>4962</v>
      </c>
    </row>
    <row r="1453" spans="2:7" s="6" customFormat="1" ht="9">
      <c r="B1453" s="10" t="s">
        <v>793</v>
      </c>
      <c r="C1453" s="7">
        <f>C1452/217943</f>
        <v>0.6567038170530827</v>
      </c>
      <c r="D1453" s="7">
        <f>D1452/217943</f>
        <v>0.2956644627264927</v>
      </c>
      <c r="E1453" s="7">
        <f>E1452/217943</f>
        <v>0.006598055454866639</v>
      </c>
      <c r="F1453" s="7">
        <f>F1452/217943</f>
        <v>0.01826624392616418</v>
      </c>
      <c r="G1453" s="7">
        <f>G1452/217943</f>
        <v>0.022767420839393787</v>
      </c>
    </row>
    <row r="1454" spans="3:7" ht="3.75" customHeight="1">
      <c r="C1454" s="4"/>
      <c r="D1454" s="4"/>
      <c r="E1454" s="4"/>
      <c r="F1454" s="4"/>
      <c r="G1454" s="4"/>
    </row>
    <row r="1455" spans="2:7" ht="9">
      <c r="B1455" s="11" t="s">
        <v>10</v>
      </c>
      <c r="C1455" s="4">
        <v>32045</v>
      </c>
      <c r="D1455" s="4">
        <v>16499</v>
      </c>
      <c r="E1455" s="4">
        <v>287</v>
      </c>
      <c r="F1455" s="4">
        <v>904</v>
      </c>
      <c r="G1455" s="4">
        <v>963</v>
      </c>
    </row>
    <row r="1456" spans="2:7" ht="9">
      <c r="B1456" s="11" t="s">
        <v>11</v>
      </c>
      <c r="C1456" s="4">
        <v>29084</v>
      </c>
      <c r="D1456" s="4">
        <v>13255</v>
      </c>
      <c r="E1456" s="4">
        <v>270</v>
      </c>
      <c r="F1456" s="4">
        <v>696</v>
      </c>
      <c r="G1456" s="4">
        <v>999</v>
      </c>
    </row>
    <row r="1457" spans="2:7" ht="9">
      <c r="B1457" s="11" t="s">
        <v>12</v>
      </c>
      <c r="C1457" s="4">
        <v>26321</v>
      </c>
      <c r="D1457" s="4">
        <v>10682</v>
      </c>
      <c r="E1457" s="4">
        <v>303</v>
      </c>
      <c r="F1457" s="4">
        <v>808</v>
      </c>
      <c r="G1457" s="4">
        <v>1022</v>
      </c>
    </row>
    <row r="1458" spans="2:7" ht="9">
      <c r="B1458" s="11" t="s">
        <v>13</v>
      </c>
      <c r="C1458" s="4">
        <v>25398</v>
      </c>
      <c r="D1458" s="4">
        <v>14394</v>
      </c>
      <c r="E1458" s="4">
        <v>295</v>
      </c>
      <c r="F1458" s="4">
        <v>730</v>
      </c>
      <c r="G1458" s="4">
        <v>830</v>
      </c>
    </row>
    <row r="1459" spans="2:7" ht="9">
      <c r="B1459" s="11" t="s">
        <v>14</v>
      </c>
      <c r="C1459" s="4">
        <v>30276</v>
      </c>
      <c r="D1459" s="4">
        <v>9608</v>
      </c>
      <c r="E1459" s="4">
        <v>283</v>
      </c>
      <c r="F1459" s="4">
        <v>843</v>
      </c>
      <c r="G1459" s="4">
        <v>1148</v>
      </c>
    </row>
    <row r="1460" spans="2:7" ht="9">
      <c r="B1460" s="11" t="s">
        <v>101</v>
      </c>
      <c r="C1460" s="4">
        <v>20598</v>
      </c>
      <c r="D1460" s="4">
        <v>11573</v>
      </c>
      <c r="E1460" s="4">
        <v>201</v>
      </c>
      <c r="F1460" s="4">
        <v>586</v>
      </c>
      <c r="G1460" s="4">
        <v>706</v>
      </c>
    </row>
    <row r="1461" spans="2:7" ht="9">
      <c r="B1461" s="11" t="s">
        <v>349</v>
      </c>
      <c r="C1461" s="4">
        <v>122526</v>
      </c>
      <c r="D1461" s="4">
        <v>52865</v>
      </c>
      <c r="E1461" s="4">
        <v>1237</v>
      </c>
      <c r="F1461" s="4">
        <v>3395</v>
      </c>
      <c r="G1461" s="4">
        <v>4256</v>
      </c>
    </row>
    <row r="1462" spans="2:7" ht="9">
      <c r="B1462" s="11" t="s">
        <v>140</v>
      </c>
      <c r="C1462" s="4">
        <v>91704</v>
      </c>
      <c r="D1462" s="4">
        <v>39859</v>
      </c>
      <c r="E1462" s="4">
        <v>932</v>
      </c>
      <c r="F1462" s="4">
        <v>2688</v>
      </c>
      <c r="G1462" s="4">
        <v>3152</v>
      </c>
    </row>
    <row r="1463" spans="2:7" ht="9">
      <c r="B1463" s="11" t="s">
        <v>350</v>
      </c>
      <c r="C1463" s="4">
        <v>51420</v>
      </c>
      <c r="D1463" s="4">
        <v>24579</v>
      </c>
      <c r="E1463" s="4">
        <v>506</v>
      </c>
      <c r="F1463" s="4">
        <v>1293</v>
      </c>
      <c r="G1463" s="4">
        <v>1810</v>
      </c>
    </row>
    <row r="1464" spans="2:7" ht="9">
      <c r="B1464" s="11" t="s">
        <v>102</v>
      </c>
      <c r="C1464" s="4">
        <v>38110</v>
      </c>
      <c r="D1464" s="4">
        <v>16724</v>
      </c>
      <c r="E1464" s="4">
        <v>363</v>
      </c>
      <c r="F1464" s="4">
        <v>1041</v>
      </c>
      <c r="G1464" s="4">
        <v>1355</v>
      </c>
    </row>
    <row r="1465" spans="2:7" ht="9">
      <c r="B1465" s="11" t="s">
        <v>351</v>
      </c>
      <c r="C1465" s="4">
        <v>54384</v>
      </c>
      <c r="D1465" s="4">
        <v>24633</v>
      </c>
      <c r="E1465" s="4">
        <v>518</v>
      </c>
      <c r="F1465" s="4">
        <v>1370</v>
      </c>
      <c r="G1465" s="4">
        <v>1921</v>
      </c>
    </row>
    <row r="1466" spans="2:7" ht="9">
      <c r="B1466" s="11" t="s">
        <v>406</v>
      </c>
      <c r="C1466" s="4">
        <v>50630</v>
      </c>
      <c r="D1466" s="4">
        <v>23081</v>
      </c>
      <c r="E1466" s="4">
        <v>557</v>
      </c>
      <c r="F1466" s="4">
        <v>1570</v>
      </c>
      <c r="G1466" s="4">
        <v>1686</v>
      </c>
    </row>
    <row r="1467" spans="2:7" ht="9">
      <c r="B1467" s="11" t="s">
        <v>26</v>
      </c>
      <c r="C1467" s="4">
        <v>143124</v>
      </c>
      <c r="D1467" s="4">
        <v>64438</v>
      </c>
      <c r="E1467" s="4">
        <v>1438</v>
      </c>
      <c r="F1467" s="4">
        <v>3981</v>
      </c>
      <c r="G1467" s="4">
        <v>4962</v>
      </c>
    </row>
    <row r="1468" spans="2:7" ht="9">
      <c r="B1468" s="12" t="s">
        <v>790</v>
      </c>
      <c r="C1468" s="4"/>
      <c r="D1468" s="4"/>
      <c r="E1468" s="4"/>
      <c r="F1468" s="4"/>
      <c r="G1468" s="4"/>
    </row>
    <row r="1469" spans="2:7" ht="9">
      <c r="B1469" s="11" t="s">
        <v>722</v>
      </c>
      <c r="C1469" s="4">
        <v>2133</v>
      </c>
      <c r="D1469" s="4">
        <v>1165</v>
      </c>
      <c r="E1469" s="4">
        <v>32</v>
      </c>
      <c r="F1469" s="4">
        <v>71</v>
      </c>
      <c r="G1469" s="4">
        <v>58</v>
      </c>
    </row>
    <row r="1470" spans="2:7" ht="9">
      <c r="B1470" s="11" t="s">
        <v>723</v>
      </c>
      <c r="C1470" s="4">
        <v>2475</v>
      </c>
      <c r="D1470" s="4">
        <v>802</v>
      </c>
      <c r="E1470" s="4">
        <v>23</v>
      </c>
      <c r="F1470" s="4">
        <v>58</v>
      </c>
      <c r="G1470" s="4">
        <v>109</v>
      </c>
    </row>
    <row r="1471" spans="2:7" ht="9">
      <c r="B1471" s="11" t="s">
        <v>724</v>
      </c>
      <c r="C1471" s="4">
        <v>3521</v>
      </c>
      <c r="D1471" s="4">
        <v>1615</v>
      </c>
      <c r="E1471" s="4">
        <v>28</v>
      </c>
      <c r="F1471" s="4">
        <v>93</v>
      </c>
      <c r="G1471" s="4">
        <v>109</v>
      </c>
    </row>
    <row r="1472" spans="2:7" ht="9">
      <c r="B1472" s="11" t="s">
        <v>725</v>
      </c>
      <c r="C1472" s="4">
        <v>17657</v>
      </c>
      <c r="D1472" s="4">
        <v>7567</v>
      </c>
      <c r="E1472" s="4">
        <v>138</v>
      </c>
      <c r="F1472" s="4">
        <v>406</v>
      </c>
      <c r="G1472" s="4">
        <v>544</v>
      </c>
    </row>
    <row r="1473" spans="2:7" ht="9">
      <c r="B1473" s="11" t="s">
        <v>726</v>
      </c>
      <c r="C1473" s="4">
        <v>10886</v>
      </c>
      <c r="D1473" s="4">
        <v>5030</v>
      </c>
      <c r="E1473" s="4">
        <v>136</v>
      </c>
      <c r="F1473" s="4">
        <v>305</v>
      </c>
      <c r="G1473" s="4">
        <v>433</v>
      </c>
    </row>
    <row r="1474" spans="2:7" ht="9">
      <c r="B1474" s="11" t="s">
        <v>727</v>
      </c>
      <c r="C1474" s="4">
        <v>44691</v>
      </c>
      <c r="D1474" s="4">
        <v>19966</v>
      </c>
      <c r="E1474" s="4">
        <v>483</v>
      </c>
      <c r="F1474" s="4">
        <v>1391</v>
      </c>
      <c r="G1474" s="4">
        <v>1458</v>
      </c>
    </row>
    <row r="1475" spans="2:7" ht="9">
      <c r="B1475" s="11" t="s">
        <v>728</v>
      </c>
      <c r="C1475" s="4">
        <v>3243</v>
      </c>
      <c r="D1475" s="4">
        <v>773</v>
      </c>
      <c r="E1475" s="4">
        <v>36</v>
      </c>
      <c r="F1475" s="4">
        <v>85</v>
      </c>
      <c r="G1475" s="4">
        <v>129</v>
      </c>
    </row>
    <row r="1476" spans="2:7" ht="9">
      <c r="B1476" s="11" t="s">
        <v>729</v>
      </c>
      <c r="C1476" s="4">
        <v>3695</v>
      </c>
      <c r="D1476" s="4">
        <v>1723</v>
      </c>
      <c r="E1476" s="4">
        <v>38</v>
      </c>
      <c r="F1476" s="4">
        <v>92</v>
      </c>
      <c r="G1476" s="4">
        <v>123</v>
      </c>
    </row>
    <row r="1477" spans="2:7" ht="9">
      <c r="B1477" s="11" t="s">
        <v>730</v>
      </c>
      <c r="C1477" s="4">
        <v>6385</v>
      </c>
      <c r="D1477" s="4">
        <v>3973</v>
      </c>
      <c r="E1477" s="4">
        <v>65</v>
      </c>
      <c r="F1477" s="4">
        <v>156</v>
      </c>
      <c r="G1477" s="4">
        <v>216</v>
      </c>
    </row>
    <row r="1478" spans="2:7" ht="9">
      <c r="B1478" s="11" t="s">
        <v>731</v>
      </c>
      <c r="C1478" s="4">
        <v>48438</v>
      </c>
      <c r="D1478" s="4">
        <v>21824</v>
      </c>
      <c r="E1478" s="4">
        <v>459</v>
      </c>
      <c r="F1478" s="4">
        <v>1324</v>
      </c>
      <c r="G1478" s="4">
        <v>1783</v>
      </c>
    </row>
    <row r="1479" spans="2:7" ht="18">
      <c r="B1479" s="11" t="s">
        <v>732</v>
      </c>
      <c r="C1479" s="4">
        <v>0</v>
      </c>
      <c r="D1479" s="4">
        <v>0</v>
      </c>
      <c r="E1479" s="4">
        <v>0</v>
      </c>
      <c r="F1479" s="4">
        <v>0</v>
      </c>
      <c r="G1479" s="4">
        <v>0</v>
      </c>
    </row>
    <row r="1480" spans="3:7" ht="4.5" customHeight="1">
      <c r="C1480" s="4"/>
      <c r="D1480" s="4"/>
      <c r="E1480" s="4"/>
      <c r="F1480" s="4"/>
      <c r="G1480" s="4"/>
    </row>
    <row r="1481" spans="1:7" ht="9">
      <c r="A1481" s="5" t="s">
        <v>842</v>
      </c>
      <c r="C1481" s="4"/>
      <c r="D1481" s="4"/>
      <c r="E1481" s="4"/>
      <c r="F1481" s="4"/>
      <c r="G1481" s="4"/>
    </row>
    <row r="1482" spans="1:7" ht="9">
      <c r="A1482" s="1"/>
      <c r="B1482" s="9" t="s">
        <v>792</v>
      </c>
      <c r="C1482" s="4">
        <v>67539</v>
      </c>
      <c r="D1482" s="4">
        <v>71527</v>
      </c>
      <c r="E1482" s="4">
        <v>1062</v>
      </c>
      <c r="F1482" s="4">
        <v>1455</v>
      </c>
      <c r="G1482" s="4">
        <v>2324</v>
      </c>
    </row>
    <row r="1483" spans="2:7" s="6" customFormat="1" ht="9">
      <c r="B1483" s="10" t="s">
        <v>793</v>
      </c>
      <c r="C1483" s="7">
        <f>C1482/143907</f>
        <v>0.4693239383768684</v>
      </c>
      <c r="D1483" s="7">
        <f>D1482/143907</f>
        <v>0.4970362803755203</v>
      </c>
      <c r="E1483" s="7">
        <f>E1482/143907</f>
        <v>0.007379766098938898</v>
      </c>
      <c r="F1483" s="7">
        <f>F1482/143907</f>
        <v>0.010110696491484083</v>
      </c>
      <c r="G1483" s="7">
        <f>G1482/143907</f>
        <v>0.016149318657188324</v>
      </c>
    </row>
    <row r="1484" spans="3:7" ht="3.75" customHeight="1">
      <c r="C1484" s="4"/>
      <c r="D1484" s="4"/>
      <c r="E1484" s="4"/>
      <c r="F1484" s="4"/>
      <c r="G1484" s="4"/>
    </row>
    <row r="1485" spans="2:7" ht="9">
      <c r="B1485" s="11" t="s">
        <v>10</v>
      </c>
      <c r="C1485" s="4">
        <v>14815</v>
      </c>
      <c r="D1485" s="4">
        <v>17973</v>
      </c>
      <c r="E1485" s="4">
        <v>238</v>
      </c>
      <c r="F1485" s="4">
        <v>302</v>
      </c>
      <c r="G1485" s="4">
        <v>464</v>
      </c>
    </row>
    <row r="1486" spans="2:7" ht="9">
      <c r="B1486" s="11" t="s">
        <v>11</v>
      </c>
      <c r="C1486" s="4">
        <v>12532</v>
      </c>
      <c r="D1486" s="4">
        <v>16864</v>
      </c>
      <c r="E1486" s="4">
        <v>217</v>
      </c>
      <c r="F1486" s="4">
        <v>295</v>
      </c>
      <c r="G1486" s="4">
        <v>534</v>
      </c>
    </row>
    <row r="1487" spans="2:7" ht="9">
      <c r="B1487" s="11" t="s">
        <v>12</v>
      </c>
      <c r="C1487" s="4">
        <v>12381</v>
      </c>
      <c r="D1487" s="4">
        <v>11272</v>
      </c>
      <c r="E1487" s="4">
        <v>187</v>
      </c>
      <c r="F1487" s="4">
        <v>263</v>
      </c>
      <c r="G1487" s="4">
        <v>415</v>
      </c>
    </row>
    <row r="1488" spans="2:7" ht="9">
      <c r="B1488" s="11" t="s">
        <v>13</v>
      </c>
      <c r="C1488" s="4">
        <v>16668</v>
      </c>
      <c r="D1488" s="4">
        <v>17186</v>
      </c>
      <c r="E1488" s="4">
        <v>258</v>
      </c>
      <c r="F1488" s="4">
        <v>375</v>
      </c>
      <c r="G1488" s="4">
        <v>517</v>
      </c>
    </row>
    <row r="1489" spans="2:7" ht="9">
      <c r="B1489" s="11" t="s">
        <v>14</v>
      </c>
      <c r="C1489" s="4">
        <v>11143</v>
      </c>
      <c r="D1489" s="4">
        <v>8232</v>
      </c>
      <c r="E1489" s="4">
        <v>162</v>
      </c>
      <c r="F1489" s="4">
        <v>220</v>
      </c>
      <c r="G1489" s="4">
        <v>394</v>
      </c>
    </row>
    <row r="1490" spans="2:7" ht="9">
      <c r="B1490" s="11" t="s">
        <v>110</v>
      </c>
      <c r="C1490" s="4">
        <v>32741</v>
      </c>
      <c r="D1490" s="4">
        <v>25344</v>
      </c>
      <c r="E1490" s="4">
        <v>504</v>
      </c>
      <c r="F1490" s="4">
        <v>661</v>
      </c>
      <c r="G1490" s="4">
        <v>1147</v>
      </c>
    </row>
    <row r="1491" spans="2:7" ht="9">
      <c r="B1491" s="11" t="s">
        <v>111</v>
      </c>
      <c r="C1491" s="4">
        <v>34798</v>
      </c>
      <c r="D1491" s="4">
        <v>46183</v>
      </c>
      <c r="E1491" s="4">
        <v>558</v>
      </c>
      <c r="F1491" s="4">
        <v>794</v>
      </c>
      <c r="G1491" s="4">
        <v>1177</v>
      </c>
    </row>
    <row r="1492" spans="2:7" ht="9">
      <c r="B1492" s="11" t="s">
        <v>344</v>
      </c>
      <c r="C1492" s="4">
        <v>44899</v>
      </c>
      <c r="D1492" s="4">
        <v>40407</v>
      </c>
      <c r="E1492" s="4">
        <v>689</v>
      </c>
      <c r="F1492" s="4">
        <v>943</v>
      </c>
      <c r="G1492" s="4">
        <v>1651</v>
      </c>
    </row>
    <row r="1493" spans="2:7" ht="9">
      <c r="B1493" s="11" t="s">
        <v>114</v>
      </c>
      <c r="C1493" s="4">
        <v>22640</v>
      </c>
      <c r="D1493" s="4">
        <v>31120</v>
      </c>
      <c r="E1493" s="4">
        <v>373</v>
      </c>
      <c r="F1493" s="4">
        <v>512</v>
      </c>
      <c r="G1493" s="4">
        <v>673</v>
      </c>
    </row>
    <row r="1494" spans="2:7" ht="9">
      <c r="B1494" s="11" t="s">
        <v>373</v>
      </c>
      <c r="C1494" s="4">
        <v>1512</v>
      </c>
      <c r="D1494" s="4">
        <v>1278</v>
      </c>
      <c r="E1494" s="4">
        <v>17</v>
      </c>
      <c r="F1494" s="4">
        <v>29</v>
      </c>
      <c r="G1494" s="4">
        <v>49</v>
      </c>
    </row>
    <row r="1495" spans="2:7" ht="9">
      <c r="B1495" s="11" t="s">
        <v>69</v>
      </c>
      <c r="C1495" s="4">
        <v>41129</v>
      </c>
      <c r="D1495" s="4">
        <v>46142</v>
      </c>
      <c r="E1495" s="4">
        <v>650</v>
      </c>
      <c r="F1495" s="4">
        <v>868</v>
      </c>
      <c r="G1495" s="4">
        <v>1266</v>
      </c>
    </row>
    <row r="1496" spans="2:7" ht="9">
      <c r="B1496" s="11" t="s">
        <v>605</v>
      </c>
      <c r="C1496" s="4">
        <v>24898</v>
      </c>
      <c r="D1496" s="4">
        <v>24107</v>
      </c>
      <c r="E1496" s="4">
        <v>395</v>
      </c>
      <c r="F1496" s="4">
        <v>558</v>
      </c>
      <c r="G1496" s="4">
        <v>1009</v>
      </c>
    </row>
    <row r="1497" spans="2:7" ht="9">
      <c r="B1497" s="11" t="s">
        <v>46</v>
      </c>
      <c r="C1497" s="4">
        <v>67539</v>
      </c>
      <c r="D1497" s="4">
        <v>71527</v>
      </c>
      <c r="E1497" s="4">
        <v>1062</v>
      </c>
      <c r="F1497" s="4">
        <v>1455</v>
      </c>
      <c r="G1497" s="4">
        <v>2324</v>
      </c>
    </row>
    <row r="1498" spans="2:7" ht="9">
      <c r="B1498" s="12" t="s">
        <v>790</v>
      </c>
      <c r="C1498" s="4"/>
      <c r="D1498" s="4"/>
      <c r="E1498" s="4"/>
      <c r="F1498" s="4"/>
      <c r="G1498" s="4"/>
    </row>
    <row r="1499" spans="2:7" ht="9">
      <c r="B1499" s="11" t="s">
        <v>733</v>
      </c>
      <c r="C1499" s="4">
        <v>5357</v>
      </c>
      <c r="D1499" s="4">
        <v>4480</v>
      </c>
      <c r="E1499" s="4">
        <v>90</v>
      </c>
      <c r="F1499" s="4">
        <v>112</v>
      </c>
      <c r="G1499" s="4">
        <v>208</v>
      </c>
    </row>
    <row r="1500" spans="2:7" ht="9">
      <c r="B1500" s="11" t="s">
        <v>734</v>
      </c>
      <c r="C1500" s="4">
        <v>790</v>
      </c>
      <c r="D1500" s="4">
        <v>1075</v>
      </c>
      <c r="E1500" s="4">
        <v>15</v>
      </c>
      <c r="F1500" s="4">
        <v>17</v>
      </c>
      <c r="G1500" s="4">
        <v>29</v>
      </c>
    </row>
    <row r="1501" spans="2:7" ht="9">
      <c r="B1501" s="11" t="s">
        <v>735</v>
      </c>
      <c r="C1501" s="4">
        <v>31894</v>
      </c>
      <c r="D1501" s="4">
        <v>29946</v>
      </c>
      <c r="E1501" s="4">
        <v>464</v>
      </c>
      <c r="F1501" s="4">
        <v>657</v>
      </c>
      <c r="G1501" s="4">
        <v>971</v>
      </c>
    </row>
    <row r="1502" spans="2:7" ht="9">
      <c r="B1502" s="11" t="s">
        <v>736</v>
      </c>
      <c r="C1502" s="4">
        <v>1064</v>
      </c>
      <c r="D1502" s="4">
        <v>802</v>
      </c>
      <c r="E1502" s="4">
        <v>16</v>
      </c>
      <c r="F1502" s="4">
        <v>23</v>
      </c>
      <c r="G1502" s="4">
        <v>37</v>
      </c>
    </row>
    <row r="1503" spans="2:7" ht="9">
      <c r="B1503" s="11" t="s">
        <v>737</v>
      </c>
      <c r="C1503" s="4">
        <v>2438</v>
      </c>
      <c r="D1503" s="4">
        <v>3301</v>
      </c>
      <c r="E1503" s="4">
        <v>45</v>
      </c>
      <c r="F1503" s="4">
        <v>58</v>
      </c>
      <c r="G1503" s="4">
        <v>98</v>
      </c>
    </row>
    <row r="1504" spans="2:7" ht="9">
      <c r="B1504" s="11" t="s">
        <v>738</v>
      </c>
      <c r="C1504" s="4">
        <v>1997</v>
      </c>
      <c r="D1504" s="4">
        <v>1278</v>
      </c>
      <c r="E1504" s="4">
        <v>33</v>
      </c>
      <c r="F1504" s="4">
        <v>37</v>
      </c>
      <c r="G1504" s="4">
        <v>57</v>
      </c>
    </row>
    <row r="1505" spans="2:7" ht="9">
      <c r="B1505" s="11" t="s">
        <v>739</v>
      </c>
      <c r="C1505" s="4">
        <v>2419</v>
      </c>
      <c r="D1505" s="4">
        <v>2282</v>
      </c>
      <c r="E1505" s="4">
        <v>45</v>
      </c>
      <c r="F1505" s="4">
        <v>47</v>
      </c>
      <c r="G1505" s="4">
        <v>69</v>
      </c>
    </row>
    <row r="1506" spans="2:7" ht="9">
      <c r="B1506" s="11" t="s">
        <v>740</v>
      </c>
      <c r="C1506" s="4">
        <v>8223</v>
      </c>
      <c r="D1506" s="4">
        <v>10200</v>
      </c>
      <c r="E1506" s="4">
        <v>125</v>
      </c>
      <c r="F1506" s="4">
        <v>178</v>
      </c>
      <c r="G1506" s="4">
        <v>358</v>
      </c>
    </row>
    <row r="1507" spans="2:7" ht="9">
      <c r="B1507" s="11" t="s">
        <v>741</v>
      </c>
      <c r="C1507" s="4">
        <v>855</v>
      </c>
      <c r="D1507" s="4">
        <v>1010</v>
      </c>
      <c r="E1507" s="4">
        <v>21</v>
      </c>
      <c r="F1507" s="4">
        <v>15</v>
      </c>
      <c r="G1507" s="4">
        <v>48</v>
      </c>
    </row>
    <row r="1508" spans="2:7" ht="18">
      <c r="B1508" s="11" t="s">
        <v>742</v>
      </c>
      <c r="C1508" s="4">
        <v>12502</v>
      </c>
      <c r="D1508" s="4">
        <v>17153</v>
      </c>
      <c r="E1508" s="4">
        <v>208</v>
      </c>
      <c r="F1508" s="4">
        <v>311</v>
      </c>
      <c r="G1508" s="4">
        <v>449</v>
      </c>
    </row>
    <row r="1509" spans="2:7" ht="18">
      <c r="B1509" s="11" t="s">
        <v>743</v>
      </c>
      <c r="C1509" s="4">
        <v>0</v>
      </c>
      <c r="D1509" s="4">
        <v>0</v>
      </c>
      <c r="E1509" s="4">
        <v>0</v>
      </c>
      <c r="F1509" s="4">
        <v>0</v>
      </c>
      <c r="G1509" s="4">
        <v>0</v>
      </c>
    </row>
    <row r="1510" spans="3:7" ht="4.5" customHeight="1">
      <c r="C1510" s="4"/>
      <c r="D1510" s="4"/>
      <c r="E1510" s="4"/>
      <c r="F1510" s="4"/>
      <c r="G1510" s="4"/>
    </row>
    <row r="1511" spans="1:7" ht="9">
      <c r="A1511" s="5" t="s">
        <v>843</v>
      </c>
      <c r="C1511" s="4"/>
      <c r="D1511" s="4"/>
      <c r="E1511" s="4"/>
      <c r="F1511" s="4"/>
      <c r="G1511" s="4"/>
    </row>
    <row r="1512" spans="1:7" ht="9">
      <c r="A1512" s="1"/>
      <c r="B1512" s="9" t="s">
        <v>792</v>
      </c>
      <c r="C1512" s="4">
        <v>10864</v>
      </c>
      <c r="D1512" s="4">
        <v>17824</v>
      </c>
      <c r="E1512" s="4">
        <v>203</v>
      </c>
      <c r="F1512" s="4">
        <v>350</v>
      </c>
      <c r="G1512" s="4">
        <v>436</v>
      </c>
    </row>
    <row r="1513" spans="2:7" s="6" customFormat="1" ht="9">
      <c r="B1513" s="10" t="s">
        <v>793</v>
      </c>
      <c r="C1513" s="7">
        <f>C1512/29677</f>
        <v>0.3660747380126024</v>
      </c>
      <c r="D1513" s="7">
        <f>D1512/29677</f>
        <v>0.6005997910840044</v>
      </c>
      <c r="E1513" s="7">
        <f>E1512/29677</f>
        <v>0.0068403140479158945</v>
      </c>
      <c r="F1513" s="7">
        <f>F1512/29677</f>
        <v>0.011793644910199817</v>
      </c>
      <c r="G1513" s="7">
        <f>G1512/29677</f>
        <v>0.014691511945277487</v>
      </c>
    </row>
    <row r="1514" spans="3:7" ht="3.75" customHeight="1">
      <c r="C1514" s="4"/>
      <c r="D1514" s="4"/>
      <c r="E1514" s="4"/>
      <c r="F1514" s="4"/>
      <c r="G1514" s="4"/>
    </row>
    <row r="1515" spans="2:7" ht="9">
      <c r="B1515" s="11" t="s">
        <v>10</v>
      </c>
      <c r="C1515" s="4">
        <v>2159</v>
      </c>
      <c r="D1515" s="4">
        <v>2897</v>
      </c>
      <c r="E1515" s="4">
        <v>42</v>
      </c>
      <c r="F1515" s="4">
        <v>64</v>
      </c>
      <c r="G1515" s="4">
        <v>75</v>
      </c>
    </row>
    <row r="1516" spans="2:7" ht="9">
      <c r="B1516" s="11" t="s">
        <v>11</v>
      </c>
      <c r="C1516" s="4">
        <v>1480</v>
      </c>
      <c r="D1516" s="4">
        <v>1830</v>
      </c>
      <c r="E1516" s="4">
        <v>35</v>
      </c>
      <c r="F1516" s="4">
        <v>54</v>
      </c>
      <c r="G1516" s="4">
        <v>84</v>
      </c>
    </row>
    <row r="1517" spans="2:7" ht="9">
      <c r="B1517" s="11" t="s">
        <v>12</v>
      </c>
      <c r="C1517" s="4">
        <v>2356</v>
      </c>
      <c r="D1517" s="4">
        <v>5009</v>
      </c>
      <c r="E1517" s="4">
        <v>41</v>
      </c>
      <c r="F1517" s="4">
        <v>75</v>
      </c>
      <c r="G1517" s="4">
        <v>91</v>
      </c>
    </row>
    <row r="1518" spans="2:7" ht="9">
      <c r="B1518" s="11" t="s">
        <v>13</v>
      </c>
      <c r="C1518" s="4">
        <v>2535</v>
      </c>
      <c r="D1518" s="4">
        <v>3732</v>
      </c>
      <c r="E1518" s="4">
        <v>52</v>
      </c>
      <c r="F1518" s="4">
        <v>80</v>
      </c>
      <c r="G1518" s="4">
        <v>85</v>
      </c>
    </row>
    <row r="1519" spans="2:7" ht="9">
      <c r="B1519" s="11" t="s">
        <v>14</v>
      </c>
      <c r="C1519" s="4">
        <v>2334</v>
      </c>
      <c r="D1519" s="4">
        <v>4356</v>
      </c>
      <c r="E1519" s="4">
        <v>33</v>
      </c>
      <c r="F1519" s="4">
        <v>77</v>
      </c>
      <c r="G1519" s="4">
        <v>101</v>
      </c>
    </row>
    <row r="1520" spans="2:7" ht="9">
      <c r="B1520" s="11" t="s">
        <v>57</v>
      </c>
      <c r="C1520" s="4">
        <v>10864</v>
      </c>
      <c r="D1520" s="4">
        <v>17824</v>
      </c>
      <c r="E1520" s="4">
        <v>203</v>
      </c>
      <c r="F1520" s="4">
        <v>350</v>
      </c>
      <c r="G1520" s="4">
        <v>436</v>
      </c>
    </row>
    <row r="1521" spans="2:7" ht="9">
      <c r="B1521" s="11" t="s">
        <v>59</v>
      </c>
      <c r="C1521" s="4">
        <v>10864</v>
      </c>
      <c r="D1521" s="4">
        <v>17824</v>
      </c>
      <c r="E1521" s="4">
        <v>203</v>
      </c>
      <c r="F1521" s="4">
        <v>350</v>
      </c>
      <c r="G1521" s="4">
        <v>436</v>
      </c>
    </row>
    <row r="1522" spans="2:7" ht="9">
      <c r="B1522" s="11" t="s">
        <v>60</v>
      </c>
      <c r="C1522" s="4">
        <v>10864</v>
      </c>
      <c r="D1522" s="4">
        <v>17824</v>
      </c>
      <c r="E1522" s="4">
        <v>203</v>
      </c>
      <c r="F1522" s="4">
        <v>350</v>
      </c>
      <c r="G1522" s="4">
        <v>436</v>
      </c>
    </row>
    <row r="1523" spans="2:7" ht="9">
      <c r="B1523" s="11" t="s">
        <v>46</v>
      </c>
      <c r="C1523" s="4">
        <v>10864</v>
      </c>
      <c r="D1523" s="4">
        <v>17824</v>
      </c>
      <c r="E1523" s="4">
        <v>203</v>
      </c>
      <c r="F1523" s="4">
        <v>350</v>
      </c>
      <c r="G1523" s="4">
        <v>436</v>
      </c>
    </row>
    <row r="1524" spans="2:7" ht="9">
      <c r="B1524" s="12" t="s">
        <v>790</v>
      </c>
      <c r="C1524" s="4"/>
      <c r="D1524" s="4"/>
      <c r="E1524" s="4"/>
      <c r="F1524" s="4"/>
      <c r="G1524" s="4"/>
    </row>
    <row r="1525" spans="2:7" ht="9">
      <c r="B1525" s="11" t="s">
        <v>744</v>
      </c>
      <c r="C1525" s="4">
        <v>902</v>
      </c>
      <c r="D1525" s="4">
        <v>709</v>
      </c>
      <c r="E1525" s="4">
        <v>18</v>
      </c>
      <c r="F1525" s="4">
        <v>20</v>
      </c>
      <c r="G1525" s="4">
        <v>32</v>
      </c>
    </row>
    <row r="1526" spans="2:7" ht="9">
      <c r="B1526" s="11" t="s">
        <v>745</v>
      </c>
      <c r="C1526" s="4">
        <v>7145</v>
      </c>
      <c r="D1526" s="4">
        <v>10553</v>
      </c>
      <c r="E1526" s="4">
        <v>129</v>
      </c>
      <c r="F1526" s="4">
        <v>229</v>
      </c>
      <c r="G1526" s="4">
        <v>295</v>
      </c>
    </row>
    <row r="1527" spans="2:7" ht="9">
      <c r="B1527" s="11" t="s">
        <v>746</v>
      </c>
      <c r="C1527" s="4">
        <v>2817</v>
      </c>
      <c r="D1527" s="4">
        <v>6562</v>
      </c>
      <c r="E1527" s="4">
        <v>56</v>
      </c>
      <c r="F1527" s="4">
        <v>101</v>
      </c>
      <c r="G1527" s="4">
        <v>109</v>
      </c>
    </row>
    <row r="1528" spans="2:7" ht="18">
      <c r="B1528" s="11" t="s">
        <v>747</v>
      </c>
      <c r="C1528" s="4">
        <v>0</v>
      </c>
      <c r="D1528" s="4">
        <v>0</v>
      </c>
      <c r="E1528" s="4">
        <v>0</v>
      </c>
      <c r="F1528" s="4">
        <v>0</v>
      </c>
      <c r="G1528" s="4">
        <v>0</v>
      </c>
    </row>
    <row r="1529" spans="3:7" ht="4.5" customHeight="1">
      <c r="C1529" s="4"/>
      <c r="D1529" s="4"/>
      <c r="E1529" s="4"/>
      <c r="F1529" s="4"/>
      <c r="G1529" s="4"/>
    </row>
    <row r="1530" spans="1:7" ht="9">
      <c r="A1530" s="5" t="s">
        <v>844</v>
      </c>
      <c r="C1530" s="4"/>
      <c r="D1530" s="4"/>
      <c r="E1530" s="4"/>
      <c r="F1530" s="4"/>
      <c r="G1530" s="4"/>
    </row>
    <row r="1531" spans="1:7" ht="9">
      <c r="A1531" s="1"/>
      <c r="B1531" s="9" t="s">
        <v>792</v>
      </c>
      <c r="C1531" s="4">
        <v>8285</v>
      </c>
      <c r="D1531" s="4">
        <v>13488</v>
      </c>
      <c r="E1531" s="4">
        <v>270</v>
      </c>
      <c r="F1531" s="4">
        <v>456</v>
      </c>
      <c r="G1531" s="4">
        <v>403</v>
      </c>
    </row>
    <row r="1532" spans="2:7" s="6" customFormat="1" ht="9">
      <c r="B1532" s="10" t="s">
        <v>793</v>
      </c>
      <c r="C1532" s="7">
        <f>C1531/22902</f>
        <v>0.361758798358222</v>
      </c>
      <c r="D1532" s="7">
        <f>D1531/22902</f>
        <v>0.5889441970133613</v>
      </c>
      <c r="E1532" s="7">
        <f>E1531/22902</f>
        <v>0.011789363374377783</v>
      </c>
      <c r="F1532" s="7">
        <f>F1531/22902</f>
        <v>0.01991092481006026</v>
      </c>
      <c r="G1532" s="7">
        <f>G1531/22902</f>
        <v>0.017596716443978692</v>
      </c>
    </row>
    <row r="1533" spans="3:7" ht="3.75" customHeight="1">
      <c r="C1533" s="4"/>
      <c r="D1533" s="4"/>
      <c r="E1533" s="4"/>
      <c r="F1533" s="4"/>
      <c r="G1533" s="4"/>
    </row>
    <row r="1534" spans="2:7" ht="9">
      <c r="B1534" s="11" t="s">
        <v>10</v>
      </c>
      <c r="C1534" s="4">
        <v>1864</v>
      </c>
      <c r="D1534" s="4">
        <v>3229</v>
      </c>
      <c r="E1534" s="4">
        <v>61</v>
      </c>
      <c r="F1534" s="4">
        <v>103</v>
      </c>
      <c r="G1534" s="4">
        <v>96</v>
      </c>
    </row>
    <row r="1535" spans="2:7" ht="9">
      <c r="B1535" s="11" t="s">
        <v>11</v>
      </c>
      <c r="C1535" s="4">
        <v>1588</v>
      </c>
      <c r="D1535" s="4">
        <v>2519</v>
      </c>
      <c r="E1535" s="4">
        <v>62</v>
      </c>
      <c r="F1535" s="4">
        <v>81</v>
      </c>
      <c r="G1535" s="4">
        <v>89</v>
      </c>
    </row>
    <row r="1536" spans="2:7" ht="9">
      <c r="B1536" s="11" t="s">
        <v>12</v>
      </c>
      <c r="C1536" s="4">
        <v>1848</v>
      </c>
      <c r="D1536" s="4">
        <v>2842</v>
      </c>
      <c r="E1536" s="4">
        <v>57</v>
      </c>
      <c r="F1536" s="4">
        <v>110</v>
      </c>
      <c r="G1536" s="4">
        <v>61</v>
      </c>
    </row>
    <row r="1537" spans="2:7" ht="9">
      <c r="B1537" s="11" t="s">
        <v>13</v>
      </c>
      <c r="C1537" s="4">
        <v>1350</v>
      </c>
      <c r="D1537" s="4">
        <v>2305</v>
      </c>
      <c r="E1537" s="4">
        <v>38</v>
      </c>
      <c r="F1537" s="4">
        <v>75</v>
      </c>
      <c r="G1537" s="4">
        <v>72</v>
      </c>
    </row>
    <row r="1538" spans="2:7" ht="9">
      <c r="B1538" s="11" t="s">
        <v>14</v>
      </c>
      <c r="C1538" s="4">
        <v>1635</v>
      </c>
      <c r="D1538" s="4">
        <v>2593</v>
      </c>
      <c r="E1538" s="4">
        <v>52</v>
      </c>
      <c r="F1538" s="4">
        <v>87</v>
      </c>
      <c r="G1538" s="4">
        <v>85</v>
      </c>
    </row>
    <row r="1539" spans="2:7" ht="9">
      <c r="B1539" s="11" t="s">
        <v>57</v>
      </c>
      <c r="C1539" s="4">
        <v>8285</v>
      </c>
      <c r="D1539" s="4">
        <v>13488</v>
      </c>
      <c r="E1539" s="4">
        <v>270</v>
      </c>
      <c r="F1539" s="4">
        <v>456</v>
      </c>
      <c r="G1539" s="4">
        <v>403</v>
      </c>
    </row>
    <row r="1540" spans="2:7" ht="9">
      <c r="B1540" s="11" t="s">
        <v>59</v>
      </c>
      <c r="C1540" s="4">
        <v>8285</v>
      </c>
      <c r="D1540" s="4">
        <v>13488</v>
      </c>
      <c r="E1540" s="4">
        <v>270</v>
      </c>
      <c r="F1540" s="4">
        <v>456</v>
      </c>
      <c r="G1540" s="4">
        <v>403</v>
      </c>
    </row>
    <row r="1541" spans="2:7" ht="9">
      <c r="B1541" s="11" t="s">
        <v>60</v>
      </c>
      <c r="C1541" s="4">
        <v>8285</v>
      </c>
      <c r="D1541" s="4">
        <v>13488</v>
      </c>
      <c r="E1541" s="4">
        <v>270</v>
      </c>
      <c r="F1541" s="4">
        <v>456</v>
      </c>
      <c r="G1541" s="4">
        <v>403</v>
      </c>
    </row>
    <row r="1542" spans="2:7" ht="9">
      <c r="B1542" s="11" t="s">
        <v>46</v>
      </c>
      <c r="C1542" s="4">
        <v>8285</v>
      </c>
      <c r="D1542" s="4">
        <v>13488</v>
      </c>
      <c r="E1542" s="4">
        <v>270</v>
      </c>
      <c r="F1542" s="4">
        <v>456</v>
      </c>
      <c r="G1542" s="4">
        <v>403</v>
      </c>
    </row>
    <row r="1543" spans="2:7" ht="9">
      <c r="B1543" s="12" t="s">
        <v>790</v>
      </c>
      <c r="C1543" s="4"/>
      <c r="D1543" s="4"/>
      <c r="E1543" s="4"/>
      <c r="F1543" s="4"/>
      <c r="G1543" s="4"/>
    </row>
    <row r="1544" spans="2:7" ht="9">
      <c r="B1544" s="11" t="s">
        <v>748</v>
      </c>
      <c r="C1544" s="4">
        <v>749</v>
      </c>
      <c r="D1544" s="4">
        <v>954</v>
      </c>
      <c r="E1544" s="4">
        <v>21</v>
      </c>
      <c r="F1544" s="4">
        <v>38</v>
      </c>
      <c r="G1544" s="4">
        <v>46</v>
      </c>
    </row>
    <row r="1545" spans="2:7" ht="9">
      <c r="B1545" s="11" t="s">
        <v>749</v>
      </c>
      <c r="C1545" s="4">
        <v>1903</v>
      </c>
      <c r="D1545" s="4">
        <v>2116</v>
      </c>
      <c r="E1545" s="4">
        <v>72</v>
      </c>
      <c r="F1545" s="4">
        <v>108</v>
      </c>
      <c r="G1545" s="4">
        <v>97</v>
      </c>
    </row>
    <row r="1546" spans="2:7" ht="9">
      <c r="B1546" s="11" t="s">
        <v>750</v>
      </c>
      <c r="C1546" s="4">
        <v>66</v>
      </c>
      <c r="D1546" s="4">
        <v>112</v>
      </c>
      <c r="E1546" s="4">
        <v>0</v>
      </c>
      <c r="F1546" s="4">
        <v>7</v>
      </c>
      <c r="G1546" s="4">
        <v>6</v>
      </c>
    </row>
    <row r="1547" spans="2:7" ht="9">
      <c r="B1547" s="11" t="s">
        <v>751</v>
      </c>
      <c r="C1547" s="4">
        <v>5567</v>
      </c>
      <c r="D1547" s="4">
        <v>10306</v>
      </c>
      <c r="E1547" s="4">
        <v>177</v>
      </c>
      <c r="F1547" s="4">
        <v>303</v>
      </c>
      <c r="G1547" s="4">
        <v>254</v>
      </c>
    </row>
    <row r="1548" spans="2:7" ht="18">
      <c r="B1548" s="11" t="s">
        <v>752</v>
      </c>
      <c r="C1548" s="4">
        <v>0</v>
      </c>
      <c r="D1548" s="4">
        <v>0</v>
      </c>
      <c r="E1548" s="4">
        <v>0</v>
      </c>
      <c r="F1548" s="4">
        <v>0</v>
      </c>
      <c r="G1548" s="4">
        <v>0</v>
      </c>
    </row>
    <row r="1549" spans="3:7" ht="4.5" customHeight="1">
      <c r="C1549" s="4"/>
      <c r="D1549" s="4"/>
      <c r="E1549" s="4"/>
      <c r="F1549" s="4"/>
      <c r="G1549" s="4"/>
    </row>
    <row r="1550" spans="1:7" ht="9">
      <c r="A1550" s="5" t="s">
        <v>845</v>
      </c>
      <c r="C1550" s="4"/>
      <c r="D1550" s="4"/>
      <c r="E1550" s="4"/>
      <c r="F1550" s="4"/>
      <c r="G1550" s="4"/>
    </row>
    <row r="1551" spans="1:7" ht="9">
      <c r="A1551" s="1"/>
      <c r="B1551" s="9" t="s">
        <v>792</v>
      </c>
      <c r="C1551" s="4">
        <v>2960</v>
      </c>
      <c r="D1551" s="4">
        <v>3068</v>
      </c>
      <c r="E1551" s="4">
        <v>78</v>
      </c>
      <c r="F1551" s="4">
        <v>156</v>
      </c>
      <c r="G1551" s="4">
        <v>139</v>
      </c>
    </row>
    <row r="1552" spans="2:7" s="6" customFormat="1" ht="9">
      <c r="B1552" s="10" t="s">
        <v>793</v>
      </c>
      <c r="C1552" s="7">
        <f>C1551/6401</f>
        <v>0.4624277456647399</v>
      </c>
      <c r="D1552" s="7">
        <f>D1551/6401</f>
        <v>0.47930010935791284</v>
      </c>
      <c r="E1552" s="7">
        <f>E1551/6401</f>
        <v>0.012185596000624903</v>
      </c>
      <c r="F1552" s="7">
        <f>F1551/6401</f>
        <v>0.024371192001249806</v>
      </c>
      <c r="G1552" s="7">
        <f>G1551/6401</f>
        <v>0.021715356975472583</v>
      </c>
    </row>
    <row r="1553" spans="3:7" ht="3.75" customHeight="1">
      <c r="C1553" s="4"/>
      <c r="D1553" s="4"/>
      <c r="E1553" s="4"/>
      <c r="F1553" s="4"/>
      <c r="G1553" s="4"/>
    </row>
    <row r="1554" spans="2:7" ht="9">
      <c r="B1554" s="11" t="s">
        <v>10</v>
      </c>
      <c r="C1554" s="4">
        <v>644</v>
      </c>
      <c r="D1554" s="4">
        <v>689</v>
      </c>
      <c r="E1554" s="4">
        <v>11</v>
      </c>
      <c r="F1554" s="4">
        <v>31</v>
      </c>
      <c r="G1554" s="4">
        <v>19</v>
      </c>
    </row>
    <row r="1555" spans="2:7" ht="9">
      <c r="B1555" s="11" t="s">
        <v>11</v>
      </c>
      <c r="C1555" s="4">
        <v>560</v>
      </c>
      <c r="D1555" s="4">
        <v>636</v>
      </c>
      <c r="E1555" s="4">
        <v>13</v>
      </c>
      <c r="F1555" s="4">
        <v>33</v>
      </c>
      <c r="G1555" s="4">
        <v>34</v>
      </c>
    </row>
    <row r="1556" spans="2:7" ht="9">
      <c r="B1556" s="11" t="s">
        <v>12</v>
      </c>
      <c r="C1556" s="4">
        <v>578</v>
      </c>
      <c r="D1556" s="4">
        <v>556</v>
      </c>
      <c r="E1556" s="4">
        <v>21</v>
      </c>
      <c r="F1556" s="4">
        <v>34</v>
      </c>
      <c r="G1556" s="4">
        <v>21</v>
      </c>
    </row>
    <row r="1557" spans="2:7" ht="9">
      <c r="B1557" s="11" t="s">
        <v>13</v>
      </c>
      <c r="C1557" s="4">
        <v>669</v>
      </c>
      <c r="D1557" s="4">
        <v>611</v>
      </c>
      <c r="E1557" s="4">
        <v>13</v>
      </c>
      <c r="F1557" s="4">
        <v>31</v>
      </c>
      <c r="G1557" s="4">
        <v>36</v>
      </c>
    </row>
    <row r="1558" spans="2:7" ht="9">
      <c r="B1558" s="11" t="s">
        <v>14</v>
      </c>
      <c r="C1558" s="4">
        <v>509</v>
      </c>
      <c r="D1558" s="4">
        <v>576</v>
      </c>
      <c r="E1558" s="4">
        <v>20</v>
      </c>
      <c r="F1558" s="4">
        <v>27</v>
      </c>
      <c r="G1558" s="4">
        <v>29</v>
      </c>
    </row>
    <row r="1559" spans="2:7" ht="9">
      <c r="B1559" s="11" t="s">
        <v>57</v>
      </c>
      <c r="C1559" s="4">
        <v>2960</v>
      </c>
      <c r="D1559" s="4">
        <v>3068</v>
      </c>
      <c r="E1559" s="4">
        <v>78</v>
      </c>
      <c r="F1559" s="4">
        <v>156</v>
      </c>
      <c r="G1559" s="4">
        <v>139</v>
      </c>
    </row>
    <row r="1560" spans="2:7" ht="9">
      <c r="B1560" s="11" t="s">
        <v>59</v>
      </c>
      <c r="C1560" s="4">
        <v>2960</v>
      </c>
      <c r="D1560" s="4">
        <v>3068</v>
      </c>
      <c r="E1560" s="4">
        <v>78</v>
      </c>
      <c r="F1560" s="4">
        <v>156</v>
      </c>
      <c r="G1560" s="4">
        <v>139</v>
      </c>
    </row>
    <row r="1561" spans="2:7" ht="9">
      <c r="B1561" s="11" t="s">
        <v>102</v>
      </c>
      <c r="C1561" s="4">
        <v>2960</v>
      </c>
      <c r="D1561" s="4">
        <v>3068</v>
      </c>
      <c r="E1561" s="4">
        <v>78</v>
      </c>
      <c r="F1561" s="4">
        <v>156</v>
      </c>
      <c r="G1561" s="4">
        <v>139</v>
      </c>
    </row>
    <row r="1562" spans="2:7" ht="9">
      <c r="B1562" s="11" t="s">
        <v>26</v>
      </c>
      <c r="C1562" s="4">
        <v>2960</v>
      </c>
      <c r="D1562" s="4">
        <v>3068</v>
      </c>
      <c r="E1562" s="4">
        <v>78</v>
      </c>
      <c r="F1562" s="4">
        <v>156</v>
      </c>
      <c r="G1562" s="4">
        <v>139</v>
      </c>
    </row>
    <row r="1563" spans="2:7" ht="9">
      <c r="B1563" s="12" t="s">
        <v>790</v>
      </c>
      <c r="C1563" s="4"/>
      <c r="D1563" s="4"/>
      <c r="E1563" s="4"/>
      <c r="F1563" s="4"/>
      <c r="G1563" s="4"/>
    </row>
    <row r="1564" spans="2:7" ht="9">
      <c r="B1564" s="11" t="s">
        <v>753</v>
      </c>
      <c r="C1564" s="4">
        <v>2960</v>
      </c>
      <c r="D1564" s="4">
        <v>3068</v>
      </c>
      <c r="E1564" s="4">
        <v>78</v>
      </c>
      <c r="F1564" s="4">
        <v>156</v>
      </c>
      <c r="G1564" s="4">
        <v>139</v>
      </c>
    </row>
    <row r="1565" spans="2:7" ht="18">
      <c r="B1565" s="11" t="s">
        <v>754</v>
      </c>
      <c r="C1565" s="4">
        <v>0</v>
      </c>
      <c r="D1565" s="4">
        <v>0</v>
      </c>
      <c r="E1565" s="4">
        <v>0</v>
      </c>
      <c r="F1565" s="4">
        <v>0</v>
      </c>
      <c r="G1565" s="4">
        <v>0</v>
      </c>
    </row>
    <row r="1566" spans="3:7" ht="4.5" customHeight="1">
      <c r="C1566" s="4"/>
      <c r="D1566" s="4"/>
      <c r="E1566" s="4"/>
      <c r="F1566" s="4"/>
      <c r="G1566" s="4"/>
    </row>
    <row r="1567" spans="1:7" ht="9">
      <c r="A1567" s="5" t="s">
        <v>846</v>
      </c>
      <c r="C1567" s="4"/>
      <c r="D1567" s="4"/>
      <c r="E1567" s="4"/>
      <c r="F1567" s="4"/>
      <c r="G1567" s="4"/>
    </row>
    <row r="1568" spans="1:7" ht="9">
      <c r="A1568" s="1"/>
      <c r="B1568" s="9" t="s">
        <v>792</v>
      </c>
      <c r="C1568" s="4">
        <v>36181</v>
      </c>
      <c r="D1568" s="4">
        <v>58066</v>
      </c>
      <c r="E1568" s="4">
        <v>474</v>
      </c>
      <c r="F1568" s="4">
        <v>990</v>
      </c>
      <c r="G1568" s="4">
        <v>1798</v>
      </c>
    </row>
    <row r="1569" spans="2:7" s="6" customFormat="1" ht="9">
      <c r="B1569" s="10" t="s">
        <v>793</v>
      </c>
      <c r="C1569" s="7">
        <f>C1568/97509</f>
        <v>0.3710529284476305</v>
      </c>
      <c r="D1569" s="7">
        <f>D1568/97509</f>
        <v>0.5954937492949369</v>
      </c>
      <c r="E1569" s="7">
        <f>E1568/97509</f>
        <v>0.004861089745561948</v>
      </c>
      <c r="F1569" s="7">
        <f>F1568/97509</f>
        <v>0.010152908962249638</v>
      </c>
      <c r="G1569" s="7">
        <f>G1568/97509</f>
        <v>0.01843932354962106</v>
      </c>
    </row>
    <row r="1570" spans="3:7" ht="3.75" customHeight="1">
      <c r="C1570" s="4"/>
      <c r="D1570" s="4"/>
      <c r="E1570" s="4"/>
      <c r="F1570" s="4"/>
      <c r="G1570" s="4"/>
    </row>
    <row r="1571" spans="2:7" ht="9">
      <c r="B1571" s="11" t="s">
        <v>10</v>
      </c>
      <c r="C1571" s="4">
        <v>7179</v>
      </c>
      <c r="D1571" s="4">
        <v>12890</v>
      </c>
      <c r="E1571" s="4">
        <v>106</v>
      </c>
      <c r="F1571" s="4">
        <v>203</v>
      </c>
      <c r="G1571" s="4">
        <v>351</v>
      </c>
    </row>
    <row r="1572" spans="2:7" ht="9">
      <c r="B1572" s="11" t="s">
        <v>11</v>
      </c>
      <c r="C1572" s="4">
        <v>6789</v>
      </c>
      <c r="D1572" s="4">
        <v>9597</v>
      </c>
      <c r="E1572" s="4">
        <v>95</v>
      </c>
      <c r="F1572" s="4">
        <v>174</v>
      </c>
      <c r="G1572" s="4">
        <v>322</v>
      </c>
    </row>
    <row r="1573" spans="2:7" ht="9">
      <c r="B1573" s="11" t="s">
        <v>12</v>
      </c>
      <c r="C1573" s="4">
        <v>9695</v>
      </c>
      <c r="D1573" s="4">
        <v>18304</v>
      </c>
      <c r="E1573" s="4">
        <v>106</v>
      </c>
      <c r="F1573" s="4">
        <v>282</v>
      </c>
      <c r="G1573" s="4">
        <v>463</v>
      </c>
    </row>
    <row r="1574" spans="2:7" ht="9">
      <c r="B1574" s="11" t="s">
        <v>13</v>
      </c>
      <c r="C1574" s="4">
        <v>5945</v>
      </c>
      <c r="D1574" s="4">
        <v>7168</v>
      </c>
      <c r="E1574" s="4">
        <v>61</v>
      </c>
      <c r="F1574" s="4">
        <v>127</v>
      </c>
      <c r="G1574" s="4">
        <v>269</v>
      </c>
    </row>
    <row r="1575" spans="2:7" ht="9">
      <c r="B1575" s="11" t="s">
        <v>14</v>
      </c>
      <c r="C1575" s="4">
        <v>6573</v>
      </c>
      <c r="D1575" s="4">
        <v>10107</v>
      </c>
      <c r="E1575" s="4">
        <v>106</v>
      </c>
      <c r="F1575" s="4">
        <v>204</v>
      </c>
      <c r="G1575" s="4">
        <v>393</v>
      </c>
    </row>
    <row r="1576" spans="2:7" ht="9">
      <c r="B1576" s="11" t="s">
        <v>113</v>
      </c>
      <c r="C1576" s="4">
        <v>36181</v>
      </c>
      <c r="D1576" s="4">
        <v>58066</v>
      </c>
      <c r="E1576" s="4">
        <v>474</v>
      </c>
      <c r="F1576" s="4">
        <v>990</v>
      </c>
      <c r="G1576" s="4">
        <v>1798</v>
      </c>
    </row>
    <row r="1577" spans="2:7" ht="9">
      <c r="B1577" s="11" t="s">
        <v>115</v>
      </c>
      <c r="C1577" s="4">
        <v>7892</v>
      </c>
      <c r="D1577" s="4">
        <v>8113</v>
      </c>
      <c r="E1577" s="4">
        <v>92</v>
      </c>
      <c r="F1577" s="4">
        <v>189</v>
      </c>
      <c r="G1577" s="4">
        <v>324</v>
      </c>
    </row>
    <row r="1578" spans="2:7" ht="9">
      <c r="B1578" s="11" t="s">
        <v>164</v>
      </c>
      <c r="C1578" s="4">
        <v>28289</v>
      </c>
      <c r="D1578" s="4">
        <v>49953</v>
      </c>
      <c r="E1578" s="4">
        <v>382</v>
      </c>
      <c r="F1578" s="4">
        <v>801</v>
      </c>
      <c r="G1578" s="4">
        <v>1474</v>
      </c>
    </row>
    <row r="1579" spans="2:7" ht="9">
      <c r="B1579" s="11" t="s">
        <v>116</v>
      </c>
      <c r="C1579" s="4">
        <v>0</v>
      </c>
      <c r="D1579" s="4">
        <v>0</v>
      </c>
      <c r="E1579" s="4">
        <v>0</v>
      </c>
      <c r="F1579" s="4">
        <v>0</v>
      </c>
      <c r="G1579" s="4">
        <v>0</v>
      </c>
    </row>
    <row r="1580" spans="2:7" ht="9">
      <c r="B1580" s="11" t="s">
        <v>117</v>
      </c>
      <c r="C1580" s="4">
        <v>2823</v>
      </c>
      <c r="D1580" s="4">
        <v>3367</v>
      </c>
      <c r="E1580" s="4">
        <v>44</v>
      </c>
      <c r="F1580" s="4">
        <v>71</v>
      </c>
      <c r="G1580" s="4">
        <v>120</v>
      </c>
    </row>
    <row r="1581" spans="2:7" ht="9">
      <c r="B1581" s="11" t="s">
        <v>118</v>
      </c>
      <c r="C1581" s="4">
        <v>2817</v>
      </c>
      <c r="D1581" s="4">
        <v>2611</v>
      </c>
      <c r="E1581" s="4">
        <v>26</v>
      </c>
      <c r="F1581" s="4">
        <v>44</v>
      </c>
      <c r="G1581" s="4">
        <v>87</v>
      </c>
    </row>
    <row r="1582" spans="2:7" ht="9">
      <c r="B1582" s="11" t="s">
        <v>165</v>
      </c>
      <c r="C1582" s="4">
        <v>30541</v>
      </c>
      <c r="D1582" s="4">
        <v>52088</v>
      </c>
      <c r="E1582" s="4">
        <v>404</v>
      </c>
      <c r="F1582" s="4">
        <v>875</v>
      </c>
      <c r="G1582" s="4">
        <v>1591</v>
      </c>
    </row>
    <row r="1583" spans="2:7" ht="9">
      <c r="B1583" s="11" t="s">
        <v>46</v>
      </c>
      <c r="C1583" s="4">
        <v>36181</v>
      </c>
      <c r="D1583" s="4">
        <v>58066</v>
      </c>
      <c r="E1583" s="4">
        <v>474</v>
      </c>
      <c r="F1583" s="4">
        <v>990</v>
      </c>
      <c r="G1583" s="4">
        <v>1798</v>
      </c>
    </row>
    <row r="1584" spans="2:7" ht="9">
      <c r="B1584" s="12" t="s">
        <v>790</v>
      </c>
      <c r="C1584" s="4"/>
      <c r="D1584" s="4"/>
      <c r="E1584" s="4"/>
      <c r="F1584" s="4"/>
      <c r="G1584" s="4"/>
    </row>
    <row r="1585" spans="2:7" ht="9">
      <c r="B1585" s="11" t="s">
        <v>755</v>
      </c>
      <c r="C1585" s="4">
        <v>1747</v>
      </c>
      <c r="D1585" s="4">
        <v>1597</v>
      </c>
      <c r="E1585" s="4">
        <v>14</v>
      </c>
      <c r="F1585" s="4">
        <v>26</v>
      </c>
      <c r="G1585" s="4">
        <v>44</v>
      </c>
    </row>
    <row r="1586" spans="2:7" ht="9">
      <c r="B1586" s="11" t="s">
        <v>756</v>
      </c>
      <c r="C1586" s="4">
        <v>943</v>
      </c>
      <c r="D1586" s="4">
        <v>1840</v>
      </c>
      <c r="E1586" s="4">
        <v>14</v>
      </c>
      <c r="F1586" s="4">
        <v>39</v>
      </c>
      <c r="G1586" s="4">
        <v>44</v>
      </c>
    </row>
    <row r="1587" spans="2:7" ht="9">
      <c r="B1587" s="11" t="s">
        <v>757</v>
      </c>
      <c r="C1587" s="4">
        <v>803</v>
      </c>
      <c r="D1587" s="4">
        <v>609</v>
      </c>
      <c r="E1587" s="4">
        <v>12</v>
      </c>
      <c r="F1587" s="4">
        <v>15</v>
      </c>
      <c r="G1587" s="4">
        <v>42</v>
      </c>
    </row>
    <row r="1588" spans="2:7" ht="9">
      <c r="B1588" s="11" t="s">
        <v>758</v>
      </c>
      <c r="C1588" s="4">
        <v>777</v>
      </c>
      <c r="D1588" s="4">
        <v>516</v>
      </c>
      <c r="E1588" s="4">
        <v>5</v>
      </c>
      <c r="F1588" s="4">
        <v>27</v>
      </c>
      <c r="G1588" s="4">
        <v>43</v>
      </c>
    </row>
    <row r="1589" spans="2:7" ht="9">
      <c r="B1589" s="11" t="s">
        <v>759</v>
      </c>
      <c r="C1589" s="4">
        <v>3812</v>
      </c>
      <c r="D1589" s="4">
        <v>5047</v>
      </c>
      <c r="E1589" s="4">
        <v>48</v>
      </c>
      <c r="F1589" s="4">
        <v>105</v>
      </c>
      <c r="G1589" s="4">
        <v>232</v>
      </c>
    </row>
    <row r="1590" spans="2:7" ht="9">
      <c r="B1590" s="11" t="s">
        <v>760</v>
      </c>
      <c r="C1590" s="4">
        <v>4392</v>
      </c>
      <c r="D1590" s="4">
        <v>6372</v>
      </c>
      <c r="E1590" s="4">
        <v>57</v>
      </c>
      <c r="F1590" s="4">
        <v>106</v>
      </c>
      <c r="G1590" s="4">
        <v>223</v>
      </c>
    </row>
    <row r="1591" spans="2:7" ht="9">
      <c r="B1591" s="11" t="s">
        <v>761</v>
      </c>
      <c r="C1591" s="4">
        <v>11774</v>
      </c>
      <c r="D1591" s="4">
        <v>21323</v>
      </c>
      <c r="E1591" s="4">
        <v>137</v>
      </c>
      <c r="F1591" s="4">
        <v>343</v>
      </c>
      <c r="G1591" s="4">
        <v>591</v>
      </c>
    </row>
    <row r="1592" spans="2:7" ht="9">
      <c r="B1592" s="11" t="s">
        <v>762</v>
      </c>
      <c r="C1592" s="4">
        <v>604</v>
      </c>
      <c r="D1592" s="4">
        <v>329</v>
      </c>
      <c r="E1592" s="4">
        <v>6</v>
      </c>
      <c r="F1592" s="4">
        <v>15</v>
      </c>
      <c r="G1592" s="4">
        <v>29</v>
      </c>
    </row>
    <row r="1593" spans="2:7" ht="9">
      <c r="B1593" s="11" t="s">
        <v>763</v>
      </c>
      <c r="C1593" s="4">
        <v>11329</v>
      </c>
      <c r="D1593" s="4">
        <v>20433</v>
      </c>
      <c r="E1593" s="4">
        <v>181</v>
      </c>
      <c r="F1593" s="4">
        <v>314</v>
      </c>
      <c r="G1593" s="4">
        <v>550</v>
      </c>
    </row>
    <row r="1594" spans="2:7" ht="18">
      <c r="B1594" s="11" t="s">
        <v>764</v>
      </c>
      <c r="C1594" s="4">
        <v>0</v>
      </c>
      <c r="D1594" s="4">
        <v>0</v>
      </c>
      <c r="E1594" s="4">
        <v>0</v>
      </c>
      <c r="F1594" s="4">
        <v>0</v>
      </c>
      <c r="G1594" s="4">
        <v>0</v>
      </c>
    </row>
    <row r="1595" spans="3:7" ht="4.5" customHeight="1">
      <c r="C1595" s="4"/>
      <c r="D1595" s="4"/>
      <c r="E1595" s="4"/>
      <c r="F1595" s="4"/>
      <c r="G1595" s="4"/>
    </row>
    <row r="1596" spans="1:7" ht="9">
      <c r="A1596" s="5" t="s">
        <v>847</v>
      </c>
      <c r="C1596" s="4"/>
      <c r="D1596" s="4"/>
      <c r="E1596" s="4"/>
      <c r="F1596" s="4"/>
      <c r="G1596" s="4"/>
    </row>
    <row r="1597" spans="1:7" ht="9">
      <c r="A1597" s="1"/>
      <c r="B1597" s="9" t="s">
        <v>792</v>
      </c>
      <c r="C1597" s="4">
        <v>11538</v>
      </c>
      <c r="D1597" s="4">
        <v>13620</v>
      </c>
      <c r="E1597" s="4">
        <v>226</v>
      </c>
      <c r="F1597" s="4">
        <v>293</v>
      </c>
      <c r="G1597" s="4">
        <v>319</v>
      </c>
    </row>
    <row r="1598" spans="2:7" s="6" customFormat="1" ht="9">
      <c r="B1598" s="10" t="s">
        <v>793</v>
      </c>
      <c r="C1598" s="7">
        <f>C1597/25996</f>
        <v>0.4438375134636098</v>
      </c>
      <c r="D1598" s="7">
        <f>D1597/25996</f>
        <v>0.5239267579627636</v>
      </c>
      <c r="E1598" s="7">
        <f>E1597/25996</f>
        <v>0.008693645176180952</v>
      </c>
      <c r="F1598" s="7">
        <f>F1597/25996</f>
        <v>0.011270964763809817</v>
      </c>
      <c r="G1598" s="7">
        <f>G1597/25996</f>
        <v>0.012271118633635943</v>
      </c>
    </row>
    <row r="1599" spans="3:7" ht="3.75" customHeight="1">
      <c r="C1599" s="4"/>
      <c r="D1599" s="4"/>
      <c r="E1599" s="4"/>
      <c r="F1599" s="4"/>
      <c r="G1599" s="4"/>
    </row>
    <row r="1600" spans="2:7" ht="9">
      <c r="B1600" s="11" t="s">
        <v>10</v>
      </c>
      <c r="C1600" s="4">
        <v>2314</v>
      </c>
      <c r="D1600" s="4">
        <v>2432</v>
      </c>
      <c r="E1600" s="4">
        <v>45</v>
      </c>
      <c r="F1600" s="4">
        <v>47</v>
      </c>
      <c r="G1600" s="4">
        <v>66</v>
      </c>
    </row>
    <row r="1601" spans="2:7" ht="9">
      <c r="B1601" s="11" t="s">
        <v>11</v>
      </c>
      <c r="C1601" s="4">
        <v>2417</v>
      </c>
      <c r="D1601" s="4">
        <v>2851</v>
      </c>
      <c r="E1601" s="4">
        <v>48</v>
      </c>
      <c r="F1601" s="4">
        <v>58</v>
      </c>
      <c r="G1601" s="4">
        <v>64</v>
      </c>
    </row>
    <row r="1602" spans="2:7" ht="9">
      <c r="B1602" s="11" t="s">
        <v>12</v>
      </c>
      <c r="C1602" s="4">
        <v>2081</v>
      </c>
      <c r="D1602" s="4">
        <v>2715</v>
      </c>
      <c r="E1602" s="4">
        <v>45</v>
      </c>
      <c r="F1602" s="4">
        <v>65</v>
      </c>
      <c r="G1602" s="4">
        <v>79</v>
      </c>
    </row>
    <row r="1603" spans="2:7" ht="9">
      <c r="B1603" s="11" t="s">
        <v>13</v>
      </c>
      <c r="C1603" s="4">
        <v>2277</v>
      </c>
      <c r="D1603" s="4">
        <v>2812</v>
      </c>
      <c r="E1603" s="4">
        <v>33</v>
      </c>
      <c r="F1603" s="4">
        <v>53</v>
      </c>
      <c r="G1603" s="4">
        <v>39</v>
      </c>
    </row>
    <row r="1604" spans="2:7" ht="9">
      <c r="B1604" s="11" t="s">
        <v>14</v>
      </c>
      <c r="C1604" s="4">
        <v>2449</v>
      </c>
      <c r="D1604" s="4">
        <v>2810</v>
      </c>
      <c r="E1604" s="4">
        <v>55</v>
      </c>
      <c r="F1604" s="4">
        <v>70</v>
      </c>
      <c r="G1604" s="4">
        <v>71</v>
      </c>
    </row>
    <row r="1605" spans="2:7" ht="9">
      <c r="B1605" s="11" t="s">
        <v>111</v>
      </c>
      <c r="C1605" s="4">
        <v>11538</v>
      </c>
      <c r="D1605" s="4">
        <v>13620</v>
      </c>
      <c r="E1605" s="4">
        <v>226</v>
      </c>
      <c r="F1605" s="4">
        <v>293</v>
      </c>
      <c r="G1605" s="4">
        <v>319</v>
      </c>
    </row>
    <row r="1606" spans="2:7" ht="9">
      <c r="B1606" s="11" t="s">
        <v>114</v>
      </c>
      <c r="C1606" s="4">
        <v>11538</v>
      </c>
      <c r="D1606" s="4">
        <v>13620</v>
      </c>
      <c r="E1606" s="4">
        <v>226</v>
      </c>
      <c r="F1606" s="4">
        <v>293</v>
      </c>
      <c r="G1606" s="4">
        <v>319</v>
      </c>
    </row>
    <row r="1607" spans="2:7" ht="9">
      <c r="B1607" s="11" t="s">
        <v>69</v>
      </c>
      <c r="C1607" s="4">
        <v>11538</v>
      </c>
      <c r="D1607" s="4">
        <v>13620</v>
      </c>
      <c r="E1607" s="4">
        <v>226</v>
      </c>
      <c r="F1607" s="4">
        <v>293</v>
      </c>
      <c r="G1607" s="4">
        <v>319</v>
      </c>
    </row>
    <row r="1608" spans="2:7" ht="9">
      <c r="B1608" s="11" t="s">
        <v>46</v>
      </c>
      <c r="C1608" s="4">
        <v>11538</v>
      </c>
      <c r="D1608" s="4">
        <v>13620</v>
      </c>
      <c r="E1608" s="4">
        <v>226</v>
      </c>
      <c r="F1608" s="4">
        <v>293</v>
      </c>
      <c r="G1608" s="4">
        <v>319</v>
      </c>
    </row>
    <row r="1609" spans="2:7" ht="9">
      <c r="B1609" s="12" t="s">
        <v>790</v>
      </c>
      <c r="C1609" s="4"/>
      <c r="D1609" s="4"/>
      <c r="E1609" s="4"/>
      <c r="F1609" s="4"/>
      <c r="G1609" s="4"/>
    </row>
    <row r="1610" spans="2:7" ht="9">
      <c r="B1610" s="11" t="s">
        <v>765</v>
      </c>
      <c r="C1610" s="4">
        <v>1077</v>
      </c>
      <c r="D1610" s="4">
        <v>837</v>
      </c>
      <c r="E1610" s="4">
        <v>18</v>
      </c>
      <c r="F1610" s="4">
        <v>29</v>
      </c>
      <c r="G1610" s="4">
        <v>26</v>
      </c>
    </row>
    <row r="1611" spans="2:7" ht="18">
      <c r="B1611" s="11" t="s">
        <v>766</v>
      </c>
      <c r="C1611" s="4">
        <v>10461</v>
      </c>
      <c r="D1611" s="4">
        <v>12783</v>
      </c>
      <c r="E1611" s="4">
        <v>208</v>
      </c>
      <c r="F1611" s="4">
        <v>264</v>
      </c>
      <c r="G1611" s="4">
        <v>293</v>
      </c>
    </row>
    <row r="1612" spans="2:7" ht="18">
      <c r="B1612" s="11" t="s">
        <v>767</v>
      </c>
      <c r="C1612" s="4">
        <v>0</v>
      </c>
      <c r="D1612" s="4">
        <v>0</v>
      </c>
      <c r="E1612" s="4">
        <v>0</v>
      </c>
      <c r="F1612" s="4">
        <v>0</v>
      </c>
      <c r="G1612" s="4">
        <v>0</v>
      </c>
    </row>
    <row r="1613" spans="3:7" ht="4.5" customHeight="1">
      <c r="C1613" s="4"/>
      <c r="D1613" s="4"/>
      <c r="E1613" s="4"/>
      <c r="F1613" s="4"/>
      <c r="G1613" s="4"/>
    </row>
    <row r="1614" spans="1:7" ht="9">
      <c r="A1614" s="5" t="s">
        <v>848</v>
      </c>
      <c r="C1614" s="4"/>
      <c r="D1614" s="4"/>
      <c r="E1614" s="4"/>
      <c r="F1614" s="4"/>
      <c r="G1614" s="4"/>
    </row>
    <row r="1615" spans="1:7" ht="9">
      <c r="A1615" s="1"/>
      <c r="B1615" s="9" t="s">
        <v>792</v>
      </c>
      <c r="C1615" s="4">
        <v>159920</v>
      </c>
      <c r="D1615" s="4">
        <v>133917</v>
      </c>
      <c r="E1615" s="4">
        <v>1959</v>
      </c>
      <c r="F1615" s="4">
        <v>5325</v>
      </c>
      <c r="G1615" s="4">
        <v>5630</v>
      </c>
    </row>
    <row r="1616" spans="2:7" s="6" customFormat="1" ht="9">
      <c r="B1616" s="10" t="s">
        <v>793</v>
      </c>
      <c r="C1616" s="7">
        <f>C1615/306751</f>
        <v>0.5213348937737774</v>
      </c>
      <c r="D1616" s="7">
        <f>D1615/306751</f>
        <v>0.4365658139663766</v>
      </c>
      <c r="E1616" s="7">
        <f>E1615/306751</f>
        <v>0.006386287249267321</v>
      </c>
      <c r="F1616" s="7">
        <f>F1615/306751</f>
        <v>0.017359356611714387</v>
      </c>
      <c r="G1616" s="7">
        <f>G1615/306751</f>
        <v>0.018353648398864227</v>
      </c>
    </row>
    <row r="1617" spans="3:7" ht="3.75" customHeight="1">
      <c r="C1617" s="4"/>
      <c r="D1617" s="4"/>
      <c r="E1617" s="4"/>
      <c r="F1617" s="4"/>
      <c r="G1617" s="4"/>
    </row>
    <row r="1618" spans="2:7" ht="9">
      <c r="B1618" s="11" t="s">
        <v>10</v>
      </c>
      <c r="C1618" s="4">
        <v>39873</v>
      </c>
      <c r="D1618" s="4">
        <v>27443</v>
      </c>
      <c r="E1618" s="4">
        <v>476</v>
      </c>
      <c r="F1618" s="4">
        <v>1346</v>
      </c>
      <c r="G1618" s="4">
        <v>1311</v>
      </c>
    </row>
    <row r="1619" spans="2:7" ht="9">
      <c r="B1619" s="11" t="s">
        <v>11</v>
      </c>
      <c r="C1619" s="4">
        <v>35424</v>
      </c>
      <c r="D1619" s="4">
        <v>36544</v>
      </c>
      <c r="E1619" s="4">
        <v>368</v>
      </c>
      <c r="F1619" s="4">
        <v>1202</v>
      </c>
      <c r="G1619" s="4">
        <v>1007</v>
      </c>
    </row>
    <row r="1620" spans="2:7" ht="9">
      <c r="B1620" s="11" t="s">
        <v>12</v>
      </c>
      <c r="C1620" s="4">
        <v>29990</v>
      </c>
      <c r="D1620" s="4">
        <v>25634</v>
      </c>
      <c r="E1620" s="4">
        <v>377</v>
      </c>
      <c r="F1620" s="4">
        <v>930</v>
      </c>
      <c r="G1620" s="4">
        <v>1104</v>
      </c>
    </row>
    <row r="1621" spans="2:7" ht="9">
      <c r="B1621" s="11" t="s">
        <v>13</v>
      </c>
      <c r="C1621" s="4">
        <v>29479</v>
      </c>
      <c r="D1621" s="4">
        <v>34203</v>
      </c>
      <c r="E1621" s="4">
        <v>478</v>
      </c>
      <c r="F1621" s="4">
        <v>1256</v>
      </c>
      <c r="G1621" s="4">
        <v>1234</v>
      </c>
    </row>
    <row r="1622" spans="2:7" ht="9">
      <c r="B1622" s="11" t="s">
        <v>14</v>
      </c>
      <c r="C1622" s="4">
        <v>25154</v>
      </c>
      <c r="D1622" s="4">
        <v>10093</v>
      </c>
      <c r="E1622" s="4">
        <v>260</v>
      </c>
      <c r="F1622" s="4">
        <v>591</v>
      </c>
      <c r="G1622" s="4">
        <v>974</v>
      </c>
    </row>
    <row r="1623" spans="2:7" ht="9">
      <c r="B1623" s="11" t="s">
        <v>615</v>
      </c>
      <c r="C1623" s="4">
        <v>40518</v>
      </c>
      <c r="D1623" s="4">
        <v>18707</v>
      </c>
      <c r="E1623" s="4">
        <v>440</v>
      </c>
      <c r="F1623" s="4">
        <v>1090</v>
      </c>
      <c r="G1623" s="4">
        <v>1572</v>
      </c>
    </row>
    <row r="1624" spans="2:7" ht="9">
      <c r="B1624" s="11" t="s">
        <v>652</v>
      </c>
      <c r="C1624" s="4">
        <v>119402</v>
      </c>
      <c r="D1624" s="4">
        <v>115210</v>
      </c>
      <c r="E1624" s="4">
        <v>1519</v>
      </c>
      <c r="F1624" s="4">
        <v>4235</v>
      </c>
      <c r="G1624" s="4">
        <v>4058</v>
      </c>
    </row>
    <row r="1625" spans="2:7" ht="9">
      <c r="B1625" s="11" t="s">
        <v>170</v>
      </c>
      <c r="C1625" s="4">
        <v>9522</v>
      </c>
      <c r="D1625" s="4">
        <v>5564</v>
      </c>
      <c r="E1625" s="4">
        <v>110</v>
      </c>
      <c r="F1625" s="4">
        <v>277</v>
      </c>
      <c r="G1625" s="4">
        <v>344</v>
      </c>
    </row>
    <row r="1626" spans="2:7" ht="9">
      <c r="B1626" s="11" t="s">
        <v>215</v>
      </c>
      <c r="C1626" s="4">
        <v>117226</v>
      </c>
      <c r="D1626" s="4">
        <v>113038</v>
      </c>
      <c r="E1626" s="4">
        <v>1484</v>
      </c>
      <c r="F1626" s="4">
        <v>4200</v>
      </c>
      <c r="G1626" s="4">
        <v>3956</v>
      </c>
    </row>
    <row r="1627" spans="2:7" ht="9">
      <c r="B1627" s="11" t="s">
        <v>219</v>
      </c>
      <c r="C1627" s="4">
        <v>33172</v>
      </c>
      <c r="D1627" s="4">
        <v>15315</v>
      </c>
      <c r="E1627" s="4">
        <v>365</v>
      </c>
      <c r="F1627" s="4">
        <v>848</v>
      </c>
      <c r="G1627" s="4">
        <v>1330</v>
      </c>
    </row>
    <row r="1628" spans="2:7" ht="9">
      <c r="B1628" s="11" t="s">
        <v>653</v>
      </c>
      <c r="C1628" s="4">
        <v>44227</v>
      </c>
      <c r="D1628" s="4">
        <v>24555</v>
      </c>
      <c r="E1628" s="4">
        <v>440</v>
      </c>
      <c r="F1628" s="4">
        <v>1213</v>
      </c>
      <c r="G1628" s="4">
        <v>1452</v>
      </c>
    </row>
    <row r="1629" spans="2:7" ht="9">
      <c r="B1629" s="11" t="s">
        <v>172</v>
      </c>
      <c r="C1629" s="4">
        <v>78757</v>
      </c>
      <c r="D1629" s="4">
        <v>79383</v>
      </c>
      <c r="E1629" s="4">
        <v>983</v>
      </c>
      <c r="F1629" s="4">
        <v>2743</v>
      </c>
      <c r="G1629" s="4">
        <v>2653</v>
      </c>
    </row>
    <row r="1630" spans="2:7" ht="9">
      <c r="B1630" s="11" t="s">
        <v>229</v>
      </c>
      <c r="C1630" s="4">
        <v>14107</v>
      </c>
      <c r="D1630" s="4">
        <v>15831</v>
      </c>
      <c r="E1630" s="4">
        <v>250</v>
      </c>
      <c r="F1630" s="4">
        <v>682</v>
      </c>
      <c r="G1630" s="4">
        <v>620</v>
      </c>
    </row>
    <row r="1631" spans="2:7" ht="9">
      <c r="B1631" s="11" t="s">
        <v>232</v>
      </c>
      <c r="C1631" s="4">
        <v>22829</v>
      </c>
      <c r="D1631" s="4">
        <v>14148</v>
      </c>
      <c r="E1631" s="4">
        <v>286</v>
      </c>
      <c r="F1631" s="4">
        <v>687</v>
      </c>
      <c r="G1631" s="4">
        <v>905</v>
      </c>
    </row>
    <row r="1632" spans="2:7" ht="9">
      <c r="B1632" s="11" t="s">
        <v>46</v>
      </c>
      <c r="C1632" s="4">
        <v>159920</v>
      </c>
      <c r="D1632" s="4">
        <v>133917</v>
      </c>
      <c r="E1632" s="4">
        <v>1959</v>
      </c>
      <c r="F1632" s="4">
        <v>5325</v>
      </c>
      <c r="G1632" s="4">
        <v>5630</v>
      </c>
    </row>
    <row r="1633" spans="2:7" ht="9">
      <c r="B1633" s="12" t="s">
        <v>790</v>
      </c>
      <c r="C1633" s="4"/>
      <c r="D1633" s="4"/>
      <c r="E1633" s="4"/>
      <c r="F1633" s="4"/>
      <c r="G1633" s="4"/>
    </row>
    <row r="1634" spans="2:7" ht="9">
      <c r="B1634" s="11" t="s">
        <v>768</v>
      </c>
      <c r="C1634" s="4">
        <v>13677</v>
      </c>
      <c r="D1634" s="4">
        <v>15063</v>
      </c>
      <c r="E1634" s="4">
        <v>182</v>
      </c>
      <c r="F1634" s="4">
        <v>455</v>
      </c>
      <c r="G1634" s="4">
        <v>452</v>
      </c>
    </row>
    <row r="1635" spans="2:7" ht="9">
      <c r="B1635" s="11" t="s">
        <v>769</v>
      </c>
      <c r="C1635" s="4">
        <v>2518</v>
      </c>
      <c r="D1635" s="4">
        <v>1679</v>
      </c>
      <c r="E1635" s="4">
        <v>33</v>
      </c>
      <c r="F1635" s="4">
        <v>52</v>
      </c>
      <c r="G1635" s="4">
        <v>97</v>
      </c>
    </row>
    <row r="1636" spans="2:7" ht="9">
      <c r="B1636" s="11" t="s">
        <v>770</v>
      </c>
      <c r="C1636" s="4">
        <v>6187</v>
      </c>
      <c r="D1636" s="4">
        <v>6756</v>
      </c>
      <c r="E1636" s="4">
        <v>89</v>
      </c>
      <c r="F1636" s="4">
        <v>201</v>
      </c>
      <c r="G1636" s="4">
        <v>215</v>
      </c>
    </row>
    <row r="1637" spans="2:7" ht="9">
      <c r="B1637" s="11" t="s">
        <v>771</v>
      </c>
      <c r="C1637" s="4">
        <v>2417</v>
      </c>
      <c r="D1637" s="4">
        <v>1383</v>
      </c>
      <c r="E1637" s="4">
        <v>30</v>
      </c>
      <c r="F1637" s="4">
        <v>77</v>
      </c>
      <c r="G1637" s="4">
        <v>63</v>
      </c>
    </row>
    <row r="1638" spans="2:7" ht="9">
      <c r="B1638" s="11" t="s">
        <v>772</v>
      </c>
      <c r="C1638" s="4">
        <v>28633</v>
      </c>
      <c r="D1638" s="4">
        <v>12354</v>
      </c>
      <c r="E1638" s="4">
        <v>291</v>
      </c>
      <c r="F1638" s="4">
        <v>671</v>
      </c>
      <c r="G1638" s="4">
        <v>1093</v>
      </c>
    </row>
    <row r="1639" spans="2:7" ht="9">
      <c r="B1639" s="11" t="s">
        <v>773</v>
      </c>
      <c r="C1639" s="4">
        <v>3727</v>
      </c>
      <c r="D1639" s="4">
        <v>2217</v>
      </c>
      <c r="E1639" s="4">
        <v>47</v>
      </c>
      <c r="F1639" s="4">
        <v>122</v>
      </c>
      <c r="G1639" s="4">
        <v>186</v>
      </c>
    </row>
    <row r="1640" spans="2:7" ht="9">
      <c r="B1640" s="11" t="s">
        <v>774</v>
      </c>
      <c r="C1640" s="4">
        <v>27043</v>
      </c>
      <c r="D1640" s="4">
        <v>18546</v>
      </c>
      <c r="E1640" s="4">
        <v>300</v>
      </c>
      <c r="F1640" s="4">
        <v>844</v>
      </c>
      <c r="G1640" s="4">
        <v>844</v>
      </c>
    </row>
    <row r="1641" spans="2:7" ht="9">
      <c r="B1641" s="11" t="s">
        <v>775</v>
      </c>
      <c r="C1641" s="4">
        <v>5044</v>
      </c>
      <c r="D1641" s="4">
        <v>2427</v>
      </c>
      <c r="E1641" s="4">
        <v>55</v>
      </c>
      <c r="F1641" s="4">
        <v>147</v>
      </c>
      <c r="G1641" s="4">
        <v>179</v>
      </c>
    </row>
    <row r="1642" spans="2:7" ht="9">
      <c r="B1642" s="11" t="s">
        <v>776</v>
      </c>
      <c r="C1642" s="4">
        <v>21774</v>
      </c>
      <c r="D1642" s="4">
        <v>25517</v>
      </c>
      <c r="E1642" s="4">
        <v>366</v>
      </c>
      <c r="F1642" s="4">
        <v>985</v>
      </c>
      <c r="G1642" s="4">
        <v>957</v>
      </c>
    </row>
    <row r="1643" spans="2:7" ht="9">
      <c r="B1643" s="11" t="s">
        <v>777</v>
      </c>
      <c r="C1643" s="4">
        <v>28487</v>
      </c>
      <c r="D1643" s="4">
        <v>29551</v>
      </c>
      <c r="E1643" s="4">
        <v>295</v>
      </c>
      <c r="F1643" s="4">
        <v>969</v>
      </c>
      <c r="G1643" s="4">
        <v>837</v>
      </c>
    </row>
    <row r="1644" spans="2:7" ht="9">
      <c r="B1644" s="11" t="s">
        <v>778</v>
      </c>
      <c r="C1644" s="4">
        <v>20413</v>
      </c>
      <c r="D1644" s="4">
        <v>18424</v>
      </c>
      <c r="E1644" s="4">
        <v>271</v>
      </c>
      <c r="F1644" s="4">
        <v>802</v>
      </c>
      <c r="G1644" s="4">
        <v>707</v>
      </c>
    </row>
    <row r="1645" spans="2:7" ht="18">
      <c r="B1645" s="11" t="s">
        <v>779</v>
      </c>
      <c r="C1645" s="4">
        <v>0</v>
      </c>
      <c r="D1645" s="4">
        <v>0</v>
      </c>
      <c r="E1645" s="4">
        <v>0</v>
      </c>
      <c r="F1645" s="4">
        <v>0</v>
      </c>
      <c r="G1645" s="4">
        <v>0</v>
      </c>
    </row>
    <row r="1646" spans="3:7" ht="4.5" customHeight="1">
      <c r="C1646" s="4"/>
      <c r="D1646" s="4"/>
      <c r="E1646" s="4"/>
      <c r="F1646" s="4"/>
      <c r="G1646" s="4"/>
    </row>
    <row r="1647" spans="1:7" ht="9">
      <c r="A1647" s="5" t="s">
        <v>849</v>
      </c>
      <c r="C1647" s="4"/>
      <c r="D1647" s="4"/>
      <c r="E1647" s="4"/>
      <c r="F1647" s="4"/>
      <c r="G1647" s="4"/>
    </row>
    <row r="1648" spans="1:7" ht="9">
      <c r="A1648" s="1"/>
      <c r="B1648" s="9" t="s">
        <v>792</v>
      </c>
      <c r="C1648" s="4">
        <v>44085</v>
      </c>
      <c r="D1648" s="4">
        <v>24234</v>
      </c>
      <c r="E1648" s="4">
        <v>447</v>
      </c>
      <c r="F1648" s="4">
        <v>1071</v>
      </c>
      <c r="G1648" s="4">
        <v>1340</v>
      </c>
    </row>
    <row r="1649" spans="2:7" s="6" customFormat="1" ht="9">
      <c r="B1649" s="10" t="s">
        <v>793</v>
      </c>
      <c r="C1649" s="7">
        <f>C1648/71177</f>
        <v>0.6193714261629459</v>
      </c>
      <c r="D1649" s="7">
        <f>D1648/71177</f>
        <v>0.3404751534905939</v>
      </c>
      <c r="E1649" s="7">
        <f>E1648/71177</f>
        <v>0.006280118577630414</v>
      </c>
      <c r="F1649" s="7">
        <f>F1648/71177</f>
        <v>0.015046995518215154</v>
      </c>
      <c r="G1649" s="7">
        <f>G1648/71177</f>
        <v>0.018826306250614665</v>
      </c>
    </row>
    <row r="1650" spans="3:7" ht="3.75" customHeight="1">
      <c r="C1650" s="4"/>
      <c r="D1650" s="4"/>
      <c r="E1650" s="4"/>
      <c r="F1650" s="4"/>
      <c r="G1650" s="4"/>
    </row>
    <row r="1651" spans="2:7" ht="9">
      <c r="B1651" s="11" t="s">
        <v>10</v>
      </c>
      <c r="C1651" s="4">
        <v>7684</v>
      </c>
      <c r="D1651" s="4">
        <v>4889</v>
      </c>
      <c r="E1651" s="4">
        <v>118</v>
      </c>
      <c r="F1651" s="4">
        <v>236</v>
      </c>
      <c r="G1651" s="4">
        <v>265</v>
      </c>
    </row>
    <row r="1652" spans="2:7" ht="9">
      <c r="B1652" s="11" t="s">
        <v>11</v>
      </c>
      <c r="C1652" s="4">
        <v>11250</v>
      </c>
      <c r="D1652" s="4">
        <v>3013</v>
      </c>
      <c r="E1652" s="4">
        <v>78</v>
      </c>
      <c r="F1652" s="4">
        <v>248</v>
      </c>
      <c r="G1652" s="4">
        <v>330</v>
      </c>
    </row>
    <row r="1653" spans="2:7" ht="9">
      <c r="B1653" s="11" t="s">
        <v>12</v>
      </c>
      <c r="C1653" s="4">
        <v>6430</v>
      </c>
      <c r="D1653" s="4">
        <v>4971</v>
      </c>
      <c r="E1653" s="4">
        <v>78</v>
      </c>
      <c r="F1653" s="4">
        <v>159</v>
      </c>
      <c r="G1653" s="4">
        <v>201</v>
      </c>
    </row>
    <row r="1654" spans="2:7" ht="9">
      <c r="B1654" s="11" t="s">
        <v>13</v>
      </c>
      <c r="C1654" s="4">
        <v>12513</v>
      </c>
      <c r="D1654" s="4">
        <v>4784</v>
      </c>
      <c r="E1654" s="4">
        <v>81</v>
      </c>
      <c r="F1654" s="4">
        <v>274</v>
      </c>
      <c r="G1654" s="4">
        <v>322</v>
      </c>
    </row>
    <row r="1655" spans="2:7" ht="9">
      <c r="B1655" s="11" t="s">
        <v>14</v>
      </c>
      <c r="C1655" s="4">
        <v>6208</v>
      </c>
      <c r="D1655" s="4">
        <v>6577</v>
      </c>
      <c r="E1655" s="4">
        <v>92</v>
      </c>
      <c r="F1655" s="4">
        <v>154</v>
      </c>
      <c r="G1655" s="4">
        <v>222</v>
      </c>
    </row>
    <row r="1656" spans="2:7" ht="9">
      <c r="B1656" s="11" t="s">
        <v>101</v>
      </c>
      <c r="C1656" s="4">
        <v>40387</v>
      </c>
      <c r="D1656" s="4">
        <v>19255</v>
      </c>
      <c r="E1656" s="4">
        <v>394</v>
      </c>
      <c r="F1656" s="4">
        <v>987</v>
      </c>
      <c r="G1656" s="4">
        <v>1207</v>
      </c>
    </row>
    <row r="1657" spans="2:7" ht="9">
      <c r="B1657" s="11" t="s">
        <v>57</v>
      </c>
      <c r="C1657" s="4">
        <v>3698</v>
      </c>
      <c r="D1657" s="4">
        <v>4979</v>
      </c>
      <c r="E1657" s="4">
        <v>53</v>
      </c>
      <c r="F1657" s="4">
        <v>84</v>
      </c>
      <c r="G1657" s="4">
        <v>133</v>
      </c>
    </row>
    <row r="1658" spans="2:7" ht="9">
      <c r="B1658" s="11" t="s">
        <v>519</v>
      </c>
      <c r="C1658" s="4">
        <v>44085</v>
      </c>
      <c r="D1658" s="4">
        <v>24234</v>
      </c>
      <c r="E1658" s="4">
        <v>447</v>
      </c>
      <c r="F1658" s="4">
        <v>1071</v>
      </c>
      <c r="G1658" s="4">
        <v>1340</v>
      </c>
    </row>
    <row r="1659" spans="2:7" ht="9">
      <c r="B1659" s="11" t="s">
        <v>60</v>
      </c>
      <c r="C1659" s="4">
        <v>2022</v>
      </c>
      <c r="D1659" s="4">
        <v>2487</v>
      </c>
      <c r="E1659" s="4">
        <v>30</v>
      </c>
      <c r="F1659" s="4">
        <v>51</v>
      </c>
      <c r="G1659" s="4">
        <v>74</v>
      </c>
    </row>
    <row r="1660" spans="2:7" ht="9">
      <c r="B1660" s="11" t="s">
        <v>712</v>
      </c>
      <c r="C1660" s="4">
        <v>42063</v>
      </c>
      <c r="D1660" s="4">
        <v>21747</v>
      </c>
      <c r="E1660" s="4">
        <v>417</v>
      </c>
      <c r="F1660" s="4">
        <v>1020</v>
      </c>
      <c r="G1660" s="4">
        <v>1266</v>
      </c>
    </row>
    <row r="1661" spans="2:7" ht="9">
      <c r="B1661" s="11" t="s">
        <v>26</v>
      </c>
      <c r="C1661" s="4">
        <v>44085</v>
      </c>
      <c r="D1661" s="4">
        <v>24234</v>
      </c>
      <c r="E1661" s="4">
        <v>447</v>
      </c>
      <c r="F1661" s="4">
        <v>1071</v>
      </c>
      <c r="G1661" s="4">
        <v>1340</v>
      </c>
    </row>
    <row r="1662" spans="2:7" ht="9">
      <c r="B1662" s="12" t="s">
        <v>790</v>
      </c>
      <c r="C1662" s="4"/>
      <c r="D1662" s="4"/>
      <c r="E1662" s="4"/>
      <c r="F1662" s="4"/>
      <c r="G1662" s="4"/>
    </row>
    <row r="1663" spans="2:7" ht="9">
      <c r="B1663" s="11" t="s">
        <v>780</v>
      </c>
      <c r="C1663" s="4">
        <v>22222</v>
      </c>
      <c r="D1663" s="4">
        <v>6812</v>
      </c>
      <c r="E1663" s="4">
        <v>137</v>
      </c>
      <c r="F1663" s="4">
        <v>477</v>
      </c>
      <c r="G1663" s="4">
        <v>604</v>
      </c>
    </row>
    <row r="1664" spans="2:7" ht="9">
      <c r="B1664" s="11" t="s">
        <v>781</v>
      </c>
      <c r="C1664" s="4">
        <v>7459</v>
      </c>
      <c r="D1664" s="4">
        <v>4498</v>
      </c>
      <c r="E1664" s="4">
        <v>115</v>
      </c>
      <c r="F1664" s="4">
        <v>231</v>
      </c>
      <c r="G1664" s="4">
        <v>261</v>
      </c>
    </row>
    <row r="1665" spans="2:7" ht="9">
      <c r="B1665" s="11" t="s">
        <v>782</v>
      </c>
      <c r="C1665" s="4">
        <v>1297</v>
      </c>
      <c r="D1665" s="4">
        <v>992</v>
      </c>
      <c r="E1665" s="4">
        <v>21</v>
      </c>
      <c r="F1665" s="4">
        <v>27</v>
      </c>
      <c r="G1665" s="4">
        <v>46</v>
      </c>
    </row>
    <row r="1666" spans="2:7" ht="9">
      <c r="B1666" s="11" t="s">
        <v>783</v>
      </c>
      <c r="C1666" s="4">
        <v>9264</v>
      </c>
      <c r="D1666" s="4">
        <v>7942</v>
      </c>
      <c r="E1666" s="4">
        <v>120</v>
      </c>
      <c r="F1666" s="4">
        <v>228</v>
      </c>
      <c r="G1666" s="4">
        <v>294</v>
      </c>
    </row>
    <row r="1667" spans="2:7" ht="9">
      <c r="B1667" s="11" t="s">
        <v>784</v>
      </c>
      <c r="C1667" s="4">
        <v>3843</v>
      </c>
      <c r="D1667" s="4">
        <v>3990</v>
      </c>
      <c r="E1667" s="4">
        <v>54</v>
      </c>
      <c r="F1667" s="4">
        <v>108</v>
      </c>
      <c r="G1667" s="4">
        <v>135</v>
      </c>
    </row>
    <row r="1668" spans="2:7" ht="18">
      <c r="B1668" s="11" t="s">
        <v>785</v>
      </c>
      <c r="C1668" s="4">
        <v>0</v>
      </c>
      <c r="D1668" s="4">
        <v>0</v>
      </c>
      <c r="E1668" s="4">
        <v>0</v>
      </c>
      <c r="F1668" s="4">
        <v>0</v>
      </c>
      <c r="G1668" s="4">
        <v>0</v>
      </c>
    </row>
    <row r="1669" spans="3:7" ht="4.5" customHeight="1">
      <c r="C1669" s="4"/>
      <c r="D1669" s="4"/>
      <c r="E1669" s="4"/>
      <c r="F1669" s="4"/>
      <c r="G1669" s="4"/>
    </row>
    <row r="1670" spans="1:7" ht="9">
      <c r="A1670" s="5" t="s">
        <v>850</v>
      </c>
      <c r="C1670" s="4"/>
      <c r="D1670" s="4"/>
      <c r="E1670" s="4"/>
      <c r="F1670" s="4"/>
      <c r="G1670" s="4"/>
    </row>
    <row r="1671" spans="1:7" ht="9">
      <c r="A1671" s="1"/>
      <c r="B1671" s="9" t="s">
        <v>792</v>
      </c>
      <c r="C1671" s="4">
        <v>6926</v>
      </c>
      <c r="D1671" s="4">
        <v>9925</v>
      </c>
      <c r="E1671" s="4">
        <v>205</v>
      </c>
      <c r="F1671" s="4">
        <v>337</v>
      </c>
      <c r="G1671" s="4">
        <v>393</v>
      </c>
    </row>
    <row r="1672" spans="2:7" s="6" customFormat="1" ht="9">
      <c r="B1672" s="10" t="s">
        <v>793</v>
      </c>
      <c r="C1672" s="7">
        <f>C1671/17786</f>
        <v>0.3894073990779265</v>
      </c>
      <c r="D1672" s="7">
        <f>D1671/17786</f>
        <v>0.5580231642865174</v>
      </c>
      <c r="E1672" s="7">
        <f>E1671/17786</f>
        <v>0.011525919262341167</v>
      </c>
      <c r="F1672" s="7">
        <f>F1671/17786</f>
        <v>0.018947486787360846</v>
      </c>
      <c r="G1672" s="7">
        <f>G1671/17786</f>
        <v>0.02209603058585404</v>
      </c>
    </row>
    <row r="1673" spans="3:7" ht="3.75" customHeight="1">
      <c r="C1673" s="4"/>
      <c r="D1673" s="4"/>
      <c r="E1673" s="4"/>
      <c r="F1673" s="4"/>
      <c r="G1673" s="4"/>
    </row>
    <row r="1674" spans="2:7" ht="9">
      <c r="B1674" s="11" t="s">
        <v>10</v>
      </c>
      <c r="C1674" s="4">
        <v>1046</v>
      </c>
      <c r="D1674" s="4">
        <v>1062</v>
      </c>
      <c r="E1674" s="4">
        <v>33</v>
      </c>
      <c r="F1674" s="4">
        <v>42</v>
      </c>
      <c r="G1674" s="4">
        <v>74</v>
      </c>
    </row>
    <row r="1675" spans="2:7" ht="9">
      <c r="B1675" s="11" t="s">
        <v>11</v>
      </c>
      <c r="C1675" s="4">
        <v>1528</v>
      </c>
      <c r="D1675" s="4">
        <v>1835</v>
      </c>
      <c r="E1675" s="4">
        <v>45</v>
      </c>
      <c r="F1675" s="4">
        <v>78</v>
      </c>
      <c r="G1675" s="4">
        <v>83</v>
      </c>
    </row>
    <row r="1676" spans="2:7" ht="9">
      <c r="B1676" s="11" t="s">
        <v>12</v>
      </c>
      <c r="C1676" s="4">
        <v>1439</v>
      </c>
      <c r="D1676" s="4">
        <v>1717</v>
      </c>
      <c r="E1676" s="4">
        <v>39</v>
      </c>
      <c r="F1676" s="4">
        <v>72</v>
      </c>
      <c r="G1676" s="4">
        <v>92</v>
      </c>
    </row>
    <row r="1677" spans="2:7" ht="9">
      <c r="B1677" s="11" t="s">
        <v>13</v>
      </c>
      <c r="C1677" s="4">
        <v>1176</v>
      </c>
      <c r="D1677" s="4">
        <v>2218</v>
      </c>
      <c r="E1677" s="4">
        <v>31</v>
      </c>
      <c r="F1677" s="4">
        <v>56</v>
      </c>
      <c r="G1677" s="4">
        <v>63</v>
      </c>
    </row>
    <row r="1678" spans="2:7" ht="9">
      <c r="B1678" s="11" t="s">
        <v>14</v>
      </c>
      <c r="C1678" s="4">
        <v>1737</v>
      </c>
      <c r="D1678" s="4">
        <v>3093</v>
      </c>
      <c r="E1678" s="4">
        <v>57</v>
      </c>
      <c r="F1678" s="4">
        <v>89</v>
      </c>
      <c r="G1678" s="4">
        <v>81</v>
      </c>
    </row>
    <row r="1679" spans="2:7" ht="9">
      <c r="B1679" s="11" t="s">
        <v>57</v>
      </c>
      <c r="C1679" s="4">
        <v>6926</v>
      </c>
      <c r="D1679" s="4">
        <v>9925</v>
      </c>
      <c r="E1679" s="4">
        <v>205</v>
      </c>
      <c r="F1679" s="4">
        <v>337</v>
      </c>
      <c r="G1679" s="4">
        <v>393</v>
      </c>
    </row>
    <row r="1680" spans="2:7" ht="9">
      <c r="B1680" s="11" t="s">
        <v>59</v>
      </c>
      <c r="C1680" s="4">
        <v>6926</v>
      </c>
      <c r="D1680" s="4">
        <v>9925</v>
      </c>
      <c r="E1680" s="4">
        <v>205</v>
      </c>
      <c r="F1680" s="4">
        <v>337</v>
      </c>
      <c r="G1680" s="4">
        <v>393</v>
      </c>
    </row>
    <row r="1681" spans="2:7" ht="9">
      <c r="B1681" s="11" t="s">
        <v>61</v>
      </c>
      <c r="C1681" s="4">
        <v>6926</v>
      </c>
      <c r="D1681" s="4">
        <v>9925</v>
      </c>
      <c r="E1681" s="4">
        <v>205</v>
      </c>
      <c r="F1681" s="4">
        <v>337</v>
      </c>
      <c r="G1681" s="4">
        <v>393</v>
      </c>
    </row>
    <row r="1682" spans="2:7" ht="9">
      <c r="B1682" s="11" t="s">
        <v>46</v>
      </c>
      <c r="C1682" s="4">
        <v>6926</v>
      </c>
      <c r="D1682" s="4">
        <v>9925</v>
      </c>
      <c r="E1682" s="4">
        <v>205</v>
      </c>
      <c r="F1682" s="4">
        <v>337</v>
      </c>
      <c r="G1682" s="4">
        <v>393</v>
      </c>
    </row>
    <row r="1683" spans="2:7" ht="9">
      <c r="B1683" s="12" t="s">
        <v>790</v>
      </c>
      <c r="C1683" s="4"/>
      <c r="D1683" s="4"/>
      <c r="E1683" s="4"/>
      <c r="F1683" s="4"/>
      <c r="G1683" s="4"/>
    </row>
    <row r="1684" spans="2:7" ht="9">
      <c r="B1684" s="11" t="s">
        <v>786</v>
      </c>
      <c r="C1684" s="4">
        <v>1528</v>
      </c>
      <c r="D1684" s="4">
        <v>1835</v>
      </c>
      <c r="E1684" s="4">
        <v>45</v>
      </c>
      <c r="F1684" s="4">
        <v>78</v>
      </c>
      <c r="G1684" s="4">
        <v>83</v>
      </c>
    </row>
    <row r="1685" spans="2:7" ht="9">
      <c r="B1685" s="11" t="s">
        <v>787</v>
      </c>
      <c r="C1685" s="4">
        <v>385</v>
      </c>
      <c r="D1685" s="4">
        <v>635</v>
      </c>
      <c r="E1685" s="4">
        <v>9</v>
      </c>
      <c r="F1685" s="4">
        <v>22</v>
      </c>
      <c r="G1685" s="4">
        <v>21</v>
      </c>
    </row>
    <row r="1686" spans="2:7" ht="9">
      <c r="B1686" s="11" t="s">
        <v>788</v>
      </c>
      <c r="C1686" s="4">
        <v>5013</v>
      </c>
      <c r="D1686" s="4">
        <v>7455</v>
      </c>
      <c r="E1686" s="4">
        <v>151</v>
      </c>
      <c r="F1686" s="4">
        <v>237</v>
      </c>
      <c r="G1686" s="4">
        <v>289</v>
      </c>
    </row>
    <row r="1687" spans="2:7" ht="18">
      <c r="B1687" s="11" t="s">
        <v>789</v>
      </c>
      <c r="C1687" s="4">
        <v>0</v>
      </c>
      <c r="D1687" s="4">
        <v>0</v>
      </c>
      <c r="E1687" s="4">
        <v>0</v>
      </c>
      <c r="F1687" s="4">
        <v>0</v>
      </c>
      <c r="G1687" s="4">
        <v>0</v>
      </c>
    </row>
    <row r="1688" spans="3:7" ht="4.5" customHeight="1">
      <c r="C1688" s="4"/>
      <c r="D1688" s="4"/>
      <c r="E1688" s="4"/>
      <c r="F1688" s="4"/>
      <c r="G1688" s="4"/>
    </row>
    <row r="1689" spans="3:7" ht="9">
      <c r="C1689" s="4"/>
      <c r="D1689" s="4"/>
      <c r="E1689" s="4"/>
      <c r="F1689" s="4"/>
      <c r="G1689" s="4"/>
    </row>
    <row r="1690" spans="3:7" ht="9">
      <c r="C1690" s="4"/>
      <c r="D1690" s="4"/>
      <c r="E1690" s="4"/>
      <c r="F1690" s="4"/>
      <c r="G1690" s="4"/>
    </row>
  </sheetData>
  <printOptions/>
  <pageMargins left="0.8999999999999999" right="0.8999999999999999" top="1" bottom="0.8" header="0.3" footer="0.3"/>
  <pageSetup firstPageNumber="52" useFirstPageNumber="1" horizontalDpi="600" verticalDpi="600" orientation="portrait" r:id="rId1"/>
  <headerFooter alignWithMargins="0">
    <oddHeader>&amp;C&amp;"Arial,Bold"&amp;11Supplement to the Statement of Vote
Political Districts within Counties
for US Senator</oddHeader>
    <oddFooter>&amp;C&amp;"Arial,Bold"&amp;8&amp;P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Cathy Ingram-Kelly</cp:lastModifiedBy>
  <cp:lastPrinted>2005-04-19T22:31:19Z</cp:lastPrinted>
  <dcterms:created xsi:type="dcterms:W3CDTF">2005-04-19T22:31:37Z</dcterms:created>
  <dcterms:modified xsi:type="dcterms:W3CDTF">2005-04-19T22:31:38Z</dcterms:modified>
  <cp:category/>
  <cp:version/>
  <cp:contentType/>
  <cp:contentStatus/>
</cp:coreProperties>
</file>