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'Sheet1'!$A$1:$H$304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<sst xmlns="http://schemas.openxmlformats.org/spreadsheetml/2006/main" count="272" uniqueCount="114">
  <si>
    <t>DEM</t>
  </si>
  <si>
    <t>REP</t>
  </si>
  <si>
    <t>AI</t>
  </si>
  <si>
    <t>GRN</t>
  </si>
  <si>
    <t>LIB</t>
  </si>
  <si>
    <t>PF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</si>
  <si>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</si>
  <si>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</si>
  <si>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</si>
  <si>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</si>
  <si>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</si>
  <si>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</si>
  <si>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</si>
  <si>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</si>
  <si>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</si>
  <si>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</si>
  <si>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</si>
  <si>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</si>
  <si>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</si>
  <si>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</si>
  <si>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</si>
  <si>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</si>
  <si>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</si>
  <si>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</si>
  <si>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</si>
  <si>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</si>
  <si>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</si>
  <si>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</si>
  <si>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</si>
  <si>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</si>
  <si>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</si>
  <si>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</si>
  <si>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</si>
  <si>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</si>
  <si>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</si>
  <si>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</si>
  <si>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</si>
  <si>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</si>
  <si>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</si>
  <si>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</si>
  <si>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</si>
  <si>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</si>
  <si>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</si>
  <si>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</si>
  <si>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</si>
  <si>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</si>
  <si>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</si>
  <si>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</si>
  <si>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</si>
  <si>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</si>
  <si>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</si>
  <si>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</si>
  <si>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</si>
  <si>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</si>
  <si>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</si>
  <si>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</si>
  <si>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</si>
  <si>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</si>
  <si>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</si>
  <si>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</si>
  <si>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</si>
  <si>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</si>
  <si>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</si>
  <si>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</si>
  <si>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</si>
  <si>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</si>
  <si>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</si>
  <si>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</si>
  <si>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</si>
  <si>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</si>
  <si>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</si>
  <si>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</si>
  <si>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</si>
  <si>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</si>
  <si>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</si>
  <si>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</si>
  <si>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</si>
  <si>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</si>
  <si>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</si>
  <si>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</si>
  <si>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</si>
  <si>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</si>
  <si>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</si>
  <si>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</si>
  <si>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</si>
  <si>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</si>
  <si>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</si>
  <si>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</si>
  <si>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</si>
  <si>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</si>
  <si>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</si>
  <si>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</si>
  <si>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</si>
  <si>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</si>
  <si>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</si>
  <si>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</si>
  <si>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</si>
  <si>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</si>
  <si>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</si>
  <si>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</si>
  <si>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</si>
  <si>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</si>
  <si>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</si>
  <si>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</si>
  <si>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Percent, Party</t>
  </si>
  <si>
    <t>Jerry                                                                        Brown</t>
  </si>
  <si>
    <t>Meg                                                                        Whitman</t>
  </si>
  <si>
    <t>Chelene                                                               Nightingale</t>
  </si>
  <si>
    <t>Laura                                                                         Wells</t>
  </si>
  <si>
    <t>Dale F.                                                                           Ogden</t>
  </si>
  <si>
    <t>Carlos                                                                          Alvarez</t>
  </si>
  <si>
    <t>Percent</t>
  </si>
  <si>
    <t>Ventura**</t>
  </si>
  <si>
    <t>** See explanatory notes on page ii.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</si>
</sst>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4"/>
  <sheetViews>
    <sheetView tabSelected="1" showOutlineSymbols="0" view="pageBreakPreview" zoomScaleSheetLayoutView="100" workbookViewId="0" topLeftCell="A256">
      <selection activeCell="J228" sqref="J228"/>
    </sheetView>
  </sheetViews>
  <sheetFormatPr defaultColWidth="9.140625" defaultRowHeight="12.75" customHeight="1"/>
  <cols>
    <col min="1" max="1" width="2.7109375" style="1" customWidth="1"/>
    <col min="2" max="2" width="20.7109375" style="5" customWidth="1"/>
    <col min="3" max="16384" width="7.7109375" style="1" customWidth="1"/>
  </cols>
  <sheetData>
    <row r="1" spans="3:8" s="8" customFormat="1" ht="30.75" customHeight="1">
      <c r="C1" s="13" t="s">
        <v>105</v>
      </c>
      <c r="D1" s="13" t="s">
        <v>106</v>
      </c>
      <c r="E1" s="13" t="s">
        <v>107</v>
      </c>
      <c r="F1" s="13" t="s">
        <v>108</v>
      </c>
      <c r="G1" s="13" t="s">
        <v>109</v>
      </c>
      <c r="H1" s="13" t="s">
        <v>110</v>
      </c>
    </row>
    <row r="2" spans="3:8" s="12" customFormat="1" ht="9"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</row>
    <row r="3" spans="1:2" s="11" customFormat="1" ht="9.75" customHeight="1">
      <c r="A3" s="9" t="s">
        <v>18</v>
      </c>
      <c r="B3" s="10"/>
    </row>
    <row r="4" spans="2:8" ht="9.75" customHeight="1">
      <c r="B4" s="5" t="s">
        <v>6</v>
      </c>
      <c r="C4" s="2">
        <v>319</v>
      </c>
      <c r="D4" s="2">
        <v>228</v>
      </c>
      <c r="E4" s="2">
        <v>1</v>
      </c>
      <c r="F4" s="2">
        <v>4</v>
      </c>
      <c r="G4" s="2">
        <v>7</v>
      </c>
      <c r="H4" s="2">
        <v>5</v>
      </c>
    </row>
    <row r="5" spans="2:8" ht="9.75" customHeight="1">
      <c r="B5" s="5" t="s">
        <v>7</v>
      </c>
      <c r="C5" s="2">
        <v>6750</v>
      </c>
      <c r="D5" s="2">
        <v>8511</v>
      </c>
      <c r="E5" s="2">
        <v>431</v>
      </c>
      <c r="F5" s="2">
        <v>192</v>
      </c>
      <c r="G5" s="2">
        <v>267</v>
      </c>
      <c r="H5" s="2">
        <v>102</v>
      </c>
    </row>
    <row r="6" spans="2:8" ht="9.75" customHeight="1">
      <c r="B6" s="5" t="s">
        <v>8</v>
      </c>
      <c r="C6" s="2">
        <v>7737</v>
      </c>
      <c r="D6" s="2">
        <v>10655</v>
      </c>
      <c r="E6" s="2">
        <v>617</v>
      </c>
      <c r="F6" s="2">
        <v>271</v>
      </c>
      <c r="G6" s="2">
        <v>373</v>
      </c>
      <c r="H6" s="2">
        <v>154</v>
      </c>
    </row>
    <row r="7" spans="2:8" ht="9.75" customHeight="1">
      <c r="B7" s="5" t="s">
        <v>9</v>
      </c>
      <c r="C7" s="2">
        <v>29826</v>
      </c>
      <c r="D7" s="2">
        <v>43417</v>
      </c>
      <c r="E7" s="2">
        <v>1643</v>
      </c>
      <c r="F7" s="2">
        <v>886</v>
      </c>
      <c r="G7" s="2">
        <v>1234</v>
      </c>
      <c r="H7" s="2">
        <v>361</v>
      </c>
    </row>
    <row r="8" spans="2:8" ht="9.75" customHeight="1">
      <c r="B8" s="5" t="s">
        <v>10</v>
      </c>
      <c r="C8" s="2">
        <v>3895</v>
      </c>
      <c r="D8" s="2">
        <v>4632</v>
      </c>
      <c r="E8" s="2">
        <v>302</v>
      </c>
      <c r="F8" s="2">
        <v>152</v>
      </c>
      <c r="G8" s="2">
        <v>198</v>
      </c>
      <c r="H8" s="2">
        <v>66</v>
      </c>
    </row>
    <row r="9" spans="2:8" ht="9.75" customHeight="1">
      <c r="B9" s="5" t="s">
        <v>11</v>
      </c>
      <c r="C9" s="2">
        <v>1001</v>
      </c>
      <c r="D9" s="2">
        <v>2444</v>
      </c>
      <c r="E9" s="2">
        <v>135</v>
      </c>
      <c r="F9" s="2">
        <v>77</v>
      </c>
      <c r="G9" s="2">
        <v>77</v>
      </c>
      <c r="H9" s="2">
        <v>35</v>
      </c>
    </row>
    <row r="10" spans="2:8" ht="9.75" customHeight="1">
      <c r="B10" s="5" t="s">
        <v>12</v>
      </c>
      <c r="C10" s="2">
        <v>2028</v>
      </c>
      <c r="D10" s="2">
        <v>2079</v>
      </c>
      <c r="E10" s="2">
        <v>84</v>
      </c>
      <c r="F10" s="2">
        <v>88</v>
      </c>
      <c r="G10" s="2">
        <v>86</v>
      </c>
      <c r="H10" s="2">
        <v>35</v>
      </c>
    </row>
    <row r="11" spans="2:8" ht="9.75" customHeight="1">
      <c r="B11" s="5" t="s">
        <v>13</v>
      </c>
      <c r="C11" s="2">
        <v>4047</v>
      </c>
      <c r="D11" s="2">
        <v>3355</v>
      </c>
      <c r="E11" s="2">
        <v>103</v>
      </c>
      <c r="F11" s="2">
        <v>161</v>
      </c>
      <c r="G11" s="2">
        <v>147</v>
      </c>
      <c r="H11" s="2">
        <v>37</v>
      </c>
    </row>
    <row r="12" spans="2:8" ht="9.75" customHeight="1">
      <c r="B12" s="5" t="s">
        <v>14</v>
      </c>
      <c r="C12" s="2">
        <v>32780</v>
      </c>
      <c r="D12" s="2">
        <v>46127</v>
      </c>
      <c r="E12" s="2">
        <v>1502</v>
      </c>
      <c r="F12" s="2">
        <v>911</v>
      </c>
      <c r="G12" s="2">
        <v>1245</v>
      </c>
      <c r="H12" s="2">
        <v>387</v>
      </c>
    </row>
    <row r="13" spans="2:8" ht="9.75" customHeight="1">
      <c r="B13" s="5" t="s">
        <v>15</v>
      </c>
      <c r="C13" s="2">
        <v>3444</v>
      </c>
      <c r="D13" s="2">
        <v>5168</v>
      </c>
      <c r="E13" s="2">
        <v>231</v>
      </c>
      <c r="F13" s="2">
        <v>160</v>
      </c>
      <c r="G13" s="2">
        <v>135</v>
      </c>
      <c r="H13" s="2">
        <v>65</v>
      </c>
    </row>
    <row r="14" spans="2:8" ht="9.75" customHeight="1">
      <c r="B14" s="5" t="s">
        <v>16</v>
      </c>
      <c r="C14" s="2">
        <v>74095</v>
      </c>
      <c r="D14" s="2">
        <v>78019</v>
      </c>
      <c r="E14" s="2">
        <v>2640</v>
      </c>
      <c r="F14" s="2">
        <v>1491</v>
      </c>
      <c r="G14" s="2">
        <v>2194</v>
      </c>
      <c r="H14" s="2">
        <v>669</v>
      </c>
    </row>
    <row r="15" spans="2:8" ht="9.75" customHeight="1">
      <c r="B15" s="5" t="s">
        <v>17</v>
      </c>
      <c r="C15" s="2">
        <v>635</v>
      </c>
      <c r="D15" s="2">
        <v>1042</v>
      </c>
      <c r="E15" s="2">
        <v>54</v>
      </c>
      <c r="F15" s="2">
        <v>26</v>
      </c>
      <c r="G15" s="2">
        <v>41</v>
      </c>
      <c r="H15" s="2">
        <v>29</v>
      </c>
    </row>
    <row r="16" spans="1:8" ht="9.75" customHeight="1">
      <c r="A16" s="3" t="s">
        <v>103</v>
      </c>
      <c r="C16" s="2">
        <v>166557</v>
      </c>
      <c r="D16" s="2">
        <v>205677</v>
      </c>
      <c r="E16" s="2">
        <v>7743</v>
      </c>
      <c r="F16" s="2">
        <v>4419</v>
      </c>
      <c r="G16" s="2">
        <v>6004</v>
      </c>
      <c r="H16" s="2">
        <v>1945</v>
      </c>
    </row>
    <row r="17" spans="2:8" s="4" customFormat="1" ht="9.75" customHeight="1">
      <c r="B17" s="6" t="s">
        <v>111</v>
      </c>
      <c r="C17" s="4">
        <f aca="true" t="shared" si="0" ref="C17:H17">C16/392347</f>
        <v>0.42451452413297414</v>
      </c>
      <c r="D17" s="4">
        <f t="shared" si="0"/>
        <v>0.5242221808756025</v>
      </c>
      <c r="E17" s="4">
        <f t="shared" si="0"/>
        <v>0.019735081445761023</v>
      </c>
      <c r="F17" s="4">
        <f t="shared" si="0"/>
        <v>0.011262989139715608</v>
      </c>
      <c r="G17" s="4">
        <f t="shared" si="0"/>
        <v>0.01530278044690032</v>
      </c>
      <c r="H17" s="4">
        <f t="shared" si="0"/>
        <v>0.004957346430583132</v>
      </c>
    </row>
    <row r="18" spans="2:8" ht="6" customHeight="1">
      <c r="B18" s="7"/>
      <c r="C18" s="2"/>
      <c r="D18" s="2"/>
      <c r="E18" s="2"/>
      <c r="F18" s="2"/>
      <c r="G18" s="2"/>
      <c r="H18" s="2"/>
    </row>
    <row r="19" spans="1:8" ht="9.75" customHeight="1">
      <c r="A19" s="3" t="s">
        <v>25</v>
      </c>
      <c r="B19" s="7"/>
      <c r="C19" s="2"/>
      <c r="D19" s="2"/>
      <c r="E19" s="2"/>
      <c r="F19" s="2"/>
      <c r="G19" s="2"/>
      <c r="H19" s="2"/>
    </row>
    <row r="20" spans="2:8" ht="9.75" customHeight="1">
      <c r="B20" s="5" t="s">
        <v>19</v>
      </c>
      <c r="C20" s="2">
        <v>28464</v>
      </c>
      <c r="D20" s="2">
        <v>18277</v>
      </c>
      <c r="E20" s="2">
        <v>597</v>
      </c>
      <c r="F20" s="2">
        <v>2030</v>
      </c>
      <c r="G20" s="2">
        <v>857</v>
      </c>
      <c r="H20" s="2">
        <v>370</v>
      </c>
    </row>
    <row r="21" spans="2:8" ht="9.75" customHeight="1">
      <c r="B21" s="5" t="s">
        <v>20</v>
      </c>
      <c r="C21" s="2">
        <v>11004</v>
      </c>
      <c r="D21" s="2">
        <v>8455</v>
      </c>
      <c r="E21" s="2">
        <v>567</v>
      </c>
      <c r="F21" s="2">
        <v>539</v>
      </c>
      <c r="G21" s="2">
        <v>332</v>
      </c>
      <c r="H21" s="2">
        <v>247</v>
      </c>
    </row>
    <row r="22" spans="2:8" ht="9.75" customHeight="1">
      <c r="B22" s="5" t="s">
        <v>21</v>
      </c>
      <c r="C22" s="2">
        <v>20186</v>
      </c>
      <c r="D22" s="2">
        <v>9524</v>
      </c>
      <c r="E22" s="2">
        <v>565</v>
      </c>
      <c r="F22" s="2">
        <v>901</v>
      </c>
      <c r="G22" s="2">
        <v>424</v>
      </c>
      <c r="H22" s="2">
        <v>297</v>
      </c>
    </row>
    <row r="23" spans="2:8" ht="9.75" customHeight="1">
      <c r="B23" s="5" t="s">
        <v>22</v>
      </c>
      <c r="C23" s="2">
        <v>26766</v>
      </c>
      <c r="D23" s="2">
        <v>17873</v>
      </c>
      <c r="E23" s="2">
        <v>645</v>
      </c>
      <c r="F23" s="2">
        <v>752</v>
      </c>
      <c r="G23" s="2">
        <v>537</v>
      </c>
      <c r="H23" s="2">
        <v>335</v>
      </c>
    </row>
    <row r="24" spans="2:8" ht="9.75" customHeight="1">
      <c r="B24" s="5" t="s">
        <v>23</v>
      </c>
      <c r="C24" s="2">
        <v>33658</v>
      </c>
      <c r="D24" s="2">
        <v>16549</v>
      </c>
      <c r="E24" s="2">
        <v>608</v>
      </c>
      <c r="F24" s="2">
        <v>614</v>
      </c>
      <c r="G24" s="2">
        <v>521</v>
      </c>
      <c r="H24" s="2">
        <v>346</v>
      </c>
    </row>
    <row r="25" spans="2:8" ht="9.75" customHeight="1">
      <c r="B25" s="5" t="s">
        <v>24</v>
      </c>
      <c r="C25" s="2">
        <v>76507</v>
      </c>
      <c r="D25" s="2">
        <v>34346</v>
      </c>
      <c r="E25" s="2">
        <v>1540</v>
      </c>
      <c r="F25" s="2">
        <v>2104</v>
      </c>
      <c r="G25" s="2">
        <v>1408</v>
      </c>
      <c r="H25" s="2">
        <v>916</v>
      </c>
    </row>
    <row r="26" spans="1:8" ht="9.75" customHeight="1">
      <c r="A26" s="3" t="s">
        <v>103</v>
      </c>
      <c r="C26" s="2">
        <v>196585</v>
      </c>
      <c r="D26" s="2">
        <v>105024</v>
      </c>
      <c r="E26" s="2">
        <v>4522</v>
      </c>
      <c r="F26" s="2">
        <v>6940</v>
      </c>
      <c r="G26" s="2">
        <v>4079</v>
      </c>
      <c r="H26" s="2">
        <v>2511</v>
      </c>
    </row>
    <row r="27" spans="2:8" s="4" customFormat="1" ht="9.75" customHeight="1">
      <c r="B27" s="6" t="s">
        <v>111</v>
      </c>
      <c r="C27" s="4">
        <f aca="true" t="shared" si="1" ref="C27:H27">C26/319662</f>
        <v>0.614977695190545</v>
      </c>
      <c r="D27" s="4">
        <f t="shared" si="1"/>
        <v>0.32854702779811173</v>
      </c>
      <c r="E27" s="4">
        <f t="shared" si="1"/>
        <v>0.014146191915210441</v>
      </c>
      <c r="F27" s="4">
        <f t="shared" si="1"/>
        <v>0.021710431643423365</v>
      </c>
      <c r="G27" s="4">
        <f t="shared" si="1"/>
        <v>0.012760353122986155</v>
      </c>
      <c r="H27" s="4">
        <f t="shared" si="1"/>
        <v>0.007855172025451884</v>
      </c>
    </row>
    <row r="28" spans="2:8" ht="6" customHeight="1">
      <c r="B28" s="7"/>
      <c r="C28" s="2"/>
      <c r="D28" s="2"/>
      <c r="E28" s="2"/>
      <c r="F28" s="2"/>
      <c r="G28" s="2"/>
      <c r="H28" s="2"/>
    </row>
    <row r="29" spans="1:8" ht="9.75" customHeight="1">
      <c r="A29" s="3" t="s">
        <v>28</v>
      </c>
      <c r="B29" s="7"/>
      <c r="C29" s="2"/>
      <c r="D29" s="2"/>
      <c r="E29" s="2"/>
      <c r="F29" s="2"/>
      <c r="G29" s="2"/>
      <c r="H29" s="2"/>
    </row>
    <row r="30" spans="2:8" ht="9.75" customHeight="1">
      <c r="B30" s="5" t="s">
        <v>26</v>
      </c>
      <c r="C30" s="2">
        <v>80236</v>
      </c>
      <c r="D30" s="2">
        <v>30920</v>
      </c>
      <c r="E30" s="2">
        <v>616</v>
      </c>
      <c r="F30" s="2">
        <v>999</v>
      </c>
      <c r="G30" s="2">
        <v>836</v>
      </c>
      <c r="H30" s="2">
        <v>371</v>
      </c>
    </row>
    <row r="31" spans="2:8" ht="9.75" customHeight="1">
      <c r="B31" s="5" t="s">
        <v>27</v>
      </c>
      <c r="C31" s="2">
        <v>131127</v>
      </c>
      <c r="D31" s="2">
        <v>23589</v>
      </c>
      <c r="E31" s="2">
        <v>609</v>
      </c>
      <c r="F31" s="2">
        <v>2506</v>
      </c>
      <c r="G31" s="2">
        <v>1350</v>
      </c>
      <c r="H31" s="2">
        <v>1249</v>
      </c>
    </row>
    <row r="32" spans="2:8" ht="9.75" customHeight="1">
      <c r="B32" s="5" t="s">
        <v>24</v>
      </c>
      <c r="C32" s="2">
        <v>42572</v>
      </c>
      <c r="D32" s="2">
        <v>21126</v>
      </c>
      <c r="E32" s="2">
        <v>1018</v>
      </c>
      <c r="F32" s="2">
        <v>1091</v>
      </c>
      <c r="G32" s="2">
        <v>893</v>
      </c>
      <c r="H32" s="2">
        <v>529</v>
      </c>
    </row>
    <row r="33" spans="1:8" ht="9.75" customHeight="1">
      <c r="A33" s="3" t="s">
        <v>103</v>
      </c>
      <c r="C33" s="2">
        <v>253935</v>
      </c>
      <c r="D33" s="2">
        <v>75635</v>
      </c>
      <c r="E33" s="2">
        <v>2243</v>
      </c>
      <c r="F33" s="2">
        <v>4596</v>
      </c>
      <c r="G33" s="2">
        <v>3079</v>
      </c>
      <c r="H33" s="2">
        <v>2149</v>
      </c>
    </row>
    <row r="34" spans="2:8" s="4" customFormat="1" ht="9.75" customHeight="1">
      <c r="B34" s="6" t="s">
        <v>111</v>
      </c>
      <c r="C34" s="4">
        <f aca="true" t="shared" si="2" ref="C34:H34">C33/341640</f>
        <v>0.7432824025289779</v>
      </c>
      <c r="D34" s="4">
        <f t="shared" si="2"/>
        <v>0.2213880107715724</v>
      </c>
      <c r="E34" s="4">
        <f t="shared" si="2"/>
        <v>0.0065653904695000586</v>
      </c>
      <c r="F34" s="4">
        <f t="shared" si="2"/>
        <v>0.013452757288373727</v>
      </c>
      <c r="G34" s="4">
        <f t="shared" si="2"/>
        <v>0.009012410724739493</v>
      </c>
      <c r="H34" s="4">
        <f t="shared" si="2"/>
        <v>0.006290247043671701</v>
      </c>
    </row>
    <row r="35" spans="2:8" ht="6" customHeight="1">
      <c r="B35" s="7"/>
      <c r="C35" s="2"/>
      <c r="D35" s="2"/>
      <c r="E35" s="2"/>
      <c r="F35" s="2"/>
      <c r="G35" s="2"/>
      <c r="H35" s="2"/>
    </row>
    <row r="36" spans="1:8" ht="9.75" customHeight="1">
      <c r="A36" s="3" t="s">
        <v>39</v>
      </c>
      <c r="B36" s="7"/>
      <c r="C36" s="2"/>
      <c r="D36" s="2"/>
      <c r="E36" s="2"/>
      <c r="F36" s="2"/>
      <c r="G36" s="2"/>
      <c r="H36" s="2"/>
    </row>
    <row r="37" spans="2:8" ht="9.75" customHeight="1">
      <c r="B37" s="5" t="s">
        <v>29</v>
      </c>
      <c r="C37" s="2">
        <v>32789</v>
      </c>
      <c r="D37" s="2">
        <v>37557</v>
      </c>
      <c r="E37" s="2">
        <v>2190</v>
      </c>
      <c r="F37" s="2">
        <v>1359</v>
      </c>
      <c r="G37" s="2">
        <v>1518</v>
      </c>
      <c r="H37" s="2">
        <v>639</v>
      </c>
    </row>
    <row r="38" spans="2:8" ht="9.75" customHeight="1">
      <c r="B38" s="5" t="s">
        <v>30</v>
      </c>
      <c r="C38" s="2">
        <v>1878</v>
      </c>
      <c r="D38" s="2">
        <v>3063</v>
      </c>
      <c r="E38" s="2">
        <v>107</v>
      </c>
      <c r="F38" s="2">
        <v>70</v>
      </c>
      <c r="G38" s="2">
        <v>59</v>
      </c>
      <c r="H38" s="2">
        <v>50</v>
      </c>
    </row>
    <row r="39" spans="2:8" ht="9.75" customHeight="1">
      <c r="B39" s="5" t="s">
        <v>31</v>
      </c>
      <c r="C39" s="2">
        <v>4093</v>
      </c>
      <c r="D39" s="2">
        <v>3373</v>
      </c>
      <c r="E39" s="2">
        <v>288</v>
      </c>
      <c r="F39" s="2">
        <v>207</v>
      </c>
      <c r="G39" s="2">
        <v>145</v>
      </c>
      <c r="H39" s="2">
        <v>84</v>
      </c>
    </row>
    <row r="40" spans="2:8" ht="9.75" customHeight="1">
      <c r="B40" s="5" t="s">
        <v>32</v>
      </c>
      <c r="C40" s="2">
        <v>2407</v>
      </c>
      <c r="D40" s="2">
        <v>4841</v>
      </c>
      <c r="E40" s="2">
        <v>282</v>
      </c>
      <c r="F40" s="2">
        <v>131</v>
      </c>
      <c r="G40" s="2">
        <v>171</v>
      </c>
      <c r="H40" s="2">
        <v>98</v>
      </c>
    </row>
    <row r="41" spans="2:8" ht="9.75" customHeight="1">
      <c r="B41" s="5" t="s">
        <v>13</v>
      </c>
      <c r="C41" s="2">
        <v>16693</v>
      </c>
      <c r="D41" s="2">
        <v>19190</v>
      </c>
      <c r="E41" s="2">
        <v>502</v>
      </c>
      <c r="F41" s="2">
        <v>564</v>
      </c>
      <c r="G41" s="2">
        <v>727</v>
      </c>
      <c r="H41" s="2">
        <v>131</v>
      </c>
    </row>
    <row r="42" spans="2:8" ht="9.75" customHeight="1">
      <c r="B42" s="5" t="s">
        <v>14</v>
      </c>
      <c r="C42" s="2">
        <v>21796</v>
      </c>
      <c r="D42" s="2">
        <v>35283</v>
      </c>
      <c r="E42" s="2">
        <v>1204</v>
      </c>
      <c r="F42" s="2">
        <v>538</v>
      </c>
      <c r="G42" s="2">
        <v>837</v>
      </c>
      <c r="H42" s="2">
        <v>231</v>
      </c>
    </row>
    <row r="43" spans="2:8" ht="9.75" customHeight="1">
      <c r="B43" s="5" t="s">
        <v>33</v>
      </c>
      <c r="C43" s="2">
        <v>20797</v>
      </c>
      <c r="D43" s="2">
        <v>39702</v>
      </c>
      <c r="E43" s="2">
        <v>1969</v>
      </c>
      <c r="F43" s="2">
        <v>971</v>
      </c>
      <c r="G43" s="2">
        <v>1337</v>
      </c>
      <c r="H43" s="2">
        <v>500</v>
      </c>
    </row>
    <row r="44" spans="2:8" ht="9.75" customHeight="1">
      <c r="B44" s="5" t="s">
        <v>34</v>
      </c>
      <c r="C44" s="2">
        <v>7274</v>
      </c>
      <c r="D44" s="2">
        <v>9839</v>
      </c>
      <c r="E44" s="2">
        <v>480</v>
      </c>
      <c r="F44" s="2">
        <v>278</v>
      </c>
      <c r="G44" s="2">
        <v>357</v>
      </c>
      <c r="H44" s="2">
        <v>150</v>
      </c>
    </row>
    <row r="45" spans="2:8" ht="9.75" customHeight="1">
      <c r="B45" s="5" t="s">
        <v>35</v>
      </c>
      <c r="C45" s="2">
        <v>9614</v>
      </c>
      <c r="D45" s="2">
        <v>14346</v>
      </c>
      <c r="E45" s="2">
        <v>663</v>
      </c>
      <c r="F45" s="2">
        <v>270</v>
      </c>
      <c r="G45" s="2">
        <v>442</v>
      </c>
      <c r="H45" s="2">
        <v>262</v>
      </c>
    </row>
    <row r="46" spans="2:8" ht="9.75" customHeight="1">
      <c r="B46" s="5" t="s">
        <v>36</v>
      </c>
      <c r="C46" s="2">
        <v>6542</v>
      </c>
      <c r="D46" s="2">
        <v>11935</v>
      </c>
      <c r="E46" s="2">
        <v>734</v>
      </c>
      <c r="F46" s="2">
        <v>311</v>
      </c>
      <c r="G46" s="2">
        <v>466</v>
      </c>
      <c r="H46" s="2">
        <v>192</v>
      </c>
    </row>
    <row r="47" spans="2:8" ht="9.75" customHeight="1">
      <c r="B47" s="5" t="s">
        <v>37</v>
      </c>
      <c r="C47" s="2">
        <v>2463</v>
      </c>
      <c r="D47" s="2">
        <v>2569</v>
      </c>
      <c r="E47" s="2">
        <v>165</v>
      </c>
      <c r="F47" s="2">
        <v>212</v>
      </c>
      <c r="G47" s="2">
        <v>115</v>
      </c>
      <c r="H47" s="2">
        <v>45</v>
      </c>
    </row>
    <row r="48" spans="2:8" ht="9.75" customHeight="1">
      <c r="B48" s="5" t="s">
        <v>38</v>
      </c>
      <c r="C48" s="2">
        <v>6332</v>
      </c>
      <c r="D48" s="2">
        <v>8553</v>
      </c>
      <c r="E48" s="2">
        <v>517</v>
      </c>
      <c r="F48" s="2">
        <v>218</v>
      </c>
      <c r="G48" s="2">
        <v>330</v>
      </c>
      <c r="H48" s="2">
        <v>143</v>
      </c>
    </row>
    <row r="49" spans="1:8" ht="9.75" customHeight="1">
      <c r="A49" s="3" t="s">
        <v>103</v>
      </c>
      <c r="C49" s="2">
        <v>132678</v>
      </c>
      <c r="D49" s="2">
        <v>190251</v>
      </c>
      <c r="E49" s="2">
        <v>9101</v>
      </c>
      <c r="F49" s="2">
        <v>5129</v>
      </c>
      <c r="G49" s="2">
        <v>6504</v>
      </c>
      <c r="H49" s="2">
        <v>2525</v>
      </c>
    </row>
    <row r="50" spans="2:8" s="4" customFormat="1" ht="9.75" customHeight="1">
      <c r="B50" s="6" t="s">
        <v>111</v>
      </c>
      <c r="C50" s="4">
        <f aca="true" t="shared" si="3" ref="C50:H50">C49/346188</f>
        <v>0.38325418558702207</v>
      </c>
      <c r="D50" s="4">
        <f t="shared" si="3"/>
        <v>0.5495597767686922</v>
      </c>
      <c r="E50" s="4">
        <f t="shared" si="3"/>
        <v>0.02628918391163183</v>
      </c>
      <c r="F50" s="4">
        <f t="shared" si="3"/>
        <v>0.014815649300380141</v>
      </c>
      <c r="G50" s="4">
        <f t="shared" si="3"/>
        <v>0.018787479635342646</v>
      </c>
      <c r="H50" s="4">
        <f t="shared" si="3"/>
        <v>0.0072937247969311475</v>
      </c>
    </row>
    <row r="51" spans="2:8" ht="6" customHeight="1">
      <c r="B51" s="7"/>
      <c r="C51" s="2"/>
      <c r="D51" s="2"/>
      <c r="E51" s="2"/>
      <c r="F51" s="2"/>
      <c r="G51" s="2"/>
      <c r="H51" s="2"/>
    </row>
    <row r="52" spans="1:8" ht="9.75" customHeight="1">
      <c r="A52" s="3" t="s">
        <v>42</v>
      </c>
      <c r="B52" s="7"/>
      <c r="C52" s="2"/>
      <c r="D52" s="2"/>
      <c r="E52" s="2"/>
      <c r="F52" s="2"/>
      <c r="G52" s="2"/>
      <c r="H52" s="2"/>
    </row>
    <row r="53" spans="2:8" ht="9.75" customHeight="1">
      <c r="B53" s="5" t="s">
        <v>16</v>
      </c>
      <c r="C53" s="2">
        <v>12596</v>
      </c>
      <c r="D53" s="2">
        <v>7011</v>
      </c>
      <c r="E53" s="2">
        <v>282</v>
      </c>
      <c r="F53" s="2">
        <v>162</v>
      </c>
      <c r="G53" s="2">
        <v>211</v>
      </c>
      <c r="H53" s="2">
        <v>109</v>
      </c>
    </row>
    <row r="54" spans="2:8" ht="9.75" customHeight="1">
      <c r="B54" s="5" t="s">
        <v>40</v>
      </c>
      <c r="C54" s="2">
        <v>59131</v>
      </c>
      <c r="D54" s="2">
        <v>40684</v>
      </c>
      <c r="E54" s="2">
        <v>2124</v>
      </c>
      <c r="F54" s="2">
        <v>1346</v>
      </c>
      <c r="G54" s="2">
        <v>1234</v>
      </c>
      <c r="H54" s="2">
        <v>1496</v>
      </c>
    </row>
    <row r="55" spans="2:8" ht="9.75" customHeight="1">
      <c r="B55" s="5" t="s">
        <v>23</v>
      </c>
      <c r="C55" s="2">
        <v>35939</v>
      </c>
      <c r="D55" s="2">
        <v>26774</v>
      </c>
      <c r="E55" s="2">
        <v>1235</v>
      </c>
      <c r="F55" s="2">
        <v>755</v>
      </c>
      <c r="G55" s="2">
        <v>877</v>
      </c>
      <c r="H55" s="2">
        <v>514</v>
      </c>
    </row>
    <row r="56" spans="2:8" ht="9.75" customHeight="1">
      <c r="B56" s="5" t="s">
        <v>41</v>
      </c>
      <c r="C56" s="2">
        <v>37894</v>
      </c>
      <c r="D56" s="2">
        <v>19456</v>
      </c>
      <c r="E56" s="2">
        <v>755</v>
      </c>
      <c r="F56" s="2">
        <v>690</v>
      </c>
      <c r="G56" s="2">
        <v>707</v>
      </c>
      <c r="H56" s="2">
        <v>392</v>
      </c>
    </row>
    <row r="57" spans="1:8" ht="9.75" customHeight="1">
      <c r="A57" s="3" t="s">
        <v>103</v>
      </c>
      <c r="C57" s="2">
        <v>145560</v>
      </c>
      <c r="D57" s="2">
        <v>93925</v>
      </c>
      <c r="E57" s="2">
        <v>4396</v>
      </c>
      <c r="F57" s="2">
        <v>2953</v>
      </c>
      <c r="G57" s="2">
        <v>3029</v>
      </c>
      <c r="H57" s="2">
        <v>2511</v>
      </c>
    </row>
    <row r="58" spans="2:8" s="4" customFormat="1" ht="9.75" customHeight="1">
      <c r="B58" s="6" t="s">
        <v>111</v>
      </c>
      <c r="C58" s="4">
        <f aca="true" t="shared" si="4" ref="C58:H58">C57/252374</f>
        <v>0.5767630580012204</v>
      </c>
      <c r="D58" s="4">
        <f t="shared" si="4"/>
        <v>0.37216591249494796</v>
      </c>
      <c r="E58" s="4">
        <f t="shared" si="4"/>
        <v>0.01741859304048753</v>
      </c>
      <c r="F58" s="4">
        <f t="shared" si="4"/>
        <v>0.011700888364094558</v>
      </c>
      <c r="G58" s="4">
        <f t="shared" si="4"/>
        <v>0.012002028735131193</v>
      </c>
      <c r="H58" s="4">
        <f t="shared" si="4"/>
        <v>0.009949519364118333</v>
      </c>
    </row>
    <row r="59" spans="2:8" ht="6" customHeight="1">
      <c r="B59" s="7"/>
      <c r="C59" s="2"/>
      <c r="D59" s="2"/>
      <c r="E59" s="2"/>
      <c r="F59" s="2"/>
      <c r="G59" s="2"/>
      <c r="H59" s="2"/>
    </row>
    <row r="60" spans="1:8" ht="9.75" customHeight="1">
      <c r="A60" s="3" t="s">
        <v>43</v>
      </c>
      <c r="B60" s="7"/>
      <c r="C60" s="2"/>
      <c r="D60" s="2"/>
      <c r="E60" s="2"/>
      <c r="F60" s="2"/>
      <c r="G60" s="2"/>
      <c r="H60" s="2"/>
    </row>
    <row r="61" spans="2:8" ht="9.75" customHeight="1">
      <c r="B61" s="5" t="s">
        <v>16</v>
      </c>
      <c r="C61" s="2">
        <v>152908</v>
      </c>
      <c r="D61" s="2">
        <v>77339</v>
      </c>
      <c r="E61" s="2">
        <v>4263</v>
      </c>
      <c r="F61" s="2">
        <v>2969</v>
      </c>
      <c r="G61" s="2">
        <v>3288</v>
      </c>
      <c r="H61" s="2">
        <v>2060</v>
      </c>
    </row>
    <row r="62" spans="1:8" ht="9.75" customHeight="1">
      <c r="A62" s="3" t="s">
        <v>103</v>
      </c>
      <c r="C62" s="2">
        <v>152908</v>
      </c>
      <c r="D62" s="2">
        <v>77339</v>
      </c>
      <c r="E62" s="2">
        <v>4263</v>
      </c>
      <c r="F62" s="2">
        <v>2969</v>
      </c>
      <c r="G62" s="2">
        <v>3288</v>
      </c>
      <c r="H62" s="2">
        <v>2060</v>
      </c>
    </row>
    <row r="63" spans="2:8" s="4" customFormat="1" ht="9.75" customHeight="1">
      <c r="B63" s="6" t="s">
        <v>111</v>
      </c>
      <c r="C63" s="4">
        <f aca="true" t="shared" si="5" ref="C63:H63">C62/242827</f>
        <v>0.6296993332701882</v>
      </c>
      <c r="D63" s="4">
        <f t="shared" si="5"/>
        <v>0.3184942366376062</v>
      </c>
      <c r="E63" s="4">
        <f t="shared" si="5"/>
        <v>0.0175557083849819</v>
      </c>
      <c r="F63" s="4">
        <f t="shared" si="5"/>
        <v>0.012226811680743905</v>
      </c>
      <c r="G63" s="4">
        <f t="shared" si="5"/>
        <v>0.013540504144926224</v>
      </c>
      <c r="H63" s="4">
        <f t="shared" si="5"/>
        <v>0.008483405881553534</v>
      </c>
    </row>
    <row r="64" spans="2:8" ht="6" customHeight="1">
      <c r="B64" s="7"/>
      <c r="C64" s="2"/>
      <c r="D64" s="2"/>
      <c r="E64" s="2"/>
      <c r="F64" s="2"/>
      <c r="G64" s="2"/>
      <c r="H64" s="2"/>
    </row>
    <row r="65" spans="1:8" ht="9.75" customHeight="1">
      <c r="A65" s="3" t="s">
        <v>45</v>
      </c>
      <c r="B65" s="7"/>
      <c r="C65" s="2"/>
      <c r="D65" s="2"/>
      <c r="E65" s="2"/>
      <c r="F65" s="2"/>
      <c r="G65" s="2"/>
      <c r="H65" s="2"/>
    </row>
    <row r="66" spans="2:8" ht="9.75" customHeight="1">
      <c r="B66" s="5" t="s">
        <v>44</v>
      </c>
      <c r="C66" s="2">
        <v>194746</v>
      </c>
      <c r="D66" s="2">
        <v>121545</v>
      </c>
      <c r="E66" s="2">
        <v>3725</v>
      </c>
      <c r="F66" s="2">
        <v>3710</v>
      </c>
      <c r="G66" s="2">
        <v>3260</v>
      </c>
      <c r="H66" s="2">
        <v>1876</v>
      </c>
    </row>
    <row r="67" spans="1:8" ht="9.75" customHeight="1">
      <c r="A67" s="3" t="s">
        <v>103</v>
      </c>
      <c r="C67" s="2">
        <v>194746</v>
      </c>
      <c r="D67" s="2">
        <v>121545</v>
      </c>
      <c r="E67" s="2">
        <v>3725</v>
      </c>
      <c r="F67" s="2">
        <v>3710</v>
      </c>
      <c r="G67" s="2">
        <v>3260</v>
      </c>
      <c r="H67" s="2">
        <v>1876</v>
      </c>
    </row>
    <row r="68" spans="2:8" s="4" customFormat="1" ht="9.75" customHeight="1">
      <c r="B68" s="6" t="s">
        <v>111</v>
      </c>
      <c r="C68" s="4">
        <f aca="true" t="shared" si="6" ref="C68:H68">C67/328862</f>
        <v>0.5921815229488356</v>
      </c>
      <c r="D68" s="4">
        <f t="shared" si="6"/>
        <v>0.36959271670183846</v>
      </c>
      <c r="E68" s="4">
        <f t="shared" si="6"/>
        <v>0.01132693956735652</v>
      </c>
      <c r="F68" s="4">
        <f t="shared" si="6"/>
        <v>0.011281327730172534</v>
      </c>
      <c r="G68" s="4">
        <f t="shared" si="6"/>
        <v>0.009912972614652954</v>
      </c>
      <c r="H68" s="4">
        <f t="shared" si="6"/>
        <v>0.005704520437143847</v>
      </c>
    </row>
    <row r="69" spans="2:8" ht="9.75" customHeight="1">
      <c r="B69" s="7"/>
      <c r="C69" s="2"/>
      <c r="D69" s="2"/>
      <c r="E69" s="2"/>
      <c r="F69" s="2"/>
      <c r="G69" s="2"/>
      <c r="H69" s="2"/>
    </row>
    <row r="70" spans="1:8" ht="9.75" customHeight="1">
      <c r="A70" s="3" t="s">
        <v>47</v>
      </c>
      <c r="B70" s="7"/>
      <c r="C70" s="2"/>
      <c r="D70" s="2"/>
      <c r="E70" s="2"/>
      <c r="F70" s="2"/>
      <c r="G70" s="2"/>
      <c r="H70" s="2"/>
    </row>
    <row r="71" spans="2:8" ht="9.75" customHeight="1">
      <c r="B71" s="5" t="s">
        <v>27</v>
      </c>
      <c r="C71" s="2">
        <v>88203</v>
      </c>
      <c r="D71" s="2">
        <v>25562</v>
      </c>
      <c r="E71" s="2">
        <v>602</v>
      </c>
      <c r="F71" s="2">
        <v>1546</v>
      </c>
      <c r="G71" s="2">
        <v>853</v>
      </c>
      <c r="H71" s="2">
        <v>959</v>
      </c>
    </row>
    <row r="72" spans="2:8" ht="9.75" customHeight="1">
      <c r="B72" s="5" t="s">
        <v>46</v>
      </c>
      <c r="C72" s="2">
        <v>102239</v>
      </c>
      <c r="D72" s="2">
        <v>47507</v>
      </c>
      <c r="E72" s="2">
        <v>1070</v>
      </c>
      <c r="F72" s="2">
        <v>1791</v>
      </c>
      <c r="G72" s="2">
        <v>1261</v>
      </c>
      <c r="H72" s="2">
        <v>850</v>
      </c>
    </row>
    <row r="73" spans="1:8" ht="9.75" customHeight="1">
      <c r="A73" s="3" t="s">
        <v>103</v>
      </c>
      <c r="C73" s="2">
        <v>190442</v>
      </c>
      <c r="D73" s="2">
        <v>73069</v>
      </c>
      <c r="E73" s="2">
        <v>1672</v>
      </c>
      <c r="F73" s="2">
        <v>3337</v>
      </c>
      <c r="G73" s="2">
        <v>2114</v>
      </c>
      <c r="H73" s="2">
        <v>1809</v>
      </c>
    </row>
    <row r="74" spans="2:8" s="4" customFormat="1" ht="9.75" customHeight="1">
      <c r="B74" s="6" t="s">
        <v>111</v>
      </c>
      <c r="C74" s="4">
        <f aca="true" t="shared" si="7" ref="C74:H74">C73/272453</f>
        <v>0.6989902845628421</v>
      </c>
      <c r="D74" s="4">
        <f t="shared" si="7"/>
        <v>0.268189375782245</v>
      </c>
      <c r="E74" s="4">
        <f t="shared" si="7"/>
        <v>0.006136838280363953</v>
      </c>
      <c r="F74" s="4">
        <f t="shared" si="7"/>
        <v>0.012247984055965616</v>
      </c>
      <c r="G74" s="4">
        <f t="shared" si="7"/>
        <v>0.007759136438211361</v>
      </c>
      <c r="H74" s="4">
        <f t="shared" si="7"/>
        <v>0.006639677302140185</v>
      </c>
    </row>
    <row r="75" spans="2:8" ht="6" customHeight="1">
      <c r="B75" s="7"/>
      <c r="C75" s="2"/>
      <c r="D75" s="2"/>
      <c r="E75" s="2"/>
      <c r="F75" s="2"/>
      <c r="G75" s="2"/>
      <c r="H75" s="2"/>
    </row>
    <row r="76" spans="1:8" ht="9.75" customHeight="1">
      <c r="A76" s="3" t="s">
        <v>49</v>
      </c>
      <c r="B76" s="7"/>
      <c r="C76" s="2"/>
      <c r="D76" s="2"/>
      <c r="E76" s="2"/>
      <c r="F76" s="2"/>
      <c r="G76" s="2"/>
      <c r="H76" s="2"/>
    </row>
    <row r="77" spans="2:8" ht="9.75" customHeight="1">
      <c r="B77" s="5" t="s">
        <v>48</v>
      </c>
      <c r="C77" s="2">
        <v>216806</v>
      </c>
      <c r="D77" s="2">
        <v>46152</v>
      </c>
      <c r="E77" s="2">
        <v>1738</v>
      </c>
      <c r="F77" s="2">
        <v>4197</v>
      </c>
      <c r="G77" s="2">
        <v>1912</v>
      </c>
      <c r="H77" s="2">
        <v>1680</v>
      </c>
    </row>
    <row r="78" spans="2:8" ht="9.75" customHeight="1">
      <c r="B78" s="5" t="s">
        <v>44</v>
      </c>
      <c r="C78" s="2">
        <v>16379</v>
      </c>
      <c r="D78" s="2">
        <v>2061</v>
      </c>
      <c r="E78" s="2">
        <v>155</v>
      </c>
      <c r="F78" s="2">
        <v>261</v>
      </c>
      <c r="G78" s="2">
        <v>100</v>
      </c>
      <c r="H78" s="2">
        <v>333</v>
      </c>
    </row>
    <row r="79" spans="1:8" ht="9.75" customHeight="1">
      <c r="A79" s="3" t="s">
        <v>103</v>
      </c>
      <c r="C79" s="2">
        <v>233185</v>
      </c>
      <c r="D79" s="2">
        <v>48213</v>
      </c>
      <c r="E79" s="2">
        <v>1893</v>
      </c>
      <c r="F79" s="2">
        <v>4458</v>
      </c>
      <c r="G79" s="2">
        <v>2012</v>
      </c>
      <c r="H79" s="2">
        <v>2013</v>
      </c>
    </row>
    <row r="80" spans="2:8" s="4" customFormat="1" ht="9.75" customHeight="1">
      <c r="B80" s="6" t="s">
        <v>111</v>
      </c>
      <c r="C80" s="4">
        <f aca="true" t="shared" si="8" ref="C80:H80">C79/291774</f>
        <v>0.7991973239562127</v>
      </c>
      <c r="D80" s="4">
        <f t="shared" si="8"/>
        <v>0.16524090563244154</v>
      </c>
      <c r="E80" s="4">
        <f t="shared" si="8"/>
        <v>0.006487898167759978</v>
      </c>
      <c r="F80" s="4">
        <f t="shared" si="8"/>
        <v>0.015278948775422073</v>
      </c>
      <c r="G80" s="4">
        <f t="shared" si="8"/>
        <v>0.006895748078992645</v>
      </c>
      <c r="H80" s="4">
        <f t="shared" si="8"/>
        <v>0.006899175389171071</v>
      </c>
    </row>
    <row r="81" spans="2:8" ht="6" customHeight="1">
      <c r="B81" s="7"/>
      <c r="C81" s="2"/>
      <c r="D81" s="2"/>
      <c r="E81" s="2"/>
      <c r="F81" s="2"/>
      <c r="G81" s="2"/>
      <c r="H81" s="2"/>
    </row>
    <row r="82" spans="1:8" ht="9.75" customHeight="1">
      <c r="A82" s="3" t="s">
        <v>51</v>
      </c>
      <c r="B82" s="7"/>
      <c r="C82" s="2"/>
      <c r="D82" s="2"/>
      <c r="E82" s="2"/>
      <c r="F82" s="2"/>
      <c r="G82" s="2"/>
      <c r="H82" s="2"/>
    </row>
    <row r="83" spans="2:8" ht="9.75" customHeight="1">
      <c r="B83" s="5" t="s">
        <v>48</v>
      </c>
      <c r="C83" s="2">
        <v>123384</v>
      </c>
      <c r="D83" s="2">
        <v>57795</v>
      </c>
      <c r="E83" s="2">
        <v>1956</v>
      </c>
      <c r="F83" s="2">
        <v>2126</v>
      </c>
      <c r="G83" s="2">
        <v>1734</v>
      </c>
      <c r="H83" s="2">
        <v>1527</v>
      </c>
    </row>
    <row r="84" spans="2:8" ht="9.75" customHeight="1">
      <c r="B84" s="5" t="s">
        <v>50</v>
      </c>
      <c r="C84" s="2">
        <v>22030</v>
      </c>
      <c r="D84" s="2">
        <v>12988</v>
      </c>
      <c r="E84" s="2">
        <v>345</v>
      </c>
      <c r="F84" s="2">
        <v>454</v>
      </c>
      <c r="G84" s="2">
        <v>397</v>
      </c>
      <c r="H84" s="2">
        <v>275</v>
      </c>
    </row>
    <row r="85" spans="1:8" ht="9.75" customHeight="1">
      <c r="A85" s="3" t="s">
        <v>103</v>
      </c>
      <c r="C85" s="2">
        <v>145414</v>
      </c>
      <c r="D85" s="2">
        <v>70783</v>
      </c>
      <c r="E85" s="2">
        <v>2301</v>
      </c>
      <c r="F85" s="2">
        <v>2580</v>
      </c>
      <c r="G85" s="2">
        <v>2131</v>
      </c>
      <c r="H85" s="2">
        <v>1802</v>
      </c>
    </row>
    <row r="86" spans="2:8" s="4" customFormat="1" ht="9.75" customHeight="1">
      <c r="B86" s="6" t="s">
        <v>111</v>
      </c>
      <c r="C86" s="4">
        <f aca="true" t="shared" si="9" ref="C86:H86">C85/225011</f>
        <v>0.6462528498606734</v>
      </c>
      <c r="D86" s="4">
        <f t="shared" si="9"/>
        <v>0.3145757318531094</v>
      </c>
      <c r="E86" s="4">
        <f t="shared" si="9"/>
        <v>0.010226166720738098</v>
      </c>
      <c r="F86" s="4">
        <f t="shared" si="9"/>
        <v>0.011466106101479483</v>
      </c>
      <c r="G86" s="4">
        <f t="shared" si="9"/>
        <v>0.009470648101648363</v>
      </c>
      <c r="H86" s="4">
        <f t="shared" si="9"/>
        <v>0.008008497362351173</v>
      </c>
    </row>
    <row r="87" spans="2:8" ht="6" customHeight="1">
      <c r="B87" s="7"/>
      <c r="C87" s="2"/>
      <c r="D87" s="2"/>
      <c r="E87" s="2"/>
      <c r="F87" s="2"/>
      <c r="G87" s="2"/>
      <c r="H87" s="2"/>
    </row>
    <row r="88" spans="1:8" ht="9.75" customHeight="1">
      <c r="A88" s="3" t="s">
        <v>53</v>
      </c>
      <c r="B88" s="7"/>
      <c r="C88" s="2"/>
      <c r="D88" s="2"/>
      <c r="E88" s="2"/>
      <c r="F88" s="2"/>
      <c r="G88" s="2"/>
      <c r="H88" s="2"/>
    </row>
    <row r="89" spans="2:8" ht="9.75" customHeight="1">
      <c r="B89" s="5" t="s">
        <v>46</v>
      </c>
      <c r="C89" s="2">
        <v>43731</v>
      </c>
      <c r="D89" s="2">
        <v>21705</v>
      </c>
      <c r="E89" s="2">
        <v>398</v>
      </c>
      <c r="F89" s="2">
        <v>658</v>
      </c>
      <c r="G89" s="2">
        <v>685</v>
      </c>
      <c r="H89" s="2">
        <v>347</v>
      </c>
    </row>
    <row r="90" spans="2:8" ht="9.75" customHeight="1">
      <c r="B90" s="5" t="s">
        <v>50</v>
      </c>
      <c r="C90" s="2">
        <v>112232</v>
      </c>
      <c r="D90" s="2">
        <v>65105</v>
      </c>
      <c r="E90" s="2">
        <v>1634</v>
      </c>
      <c r="F90" s="2">
        <v>1853</v>
      </c>
      <c r="G90" s="2">
        <v>2078</v>
      </c>
      <c r="H90" s="2">
        <v>814</v>
      </c>
    </row>
    <row r="91" spans="2:8" ht="9.75" customHeight="1">
      <c r="B91" s="5" t="s">
        <v>52</v>
      </c>
      <c r="C91" s="2">
        <v>43021</v>
      </c>
      <c r="D91" s="2">
        <v>11967</v>
      </c>
      <c r="E91" s="2">
        <v>646</v>
      </c>
      <c r="F91" s="2">
        <v>1198</v>
      </c>
      <c r="G91" s="2">
        <v>801</v>
      </c>
      <c r="H91" s="2">
        <v>430</v>
      </c>
    </row>
    <row r="92" spans="1:8" ht="9.75" customHeight="1">
      <c r="A92" s="3" t="s">
        <v>103</v>
      </c>
      <c r="C92" s="2">
        <v>198984</v>
      </c>
      <c r="D92" s="2">
        <v>98777</v>
      </c>
      <c r="E92" s="2">
        <v>2678</v>
      </c>
      <c r="F92" s="2">
        <v>3709</v>
      </c>
      <c r="G92" s="2">
        <v>3564</v>
      </c>
      <c r="H92" s="2">
        <v>1591</v>
      </c>
    </row>
    <row r="93" spans="2:8" s="4" customFormat="1" ht="9.75" customHeight="1" hidden="1">
      <c r="B93" s="6" t="s">
        <v>104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2:8" s="4" customFormat="1" ht="9.75" customHeight="1">
      <c r="B94" s="6" t="s">
        <v>111</v>
      </c>
      <c r="C94" s="4">
        <f aca="true" t="shared" si="10" ref="C94:H94">C92/309305</f>
        <v>0.6433261667286335</v>
      </c>
      <c r="D94" s="4">
        <f t="shared" si="10"/>
        <v>0.3193514492167925</v>
      </c>
      <c r="E94" s="4">
        <f t="shared" si="10"/>
        <v>0.008658120625272788</v>
      </c>
      <c r="F94" s="4">
        <f t="shared" si="10"/>
        <v>0.011991400074360259</v>
      </c>
      <c r="G94" s="4">
        <f t="shared" si="10"/>
        <v>0.011522607135351836</v>
      </c>
      <c r="H94" s="4">
        <f t="shared" si="10"/>
        <v>0.005143790110085514</v>
      </c>
    </row>
    <row r="95" spans="2:8" ht="6" customHeight="1">
      <c r="B95" s="7"/>
      <c r="C95" s="2"/>
      <c r="D95" s="2"/>
      <c r="E95" s="2"/>
      <c r="F95" s="2"/>
      <c r="G95" s="2"/>
      <c r="H95" s="2"/>
    </row>
    <row r="96" spans="1:8" ht="9.75" customHeight="1">
      <c r="A96" s="3" t="s">
        <v>59</v>
      </c>
      <c r="B96" s="7"/>
      <c r="C96" s="2"/>
      <c r="D96" s="2"/>
      <c r="E96" s="2"/>
      <c r="F96" s="2"/>
      <c r="G96" s="2"/>
      <c r="H96" s="2"/>
    </row>
    <row r="97" spans="2:8" ht="9.75" customHeight="1">
      <c r="B97" s="5" t="s">
        <v>54</v>
      </c>
      <c r="C97" s="2">
        <v>5709</v>
      </c>
      <c r="D97" s="2">
        <v>5150</v>
      </c>
      <c r="E97" s="2">
        <v>267</v>
      </c>
      <c r="F97" s="2">
        <v>153</v>
      </c>
      <c r="G97" s="2">
        <v>132</v>
      </c>
      <c r="H97" s="2">
        <v>269</v>
      </c>
    </row>
    <row r="98" spans="2:8" ht="9.75" customHeight="1">
      <c r="B98" s="5" t="s">
        <v>55</v>
      </c>
      <c r="C98" s="2">
        <v>21887</v>
      </c>
      <c r="D98" s="2">
        <v>23021</v>
      </c>
      <c r="E98" s="2">
        <v>1075</v>
      </c>
      <c r="F98" s="2">
        <v>582</v>
      </c>
      <c r="G98" s="2">
        <v>488</v>
      </c>
      <c r="H98" s="2">
        <v>779</v>
      </c>
    </row>
    <row r="99" spans="2:8" ht="9.75" customHeight="1">
      <c r="B99" s="5" t="s">
        <v>56</v>
      </c>
      <c r="C99" s="2">
        <v>24981</v>
      </c>
      <c r="D99" s="2">
        <v>10569</v>
      </c>
      <c r="E99" s="2">
        <v>516</v>
      </c>
      <c r="F99" s="2">
        <v>472</v>
      </c>
      <c r="G99" s="2">
        <v>347</v>
      </c>
      <c r="H99" s="2">
        <v>852</v>
      </c>
    </row>
    <row r="100" spans="2:8" ht="9.75" customHeight="1">
      <c r="B100" s="5" t="s">
        <v>57</v>
      </c>
      <c r="C100" s="2">
        <v>8304</v>
      </c>
      <c r="D100" s="2">
        <v>6993</v>
      </c>
      <c r="E100" s="2">
        <v>253</v>
      </c>
      <c r="F100" s="2">
        <v>214</v>
      </c>
      <c r="G100" s="2">
        <v>170</v>
      </c>
      <c r="H100" s="2">
        <v>183</v>
      </c>
    </row>
    <row r="101" spans="2:8" ht="9.75" customHeight="1">
      <c r="B101" s="5" t="s">
        <v>58</v>
      </c>
      <c r="C101" s="2">
        <v>34150</v>
      </c>
      <c r="D101" s="2">
        <v>32487</v>
      </c>
      <c r="E101" s="2">
        <v>1919</v>
      </c>
      <c r="F101" s="2">
        <v>1038</v>
      </c>
      <c r="G101" s="2">
        <v>915</v>
      </c>
      <c r="H101" s="2">
        <v>1034</v>
      </c>
    </row>
    <row r="102" spans="1:8" ht="9.75" customHeight="1">
      <c r="A102" s="3" t="s">
        <v>103</v>
      </c>
      <c r="C102" s="2">
        <v>95031</v>
      </c>
      <c r="D102" s="2">
        <v>78220</v>
      </c>
      <c r="E102" s="2">
        <v>4030</v>
      </c>
      <c r="F102" s="2">
        <v>2459</v>
      </c>
      <c r="G102" s="2">
        <v>2052</v>
      </c>
      <c r="H102" s="2">
        <v>3117</v>
      </c>
    </row>
    <row r="103" spans="2:8" s="4" customFormat="1" ht="9.75" customHeight="1" hidden="1">
      <c r="B103" s="6" t="s">
        <v>104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2:8" s="4" customFormat="1" ht="9.75" customHeight="1">
      <c r="B104" s="6" t="s">
        <v>111</v>
      </c>
      <c r="C104" s="4">
        <f aca="true" t="shared" si="11" ref="C104:H104">C102/184910</f>
        <v>0.5139311016170028</v>
      </c>
      <c r="D104" s="4">
        <f t="shared" si="11"/>
        <v>0.42301660267156993</v>
      </c>
      <c r="E104" s="4">
        <f t="shared" si="11"/>
        <v>0.021794386458277</v>
      </c>
      <c r="F104" s="4">
        <f t="shared" si="11"/>
        <v>0.013298361364988373</v>
      </c>
      <c r="G104" s="4">
        <f t="shared" si="11"/>
        <v>0.011097290573792657</v>
      </c>
      <c r="H104" s="4">
        <f t="shared" si="11"/>
        <v>0.01685684927802715</v>
      </c>
    </row>
    <row r="105" spans="2:8" ht="6" customHeight="1">
      <c r="B105" s="7"/>
      <c r="C105" s="2"/>
      <c r="D105" s="2"/>
      <c r="E105" s="2"/>
      <c r="F105" s="2"/>
      <c r="G105" s="2"/>
      <c r="H105" s="2"/>
    </row>
    <row r="106" spans="1:8" ht="9.75" customHeight="1">
      <c r="A106" s="3" t="s">
        <v>60</v>
      </c>
      <c r="B106" s="7"/>
      <c r="C106" s="2"/>
      <c r="D106" s="2"/>
      <c r="E106" s="2"/>
      <c r="F106" s="2"/>
      <c r="G106" s="2"/>
      <c r="H106" s="2"/>
    </row>
    <row r="107" spans="2:8" ht="9.75" customHeight="1">
      <c r="B107" s="5" t="s">
        <v>50</v>
      </c>
      <c r="C107" s="2">
        <v>137523</v>
      </c>
      <c r="D107" s="2">
        <v>62449</v>
      </c>
      <c r="E107" s="2">
        <v>2329</v>
      </c>
      <c r="F107" s="2">
        <v>2745</v>
      </c>
      <c r="G107" s="2">
        <v>2371</v>
      </c>
      <c r="H107" s="2">
        <v>2040</v>
      </c>
    </row>
    <row r="108" spans="1:8" ht="9.75" customHeight="1">
      <c r="A108" s="3" t="s">
        <v>103</v>
      </c>
      <c r="C108" s="2">
        <v>137523</v>
      </c>
      <c r="D108" s="2">
        <v>62449</v>
      </c>
      <c r="E108" s="2">
        <v>2329</v>
      </c>
      <c r="F108" s="2">
        <v>2745</v>
      </c>
      <c r="G108" s="2">
        <v>2371</v>
      </c>
      <c r="H108" s="2">
        <v>2040</v>
      </c>
    </row>
    <row r="109" spans="2:8" s="4" customFormat="1" ht="9.75" customHeight="1" hidden="1">
      <c r="B109" s="6" t="s">
        <v>104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2:8" s="4" customFormat="1" ht="9.75" customHeight="1">
      <c r="B110" s="6" t="s">
        <v>111</v>
      </c>
      <c r="C110" s="4">
        <f aca="true" t="shared" si="12" ref="C110:H110">C108/209457</f>
        <v>0.6565691287471892</v>
      </c>
      <c r="D110" s="4">
        <f t="shared" si="12"/>
        <v>0.2981471137273999</v>
      </c>
      <c r="E110" s="4">
        <f t="shared" si="12"/>
        <v>0.011119227335443552</v>
      </c>
      <c r="F110" s="4">
        <f t="shared" si="12"/>
        <v>0.013105315172087828</v>
      </c>
      <c r="G110" s="4">
        <f t="shared" si="12"/>
        <v>0.011319745818950906</v>
      </c>
      <c r="H110" s="4">
        <f t="shared" si="12"/>
        <v>0.009739469198928659</v>
      </c>
    </row>
    <row r="111" spans="2:8" ht="6" customHeight="1">
      <c r="B111" s="7"/>
      <c r="C111" s="2"/>
      <c r="D111" s="2"/>
      <c r="E111" s="2"/>
      <c r="F111" s="2"/>
      <c r="G111" s="2"/>
      <c r="H111" s="2"/>
    </row>
    <row r="112" spans="1:8" ht="9.75" customHeight="1">
      <c r="A112" s="3" t="s">
        <v>64</v>
      </c>
      <c r="B112" s="7"/>
      <c r="C112" s="2"/>
      <c r="D112" s="2"/>
      <c r="E112" s="2"/>
      <c r="F112" s="2"/>
      <c r="G112" s="2"/>
      <c r="H112" s="2"/>
    </row>
    <row r="113" spans="2:8" ht="9.75" customHeight="1">
      <c r="B113" s="5" t="s">
        <v>61</v>
      </c>
      <c r="C113" s="2">
        <v>53095</v>
      </c>
      <c r="D113" s="2">
        <v>86618</v>
      </c>
      <c r="E113" s="2">
        <v>2673</v>
      </c>
      <c r="F113" s="2">
        <v>1688</v>
      </c>
      <c r="G113" s="2">
        <v>1401</v>
      </c>
      <c r="H113" s="2">
        <v>961</v>
      </c>
    </row>
    <row r="114" spans="2:8" ht="9.75" customHeight="1">
      <c r="B114" s="5" t="s">
        <v>54</v>
      </c>
      <c r="C114" s="2">
        <v>6819</v>
      </c>
      <c r="D114" s="2">
        <v>14137</v>
      </c>
      <c r="E114" s="2">
        <v>679</v>
      </c>
      <c r="F114" s="2">
        <v>358</v>
      </c>
      <c r="G114" s="2">
        <v>283</v>
      </c>
      <c r="H114" s="2">
        <v>168</v>
      </c>
    </row>
    <row r="115" spans="2:8" ht="9.75" customHeight="1">
      <c r="B115" s="5" t="s">
        <v>62</v>
      </c>
      <c r="C115" s="2">
        <v>3077</v>
      </c>
      <c r="D115" s="2">
        <v>4513</v>
      </c>
      <c r="E115" s="2">
        <v>298</v>
      </c>
      <c r="F115" s="2">
        <v>136</v>
      </c>
      <c r="G115" s="2">
        <v>138</v>
      </c>
      <c r="H115" s="2">
        <v>69</v>
      </c>
    </row>
    <row r="116" spans="2:8" ht="9.75" customHeight="1">
      <c r="B116" s="5" t="s">
        <v>40</v>
      </c>
      <c r="C116" s="2">
        <v>18492</v>
      </c>
      <c r="D116" s="2">
        <v>31315</v>
      </c>
      <c r="E116" s="2">
        <v>1424</v>
      </c>
      <c r="F116" s="2">
        <v>569</v>
      </c>
      <c r="G116" s="2">
        <v>647</v>
      </c>
      <c r="H116" s="2">
        <v>404</v>
      </c>
    </row>
    <row r="117" spans="2:8" ht="9.75" customHeight="1">
      <c r="B117" s="5" t="s">
        <v>58</v>
      </c>
      <c r="C117" s="2">
        <v>18360</v>
      </c>
      <c r="D117" s="2">
        <v>27597</v>
      </c>
      <c r="E117" s="2">
        <v>1254</v>
      </c>
      <c r="F117" s="2">
        <v>604</v>
      </c>
      <c r="G117" s="2">
        <v>593</v>
      </c>
      <c r="H117" s="2">
        <v>378</v>
      </c>
    </row>
    <row r="118" spans="2:8" ht="9.75" customHeight="1">
      <c r="B118" s="5" t="s">
        <v>63</v>
      </c>
      <c r="C118" s="2">
        <v>9023</v>
      </c>
      <c r="D118" s="2">
        <v>11963</v>
      </c>
      <c r="E118" s="2">
        <v>646</v>
      </c>
      <c r="F118" s="2">
        <v>317</v>
      </c>
      <c r="G118" s="2">
        <v>354</v>
      </c>
      <c r="H118" s="2">
        <v>134</v>
      </c>
    </row>
    <row r="119" spans="1:8" ht="9.75" customHeight="1">
      <c r="A119" s="3" t="s">
        <v>103</v>
      </c>
      <c r="C119" s="2">
        <v>108866</v>
      </c>
      <c r="D119" s="2">
        <v>176143</v>
      </c>
      <c r="E119" s="2">
        <v>6974</v>
      </c>
      <c r="F119" s="2">
        <v>3672</v>
      </c>
      <c r="G119" s="2">
        <v>3416</v>
      </c>
      <c r="H119" s="2">
        <v>2114</v>
      </c>
    </row>
    <row r="120" spans="2:8" s="4" customFormat="1" ht="9.75" customHeight="1" hidden="1">
      <c r="B120" s="6" t="s">
        <v>104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</row>
    <row r="121" spans="2:8" s="4" customFormat="1" ht="9.75" customHeight="1">
      <c r="B121" s="6" t="s">
        <v>111</v>
      </c>
      <c r="C121" s="4">
        <f aca="true" t="shared" si="13" ref="C121:H121">C119/301185</f>
        <v>0.36145890399588293</v>
      </c>
      <c r="D121" s="4">
        <f t="shared" si="13"/>
        <v>0.5848332420273255</v>
      </c>
      <c r="E121" s="4">
        <f t="shared" si="13"/>
        <v>0.023155203612397694</v>
      </c>
      <c r="F121" s="4">
        <f t="shared" si="13"/>
        <v>0.012191842223218287</v>
      </c>
      <c r="G121" s="4">
        <f t="shared" si="13"/>
        <v>0.011341866294802197</v>
      </c>
      <c r="H121" s="4">
        <f t="shared" si="13"/>
        <v>0.007018941846373491</v>
      </c>
    </row>
    <row r="122" spans="2:8" ht="6" customHeight="1">
      <c r="B122" s="7"/>
      <c r="C122" s="2"/>
      <c r="D122" s="2"/>
      <c r="E122" s="2"/>
      <c r="F122" s="2"/>
      <c r="G122" s="2"/>
      <c r="H122" s="2"/>
    </row>
    <row r="123" spans="1:8" ht="9.75" customHeight="1">
      <c r="A123" s="3" t="s">
        <v>67</v>
      </c>
      <c r="B123" s="7"/>
      <c r="C123" s="2"/>
      <c r="D123" s="2"/>
      <c r="E123" s="2"/>
      <c r="F123" s="2"/>
      <c r="G123" s="2"/>
      <c r="H123" s="2"/>
    </row>
    <row r="124" spans="2:8" ht="9.75" customHeight="1">
      <c r="B124" s="5" t="s">
        <v>56</v>
      </c>
      <c r="C124" s="2">
        <v>35034</v>
      </c>
      <c r="D124" s="2">
        <v>24550</v>
      </c>
      <c r="E124" s="2">
        <v>669</v>
      </c>
      <c r="F124" s="2">
        <v>788</v>
      </c>
      <c r="G124" s="2">
        <v>790</v>
      </c>
      <c r="H124" s="2">
        <v>327</v>
      </c>
    </row>
    <row r="125" spans="2:8" ht="9.75" customHeight="1">
      <c r="B125" s="5" t="s">
        <v>65</v>
      </c>
      <c r="C125" s="2">
        <v>47663</v>
      </c>
      <c r="D125" s="2">
        <v>52056</v>
      </c>
      <c r="E125" s="2">
        <v>1916</v>
      </c>
      <c r="F125" s="2">
        <v>1563</v>
      </c>
      <c r="G125" s="2">
        <v>1847</v>
      </c>
      <c r="H125" s="2">
        <v>606</v>
      </c>
    </row>
    <row r="126" spans="2:8" ht="9.75" customHeight="1">
      <c r="B126" s="5" t="s">
        <v>66</v>
      </c>
      <c r="C126" s="2">
        <v>10321</v>
      </c>
      <c r="D126" s="2">
        <v>14000</v>
      </c>
      <c r="E126" s="2">
        <v>622</v>
      </c>
      <c r="F126" s="2">
        <v>385</v>
      </c>
      <c r="G126" s="2">
        <v>409</v>
      </c>
      <c r="H126" s="2">
        <v>351</v>
      </c>
    </row>
    <row r="127" spans="2:8" ht="9.75" customHeight="1">
      <c r="B127" s="5" t="s">
        <v>50</v>
      </c>
      <c r="C127" s="2">
        <v>42237</v>
      </c>
      <c r="D127" s="2">
        <v>38153</v>
      </c>
      <c r="E127" s="2">
        <v>572</v>
      </c>
      <c r="F127" s="2">
        <v>633</v>
      </c>
      <c r="G127" s="2">
        <v>861</v>
      </c>
      <c r="H127" s="2">
        <v>233</v>
      </c>
    </row>
    <row r="128" spans="2:8" ht="9.75" customHeight="1">
      <c r="B128" s="5" t="s">
        <v>52</v>
      </c>
      <c r="C128" s="2">
        <v>24086</v>
      </c>
      <c r="D128" s="2">
        <v>12423</v>
      </c>
      <c r="E128" s="2">
        <v>480</v>
      </c>
      <c r="F128" s="2">
        <v>485</v>
      </c>
      <c r="G128" s="2">
        <v>414</v>
      </c>
      <c r="H128" s="2">
        <v>298</v>
      </c>
    </row>
    <row r="129" spans="1:8" ht="9.75" customHeight="1">
      <c r="A129" s="3" t="s">
        <v>103</v>
      </c>
      <c r="C129" s="2">
        <v>159341</v>
      </c>
      <c r="D129" s="2">
        <v>141182</v>
      </c>
      <c r="E129" s="2">
        <v>4259</v>
      </c>
      <c r="F129" s="2">
        <v>3854</v>
      </c>
      <c r="G129" s="2">
        <v>4321</v>
      </c>
      <c r="H129" s="2">
        <v>1815</v>
      </c>
    </row>
    <row r="130" spans="2:8" s="4" customFormat="1" ht="9.75" customHeight="1" hidden="1">
      <c r="B130" s="6" t="s">
        <v>104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2:8" s="4" customFormat="1" ht="9.75" customHeight="1">
      <c r="B131" s="6" t="s">
        <v>111</v>
      </c>
      <c r="C131" s="4">
        <f aca="true" t="shared" si="14" ref="C131:H131">C129/314772</f>
        <v>0.5062108446748758</v>
      </c>
      <c r="D131" s="4">
        <f t="shared" si="14"/>
        <v>0.4485214695080884</v>
      </c>
      <c r="E131" s="4">
        <f t="shared" si="14"/>
        <v>0.01353042837355292</v>
      </c>
      <c r="F131" s="4">
        <f t="shared" si="14"/>
        <v>0.01224378280151983</v>
      </c>
      <c r="G131" s="4">
        <f t="shared" si="14"/>
        <v>0.013727396337666628</v>
      </c>
      <c r="H131" s="4">
        <f t="shared" si="14"/>
        <v>0.005766078304296443</v>
      </c>
    </row>
    <row r="132" spans="2:8" ht="6" customHeight="1">
      <c r="B132" s="7"/>
      <c r="C132" s="2"/>
      <c r="D132" s="2"/>
      <c r="E132" s="2"/>
      <c r="F132" s="2"/>
      <c r="G132" s="2"/>
      <c r="H132" s="2"/>
    </row>
    <row r="133" spans="1:8" ht="9.75" customHeight="1">
      <c r="A133" s="3" t="s">
        <v>71</v>
      </c>
      <c r="B133" s="7"/>
      <c r="C133" s="2"/>
      <c r="D133" s="2"/>
      <c r="E133" s="2"/>
      <c r="F133" s="2"/>
      <c r="G133" s="2"/>
      <c r="H133" s="2"/>
    </row>
    <row r="134" spans="2:8" ht="9.75" customHeight="1">
      <c r="B134" s="5" t="s">
        <v>61</v>
      </c>
      <c r="C134" s="2">
        <v>32648</v>
      </c>
      <c r="D134" s="2">
        <v>18162</v>
      </c>
      <c r="E134" s="2">
        <v>892</v>
      </c>
      <c r="F134" s="2">
        <v>844</v>
      </c>
      <c r="G134" s="2">
        <v>490</v>
      </c>
      <c r="H134" s="2">
        <v>1180</v>
      </c>
    </row>
    <row r="135" spans="2:8" ht="9.75" customHeight="1">
      <c r="B135" s="5" t="s">
        <v>68</v>
      </c>
      <c r="C135" s="2">
        <v>16647</v>
      </c>
      <c r="D135" s="2">
        <v>7983</v>
      </c>
      <c r="E135" s="2">
        <v>589</v>
      </c>
      <c r="F135" s="2">
        <v>356</v>
      </c>
      <c r="G135" s="2">
        <v>329</v>
      </c>
      <c r="H135" s="2">
        <v>989</v>
      </c>
    </row>
    <row r="136" spans="2:8" ht="9.75" customHeight="1">
      <c r="B136" s="5" t="s">
        <v>69</v>
      </c>
      <c r="C136" s="2">
        <v>10607</v>
      </c>
      <c r="D136" s="2">
        <v>13868</v>
      </c>
      <c r="E136" s="2">
        <v>765</v>
      </c>
      <c r="F136" s="2">
        <v>342</v>
      </c>
      <c r="G136" s="2">
        <v>298</v>
      </c>
      <c r="H136" s="2">
        <v>444</v>
      </c>
    </row>
    <row r="137" spans="2:8" ht="9.75" customHeight="1">
      <c r="B137" s="5" t="s">
        <v>70</v>
      </c>
      <c r="C137" s="2">
        <v>6310</v>
      </c>
      <c r="D137" s="2">
        <v>6242</v>
      </c>
      <c r="E137" s="2">
        <v>293</v>
      </c>
      <c r="F137" s="2">
        <v>174</v>
      </c>
      <c r="G137" s="2">
        <v>99</v>
      </c>
      <c r="H137" s="2">
        <v>289</v>
      </c>
    </row>
    <row r="138" spans="1:8" ht="9.75" customHeight="1">
      <c r="A138" s="3" t="s">
        <v>103</v>
      </c>
      <c r="C138" s="2">
        <v>66212</v>
      </c>
      <c r="D138" s="2">
        <v>46255</v>
      </c>
      <c r="E138" s="2">
        <v>2539</v>
      </c>
      <c r="F138" s="2">
        <v>1716</v>
      </c>
      <c r="G138" s="2">
        <v>1216</v>
      </c>
      <c r="H138" s="2">
        <v>2902</v>
      </c>
    </row>
    <row r="139" spans="2:8" s="4" customFormat="1" ht="9.75" customHeight="1" hidden="1">
      <c r="B139" s="6" t="s">
        <v>104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2:8" s="4" customFormat="1" ht="9.75" customHeight="1">
      <c r="B140" s="6" t="s">
        <v>111</v>
      </c>
      <c r="C140" s="4">
        <f aca="true" t="shared" si="15" ref="C140:H140">C138/120840</f>
        <v>0.5479311486262827</v>
      </c>
      <c r="D140" s="4">
        <f t="shared" si="15"/>
        <v>0.3827788811651771</v>
      </c>
      <c r="E140" s="4">
        <f t="shared" si="15"/>
        <v>0.021011254551473024</v>
      </c>
      <c r="F140" s="4">
        <f t="shared" si="15"/>
        <v>0.01420059582919563</v>
      </c>
      <c r="G140" s="4">
        <f t="shared" si="15"/>
        <v>0.010062893081761006</v>
      </c>
      <c r="H140" s="4">
        <f t="shared" si="15"/>
        <v>0.02401522674611056</v>
      </c>
    </row>
    <row r="141" spans="2:8" ht="22.5" customHeight="1">
      <c r="B141" s="7"/>
      <c r="C141" s="2"/>
      <c r="D141" s="2"/>
      <c r="E141" s="2"/>
      <c r="F141" s="2"/>
      <c r="G141" s="2"/>
      <c r="H141" s="2"/>
    </row>
    <row r="142" spans="1:256" ht="11.25" customHeight="1">
      <c r="A142" s="4"/>
      <c r="B142" s="6"/>
      <c r="C142" s="4"/>
      <c r="D142" s="6"/>
      <c r="E142" s="4"/>
      <c r="F142" s="6"/>
      <c r="G142" s="4"/>
      <c r="H142" s="6"/>
      <c r="I142" s="4"/>
      <c r="J142" s="6"/>
      <c r="K142" s="4"/>
      <c r="L142" s="6"/>
      <c r="M142" s="4"/>
      <c r="N142" s="6"/>
      <c r="O142" s="4"/>
      <c r="P142" s="6"/>
      <c r="Q142" s="4"/>
      <c r="R142" s="6"/>
      <c r="S142" s="4"/>
      <c r="T142" s="6"/>
      <c r="U142" s="4"/>
      <c r="V142" s="6"/>
      <c r="W142" s="4"/>
      <c r="X142" s="6"/>
      <c r="Y142" s="4"/>
      <c r="Z142" s="6"/>
      <c r="AA142" s="4"/>
      <c r="AB142" s="6"/>
      <c r="AC142" s="4"/>
      <c r="AD142" s="6"/>
      <c r="AE142" s="4"/>
      <c r="AF142" s="6"/>
      <c r="AG142" s="4"/>
      <c r="AH142" s="6"/>
      <c r="AI142" s="4"/>
      <c r="AJ142" s="6"/>
      <c r="AK142" s="4"/>
      <c r="AL142" s="6"/>
      <c r="AM142" s="4"/>
      <c r="AN142" s="6"/>
      <c r="AO142" s="4"/>
      <c r="AP142" s="6"/>
      <c r="AQ142" s="4"/>
      <c r="AR142" s="6"/>
      <c r="AS142" s="4"/>
      <c r="AT142" s="6"/>
      <c r="AU142" s="4"/>
      <c r="AV142" s="6"/>
      <c r="AW142" s="4"/>
      <c r="AX142" s="6"/>
      <c r="AY142" s="4"/>
      <c r="AZ142" s="6"/>
      <c r="BA142" s="4"/>
      <c r="BB142" s="6"/>
      <c r="BC142" s="4"/>
      <c r="BD142" s="6"/>
      <c r="BE142" s="4"/>
      <c r="BF142" s="6"/>
      <c r="BG142" s="4"/>
      <c r="BH142" s="6"/>
      <c r="BI142" s="4"/>
      <c r="BJ142" s="6"/>
      <c r="BK142" s="4"/>
      <c r="BL142" s="6"/>
      <c r="BM142" s="4"/>
      <c r="BN142" s="6"/>
      <c r="BO142" s="4"/>
      <c r="BP142" s="6"/>
      <c r="BQ142" s="4"/>
      <c r="BR142" s="6"/>
      <c r="BS142" s="4"/>
      <c r="BT142" s="6"/>
      <c r="BU142" s="4"/>
      <c r="BV142" s="6"/>
      <c r="BW142" s="4"/>
      <c r="BX142" s="6"/>
      <c r="BY142" s="4"/>
      <c r="BZ142" s="6"/>
      <c r="CA142" s="4"/>
      <c r="CB142" s="6"/>
      <c r="CC142" s="4"/>
      <c r="CD142" s="6"/>
      <c r="CE142" s="4"/>
      <c r="CF142" s="6"/>
      <c r="CG142" s="4"/>
      <c r="CH142" s="6"/>
      <c r="CI142" s="4"/>
      <c r="CJ142" s="6"/>
      <c r="CK142" s="4"/>
      <c r="CL142" s="6"/>
      <c r="CM142" s="4"/>
      <c r="CN142" s="6"/>
      <c r="CO142" s="4"/>
      <c r="CP142" s="6"/>
      <c r="CQ142" s="4"/>
      <c r="CR142" s="6"/>
      <c r="CS142" s="4"/>
      <c r="CT142" s="6"/>
      <c r="CU142" s="4"/>
      <c r="CV142" s="6"/>
      <c r="CW142" s="4"/>
      <c r="CX142" s="6"/>
      <c r="CY142" s="4"/>
      <c r="CZ142" s="6"/>
      <c r="DA142" s="4"/>
      <c r="DB142" s="6"/>
      <c r="DC142" s="4"/>
      <c r="DD142" s="6"/>
      <c r="DE142" s="4"/>
      <c r="DF142" s="6"/>
      <c r="DG142" s="4"/>
      <c r="DH142" s="6"/>
      <c r="DI142" s="4"/>
      <c r="DJ142" s="6"/>
      <c r="DK142" s="4"/>
      <c r="DL142" s="6"/>
      <c r="DM142" s="4"/>
      <c r="DN142" s="6"/>
      <c r="DO142" s="4"/>
      <c r="DP142" s="6"/>
      <c r="DQ142" s="4"/>
      <c r="DR142" s="6"/>
      <c r="DS142" s="4"/>
      <c r="DT142" s="6"/>
      <c r="DU142" s="4"/>
      <c r="DV142" s="6"/>
      <c r="DW142" s="4"/>
      <c r="DX142" s="6"/>
      <c r="DY142" s="4"/>
      <c r="DZ142" s="6"/>
      <c r="EA142" s="4"/>
      <c r="EB142" s="6"/>
      <c r="EC142" s="4"/>
      <c r="ED142" s="6"/>
      <c r="EE142" s="4"/>
      <c r="EF142" s="6"/>
      <c r="EG142" s="4"/>
      <c r="EH142" s="6"/>
      <c r="EI142" s="4"/>
      <c r="EJ142" s="6"/>
      <c r="EK142" s="4"/>
      <c r="EL142" s="6"/>
      <c r="EM142" s="4"/>
      <c r="EN142" s="6"/>
      <c r="EO142" s="4"/>
      <c r="EP142" s="6"/>
      <c r="EQ142" s="4"/>
      <c r="ER142" s="6"/>
      <c r="ES142" s="4"/>
      <c r="ET142" s="6"/>
      <c r="EU142" s="4"/>
      <c r="EV142" s="6"/>
      <c r="EW142" s="4"/>
      <c r="EX142" s="6"/>
      <c r="EY142" s="4"/>
      <c r="EZ142" s="6"/>
      <c r="FA142" s="4"/>
      <c r="FB142" s="6"/>
      <c r="FC142" s="4"/>
      <c r="FD142" s="6"/>
      <c r="FE142" s="4"/>
      <c r="FF142" s="6"/>
      <c r="FG142" s="4"/>
      <c r="FH142" s="6"/>
      <c r="FI142" s="4"/>
      <c r="FJ142" s="6"/>
      <c r="FK142" s="4"/>
      <c r="FL142" s="6"/>
      <c r="FM142" s="4"/>
      <c r="FN142" s="6"/>
      <c r="FO142" s="4"/>
      <c r="FP142" s="6"/>
      <c r="FQ142" s="4"/>
      <c r="FR142" s="6"/>
      <c r="FS142" s="4"/>
      <c r="FT142" s="6"/>
      <c r="FU142" s="4"/>
      <c r="FV142" s="6"/>
      <c r="FW142" s="4"/>
      <c r="FX142" s="6"/>
      <c r="FY142" s="4"/>
      <c r="FZ142" s="6"/>
      <c r="GA142" s="4"/>
      <c r="GB142" s="6"/>
      <c r="GC142" s="4"/>
      <c r="GD142" s="6"/>
      <c r="GE142" s="4"/>
      <c r="GF142" s="6"/>
      <c r="GG142" s="4"/>
      <c r="GH142" s="6"/>
      <c r="GI142" s="4"/>
      <c r="GJ142" s="6"/>
      <c r="GK142" s="4"/>
      <c r="GL142" s="6"/>
      <c r="GM142" s="4"/>
      <c r="GN142" s="6"/>
      <c r="GO142" s="4"/>
      <c r="GP142" s="6"/>
      <c r="GQ142" s="4"/>
      <c r="GR142" s="6"/>
      <c r="GS142" s="4"/>
      <c r="GT142" s="6"/>
      <c r="GU142" s="4"/>
      <c r="GV142" s="6"/>
      <c r="GW142" s="4"/>
      <c r="GX142" s="6"/>
      <c r="GY142" s="4"/>
      <c r="GZ142" s="6"/>
      <c r="HA142" s="4"/>
      <c r="HB142" s="6"/>
      <c r="HC142" s="4"/>
      <c r="HD142" s="6"/>
      <c r="HE142" s="4"/>
      <c r="HF142" s="6"/>
      <c r="HG142" s="4"/>
      <c r="HH142" s="6"/>
      <c r="HI142" s="4"/>
      <c r="HJ142" s="6"/>
      <c r="HK142" s="4"/>
      <c r="HL142" s="6"/>
      <c r="HM142" s="4"/>
      <c r="HN142" s="6"/>
      <c r="HO142" s="4"/>
      <c r="HP142" s="6"/>
      <c r="HQ142" s="4"/>
      <c r="HR142" s="6"/>
      <c r="HS142" s="4"/>
      <c r="HT142" s="6"/>
      <c r="HU142" s="4"/>
      <c r="HV142" s="6"/>
      <c r="HW142" s="4"/>
      <c r="HX142" s="6"/>
      <c r="HY142" s="4"/>
      <c r="HZ142" s="6"/>
      <c r="IA142" s="4"/>
      <c r="IB142" s="6"/>
      <c r="IC142" s="4"/>
      <c r="ID142" s="6"/>
      <c r="IE142" s="4"/>
      <c r="IF142" s="6"/>
      <c r="IG142" s="4"/>
      <c r="IH142" s="6"/>
      <c r="II142" s="4"/>
      <c r="IJ142" s="6"/>
      <c r="IK142" s="4"/>
      <c r="IL142" s="6"/>
      <c r="IM142" s="4"/>
      <c r="IN142" s="6"/>
      <c r="IO142" s="4"/>
      <c r="IP142" s="6"/>
      <c r="IQ142" s="4"/>
      <c r="IR142" s="6"/>
      <c r="IS142" s="4"/>
      <c r="IT142" s="6"/>
      <c r="IU142" s="4"/>
      <c r="IV142" s="6"/>
    </row>
    <row r="143" spans="1:8" ht="9.75" customHeight="1">
      <c r="A143" s="3" t="s">
        <v>74</v>
      </c>
      <c r="B143" s="7"/>
      <c r="C143" s="2"/>
      <c r="D143" s="2"/>
      <c r="E143" s="2"/>
      <c r="F143" s="2"/>
      <c r="G143" s="2"/>
      <c r="H143" s="2"/>
    </row>
    <row r="144" spans="2:8" ht="9.75" customHeight="1">
      <c r="B144" s="5" t="s">
        <v>68</v>
      </c>
      <c r="C144" s="2">
        <v>0</v>
      </c>
      <c r="D144" s="2">
        <v>2</v>
      </c>
      <c r="E144" s="2">
        <v>0</v>
      </c>
      <c r="F144" s="2">
        <v>0</v>
      </c>
      <c r="G144" s="2">
        <v>2</v>
      </c>
      <c r="H144" s="2">
        <v>0</v>
      </c>
    </row>
    <row r="145" spans="2:8" ht="9.75" customHeight="1">
      <c r="B145" s="5" t="s">
        <v>72</v>
      </c>
      <c r="C145" s="2">
        <v>77134</v>
      </c>
      <c r="D145" s="2">
        <v>92302</v>
      </c>
      <c r="E145" s="2">
        <v>4944</v>
      </c>
      <c r="F145" s="2">
        <v>2225</v>
      </c>
      <c r="G145" s="2">
        <v>3731</v>
      </c>
      <c r="H145" s="2">
        <v>1675</v>
      </c>
    </row>
    <row r="146" spans="2:8" ht="9.75" customHeight="1">
      <c r="B146" s="5" t="s">
        <v>73</v>
      </c>
      <c r="C146" s="2">
        <v>26123</v>
      </c>
      <c r="D146" s="2">
        <v>40770</v>
      </c>
      <c r="E146" s="2">
        <v>3216</v>
      </c>
      <c r="F146" s="2">
        <v>1087</v>
      </c>
      <c r="G146" s="2">
        <v>1853</v>
      </c>
      <c r="H146" s="2">
        <v>936</v>
      </c>
    </row>
    <row r="147" spans="2:8" ht="9.75" customHeight="1">
      <c r="B147" s="5" t="s">
        <v>112</v>
      </c>
      <c r="C147" s="2">
        <v>6904</v>
      </c>
      <c r="D147" s="2">
        <v>5321</v>
      </c>
      <c r="E147" s="2">
        <v>274</v>
      </c>
      <c r="F147" s="2">
        <v>187</v>
      </c>
      <c r="G147" s="2">
        <v>184</v>
      </c>
      <c r="H147" s="2">
        <v>200</v>
      </c>
    </row>
    <row r="148" spans="1:8" ht="9.75" customHeight="1">
      <c r="A148" s="3" t="s">
        <v>103</v>
      </c>
      <c r="C148" s="2">
        <v>110161</v>
      </c>
      <c r="D148" s="2">
        <v>138395</v>
      </c>
      <c r="E148" s="2">
        <v>8434</v>
      </c>
      <c r="F148" s="2">
        <v>3499</v>
      </c>
      <c r="G148" s="2">
        <v>5770</v>
      </c>
      <c r="H148" s="2">
        <v>2811</v>
      </c>
    </row>
    <row r="149" spans="2:8" s="4" customFormat="1" ht="9.75" customHeight="1" hidden="1">
      <c r="B149" s="6" t="s">
        <v>104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2:8" s="4" customFormat="1" ht="9.75" customHeight="1">
      <c r="B150" s="6" t="s">
        <v>111</v>
      </c>
      <c r="C150" s="4">
        <f aca="true" t="shared" si="16" ref="C150:H150">C148/269070</f>
        <v>0.4094139071617051</v>
      </c>
      <c r="D150" s="4">
        <f t="shared" si="16"/>
        <v>0.514345709294979</v>
      </c>
      <c r="E150" s="4">
        <f t="shared" si="16"/>
        <v>0.03134500315902925</v>
      </c>
      <c r="F150" s="4">
        <f t="shared" si="16"/>
        <v>0.013004050990448582</v>
      </c>
      <c r="G150" s="4">
        <f t="shared" si="16"/>
        <v>0.02144423384249452</v>
      </c>
      <c r="H150" s="4">
        <f t="shared" si="16"/>
        <v>0.010447095551343516</v>
      </c>
    </row>
    <row r="151" s="4" customFormat="1" ht="9.75" customHeight="1">
      <c r="B151" s="6"/>
    </row>
    <row r="152" spans="1:8" ht="9.75" customHeight="1">
      <c r="A152" s="3" t="s">
        <v>76</v>
      </c>
      <c r="B152" s="7"/>
      <c r="C152" s="2"/>
      <c r="D152" s="2"/>
      <c r="E152" s="2"/>
      <c r="F152" s="2"/>
      <c r="G152" s="2"/>
      <c r="H152" s="2"/>
    </row>
    <row r="153" spans="2:8" ht="9.75" customHeight="1">
      <c r="B153" s="5" t="s">
        <v>75</v>
      </c>
      <c r="C153" s="2">
        <v>3008</v>
      </c>
      <c r="D153" s="2">
        <v>3406</v>
      </c>
      <c r="E153" s="2">
        <v>277</v>
      </c>
      <c r="F153" s="2">
        <v>114</v>
      </c>
      <c r="G153" s="2">
        <v>112</v>
      </c>
      <c r="H153" s="2">
        <v>49</v>
      </c>
    </row>
    <row r="154" spans="2:8" ht="9.75" customHeight="1">
      <c r="B154" s="5" t="s">
        <v>68</v>
      </c>
      <c r="C154" s="2">
        <v>46700</v>
      </c>
      <c r="D154" s="2">
        <v>88264</v>
      </c>
      <c r="E154" s="2">
        <v>4674</v>
      </c>
      <c r="F154" s="2">
        <v>1892</v>
      </c>
      <c r="G154" s="2">
        <v>2931</v>
      </c>
      <c r="H154" s="2">
        <v>1303</v>
      </c>
    </row>
    <row r="155" spans="2:8" ht="9.75" customHeight="1">
      <c r="B155" s="5" t="s">
        <v>73</v>
      </c>
      <c r="C155" s="2">
        <v>11829</v>
      </c>
      <c r="D155" s="2">
        <v>15731</v>
      </c>
      <c r="E155" s="2">
        <v>1562</v>
      </c>
      <c r="F155" s="2">
        <v>645</v>
      </c>
      <c r="G155" s="2">
        <v>823</v>
      </c>
      <c r="H155" s="2">
        <v>481</v>
      </c>
    </row>
    <row r="156" spans="2:8" ht="9.75" customHeight="1">
      <c r="B156" s="5" t="s">
        <v>70</v>
      </c>
      <c r="C156" s="2">
        <v>24297</v>
      </c>
      <c r="D156" s="2">
        <v>40019</v>
      </c>
      <c r="E156" s="2">
        <v>1766</v>
      </c>
      <c r="F156" s="2">
        <v>784</v>
      </c>
      <c r="G156" s="2">
        <v>687</v>
      </c>
      <c r="H156" s="2">
        <v>636</v>
      </c>
    </row>
    <row r="157" spans="1:8" ht="9.75" customHeight="1">
      <c r="A157" s="3" t="s">
        <v>103</v>
      </c>
      <c r="C157" s="2">
        <v>85834</v>
      </c>
      <c r="D157" s="2">
        <v>147420</v>
      </c>
      <c r="E157" s="2">
        <v>8279</v>
      </c>
      <c r="F157" s="2">
        <v>3435</v>
      </c>
      <c r="G157" s="2">
        <v>4553</v>
      </c>
      <c r="H157" s="2">
        <v>2469</v>
      </c>
    </row>
    <row r="158" spans="2:8" s="4" customFormat="1" ht="9.75" customHeight="1" hidden="1">
      <c r="B158" s="6" t="s">
        <v>104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2:8" s="4" customFormat="1" ht="9.75" customHeight="1">
      <c r="B159" s="6" t="s">
        <v>111</v>
      </c>
      <c r="C159" s="4">
        <f aca="true" t="shared" si="17" ref="C159:H159">C157/251991</f>
        <v>0.3406232762281193</v>
      </c>
      <c r="D159" s="4">
        <f t="shared" si="17"/>
        <v>0.585020893603343</v>
      </c>
      <c r="E159" s="4">
        <f t="shared" si="17"/>
        <v>0.03285434797274506</v>
      </c>
      <c r="F159" s="4">
        <f t="shared" si="17"/>
        <v>0.013631439218067311</v>
      </c>
      <c r="G159" s="4">
        <f t="shared" si="17"/>
        <v>0.01806810560694628</v>
      </c>
      <c r="H159" s="4">
        <f t="shared" si="17"/>
        <v>0.009797968975082444</v>
      </c>
    </row>
    <row r="160" spans="2:8" ht="6" customHeight="1">
      <c r="B160" s="7"/>
      <c r="C160" s="2"/>
      <c r="D160" s="2"/>
      <c r="E160" s="2"/>
      <c r="F160" s="2"/>
      <c r="G160" s="2"/>
      <c r="H160" s="2"/>
    </row>
    <row r="161" spans="1:8" ht="9.75" customHeight="1">
      <c r="A161" s="3" t="s">
        <v>77</v>
      </c>
      <c r="B161" s="7"/>
      <c r="C161" s="2"/>
      <c r="D161" s="2"/>
      <c r="E161" s="2"/>
      <c r="F161" s="2"/>
      <c r="G161" s="2"/>
      <c r="H161" s="2"/>
    </row>
    <row r="162" spans="2:8" ht="9.75" customHeight="1">
      <c r="B162" s="5" t="s">
        <v>72</v>
      </c>
      <c r="C162" s="2">
        <v>9176</v>
      </c>
      <c r="D162" s="2">
        <v>13769</v>
      </c>
      <c r="E162" s="2">
        <v>365</v>
      </c>
      <c r="F162" s="2">
        <v>225</v>
      </c>
      <c r="G162" s="2">
        <v>499</v>
      </c>
      <c r="H162" s="2">
        <v>92</v>
      </c>
    </row>
    <row r="163" spans="2:8" ht="9.75" customHeight="1">
      <c r="B163" s="5" t="s">
        <v>66</v>
      </c>
      <c r="C163" s="2">
        <v>54690</v>
      </c>
      <c r="D163" s="2">
        <v>45615</v>
      </c>
      <c r="E163" s="2">
        <v>1395</v>
      </c>
      <c r="F163" s="2">
        <v>1449</v>
      </c>
      <c r="G163" s="2">
        <v>1522</v>
      </c>
      <c r="H163" s="2">
        <v>851</v>
      </c>
    </row>
    <row r="164" spans="2:8" ht="9.75" customHeight="1">
      <c r="B164" s="5" t="s">
        <v>112</v>
      </c>
      <c r="C164" s="2">
        <v>86765</v>
      </c>
      <c r="D164" s="2">
        <v>109962</v>
      </c>
      <c r="E164" s="2">
        <v>3178</v>
      </c>
      <c r="F164" s="2">
        <v>2524</v>
      </c>
      <c r="G164" s="2">
        <v>3824</v>
      </c>
      <c r="H164" s="2">
        <v>1035</v>
      </c>
    </row>
    <row r="165" spans="1:8" ht="9.75" customHeight="1">
      <c r="A165" s="3" t="s">
        <v>103</v>
      </c>
      <c r="C165" s="2">
        <v>150631</v>
      </c>
      <c r="D165" s="2">
        <v>169346</v>
      </c>
      <c r="E165" s="2">
        <v>4938</v>
      </c>
      <c r="F165" s="2">
        <v>4198</v>
      </c>
      <c r="G165" s="2">
        <v>5845</v>
      </c>
      <c r="H165" s="2">
        <v>1978</v>
      </c>
    </row>
    <row r="166" spans="2:8" s="4" customFormat="1" ht="9.75" customHeight="1" hidden="1">
      <c r="B166" s="6" t="s">
        <v>104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2:8" s="4" customFormat="1" ht="9.75" customHeight="1">
      <c r="B167" s="6" t="s">
        <v>111</v>
      </c>
      <c r="C167" s="4">
        <f aca="true" t="shared" si="18" ref="C167:H167">C165/336936</f>
        <v>0.4470611629508275</v>
      </c>
      <c r="D167" s="4">
        <f t="shared" si="18"/>
        <v>0.5026058361231807</v>
      </c>
      <c r="E167" s="4">
        <f t="shared" si="18"/>
        <v>0.01465560225087257</v>
      </c>
      <c r="F167" s="4">
        <f t="shared" si="18"/>
        <v>0.012459339459125768</v>
      </c>
      <c r="G167" s="4">
        <f t="shared" si="18"/>
        <v>0.017347508132108176</v>
      </c>
      <c r="H167" s="4">
        <f t="shared" si="18"/>
        <v>0.005870551083885367</v>
      </c>
    </row>
    <row r="168" spans="2:8" ht="6" customHeight="1">
      <c r="B168" s="7"/>
      <c r="C168" s="2"/>
      <c r="D168" s="2"/>
      <c r="E168" s="2"/>
      <c r="F168" s="2"/>
      <c r="G168" s="2"/>
      <c r="H168" s="2"/>
    </row>
    <row r="169" spans="1:8" ht="9.75" customHeight="1">
      <c r="A169" s="3" t="s">
        <v>78</v>
      </c>
      <c r="B169" s="7"/>
      <c r="C169" s="2"/>
      <c r="D169" s="2"/>
      <c r="E169" s="2"/>
      <c r="F169" s="2"/>
      <c r="G169" s="2"/>
      <c r="H169" s="2"/>
    </row>
    <row r="170" spans="2:8" ht="9.75" customHeight="1">
      <c r="B170" s="5" t="s">
        <v>72</v>
      </c>
      <c r="C170" s="2">
        <v>95858</v>
      </c>
      <c r="D170" s="2">
        <v>41171</v>
      </c>
      <c r="E170" s="2">
        <v>1899</v>
      </c>
      <c r="F170" s="2">
        <v>2127</v>
      </c>
      <c r="G170" s="2">
        <v>2470</v>
      </c>
      <c r="H170" s="2">
        <v>2569</v>
      </c>
    </row>
    <row r="171" spans="1:8" ht="9.75" customHeight="1">
      <c r="A171" s="3" t="s">
        <v>103</v>
      </c>
      <c r="C171" s="2">
        <v>95858</v>
      </c>
      <c r="D171" s="2">
        <v>41171</v>
      </c>
      <c r="E171" s="2">
        <v>1899</v>
      </c>
      <c r="F171" s="2">
        <v>2127</v>
      </c>
      <c r="G171" s="2">
        <v>2470</v>
      </c>
      <c r="H171" s="2">
        <v>2569</v>
      </c>
    </row>
    <row r="172" spans="2:8" s="4" customFormat="1" ht="9.75" customHeight="1" hidden="1">
      <c r="B172" s="6" t="s">
        <v>104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2:8" s="4" customFormat="1" ht="9.75" customHeight="1">
      <c r="B173" s="6" t="s">
        <v>111</v>
      </c>
      <c r="C173" s="4">
        <f aca="true" t="shared" si="19" ref="C173:H173">C171/146094</f>
        <v>0.6561391980505702</v>
      </c>
      <c r="D173" s="4">
        <f t="shared" si="19"/>
        <v>0.2818117102687311</v>
      </c>
      <c r="E173" s="4">
        <f t="shared" si="19"/>
        <v>0.01299848043040782</v>
      </c>
      <c r="F173" s="4">
        <f t="shared" si="19"/>
        <v>0.014559119471025504</v>
      </c>
      <c r="G173" s="4">
        <f t="shared" si="19"/>
        <v>0.016906922940024917</v>
      </c>
      <c r="H173" s="4">
        <f t="shared" si="19"/>
        <v>0.017584568839240488</v>
      </c>
    </row>
    <row r="174" spans="2:8" ht="6" customHeight="1">
      <c r="B174" s="7"/>
      <c r="C174" s="2"/>
      <c r="D174" s="2"/>
      <c r="E174" s="2"/>
      <c r="F174" s="2"/>
      <c r="G174" s="2"/>
      <c r="H174" s="2"/>
    </row>
    <row r="175" spans="1:8" ht="9.75" customHeight="1">
      <c r="A175" s="3" t="s">
        <v>79</v>
      </c>
      <c r="B175" s="7"/>
      <c r="C175" s="2"/>
      <c r="D175" s="2"/>
      <c r="E175" s="2"/>
      <c r="F175" s="2"/>
      <c r="G175" s="2"/>
      <c r="H175" s="2"/>
    </row>
    <row r="176" spans="2:8" ht="9.75" customHeight="1">
      <c r="B176" s="5" t="s">
        <v>72</v>
      </c>
      <c r="C176" s="2">
        <v>155809</v>
      </c>
      <c r="D176" s="2">
        <v>82245</v>
      </c>
      <c r="E176" s="2">
        <v>2592</v>
      </c>
      <c r="F176" s="2">
        <v>3153</v>
      </c>
      <c r="G176" s="2">
        <v>3947</v>
      </c>
      <c r="H176" s="2">
        <v>1613</v>
      </c>
    </row>
    <row r="177" spans="1:8" ht="9.75" customHeight="1">
      <c r="A177" s="3" t="s">
        <v>103</v>
      </c>
      <c r="C177" s="2">
        <v>155809</v>
      </c>
      <c r="D177" s="2">
        <v>82245</v>
      </c>
      <c r="E177" s="2">
        <v>2592</v>
      </c>
      <c r="F177" s="2">
        <v>3153</v>
      </c>
      <c r="G177" s="2">
        <v>3947</v>
      </c>
      <c r="H177" s="2">
        <v>1613</v>
      </c>
    </row>
    <row r="178" spans="2:8" s="4" customFormat="1" ht="9.75" customHeight="1" hidden="1">
      <c r="B178" s="6" t="s">
        <v>104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2:8" s="4" customFormat="1" ht="9.75" customHeight="1">
      <c r="B179" s="6" t="s">
        <v>111</v>
      </c>
      <c r="C179" s="4">
        <f aca="true" t="shared" si="20" ref="C179:H179">C177/249359</f>
        <v>0.6248380848495543</v>
      </c>
      <c r="D179" s="4">
        <f t="shared" si="20"/>
        <v>0.32982567302563776</v>
      </c>
      <c r="E179" s="4">
        <f t="shared" si="20"/>
        <v>0.010394651887439394</v>
      </c>
      <c r="F179" s="4">
        <f t="shared" si="20"/>
        <v>0.012644420293632875</v>
      </c>
      <c r="G179" s="4">
        <f t="shared" si="20"/>
        <v>0.015828584490633985</v>
      </c>
      <c r="H179" s="4">
        <f t="shared" si="20"/>
        <v>0.006468585453101753</v>
      </c>
    </row>
    <row r="180" spans="2:8" ht="6" customHeight="1">
      <c r="B180" s="7"/>
      <c r="C180" s="2"/>
      <c r="D180" s="2"/>
      <c r="E180" s="2"/>
      <c r="F180" s="2"/>
      <c r="G180" s="2"/>
      <c r="H180" s="2"/>
    </row>
    <row r="181" spans="1:8" ht="9.75" customHeight="1">
      <c r="A181" s="3" t="s">
        <v>80</v>
      </c>
      <c r="B181" s="7"/>
      <c r="C181" s="2"/>
      <c r="D181" s="2"/>
      <c r="E181" s="2"/>
      <c r="F181" s="2"/>
      <c r="G181" s="2"/>
      <c r="H181" s="2"/>
    </row>
    <row r="182" spans="2:8" ht="9.75" customHeight="1">
      <c r="B182" s="5" t="s">
        <v>72</v>
      </c>
      <c r="C182" s="2">
        <v>89694</v>
      </c>
      <c r="D182" s="2">
        <v>23593</v>
      </c>
      <c r="E182" s="2">
        <v>1105</v>
      </c>
      <c r="F182" s="2">
        <v>1481</v>
      </c>
      <c r="G182" s="2">
        <v>1265</v>
      </c>
      <c r="H182" s="2">
        <v>2188</v>
      </c>
    </row>
    <row r="183" spans="1:8" ht="9.75" customHeight="1">
      <c r="A183" s="3" t="s">
        <v>103</v>
      </c>
      <c r="C183" s="2">
        <v>89694</v>
      </c>
      <c r="D183" s="2">
        <v>23593</v>
      </c>
      <c r="E183" s="2">
        <v>1105</v>
      </c>
      <c r="F183" s="2">
        <v>1481</v>
      </c>
      <c r="G183" s="2">
        <v>1265</v>
      </c>
      <c r="H183" s="2">
        <v>2188</v>
      </c>
    </row>
    <row r="184" spans="2:8" s="4" customFormat="1" ht="9.75" customHeight="1" hidden="1">
      <c r="B184" s="6" t="s">
        <v>104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</row>
    <row r="185" spans="2:8" s="4" customFormat="1" ht="9.75" customHeight="1">
      <c r="B185" s="6" t="s">
        <v>111</v>
      </c>
      <c r="C185" s="4">
        <f aca="true" t="shared" si="21" ref="C185:H185">C183/119326</f>
        <v>0.7516718904513685</v>
      </c>
      <c r="D185" s="4">
        <f t="shared" si="21"/>
        <v>0.19771885423126562</v>
      </c>
      <c r="E185" s="4">
        <f t="shared" si="21"/>
        <v>0.009260345607830648</v>
      </c>
      <c r="F185" s="4">
        <f t="shared" si="21"/>
        <v>0.012411377235472571</v>
      </c>
      <c r="G185" s="4">
        <f t="shared" si="21"/>
        <v>0.010601210130231466</v>
      </c>
      <c r="H185" s="4">
        <f t="shared" si="21"/>
        <v>0.018336322343831184</v>
      </c>
    </row>
    <row r="186" spans="2:8" ht="6" customHeight="1">
      <c r="B186" s="7"/>
      <c r="C186" s="2"/>
      <c r="D186" s="2"/>
      <c r="E186" s="2"/>
      <c r="F186" s="2"/>
      <c r="G186" s="2"/>
      <c r="H186" s="2"/>
    </row>
    <row r="187" spans="1:8" ht="9.75" customHeight="1">
      <c r="A187" s="3" t="s">
        <v>81</v>
      </c>
      <c r="B187" s="7"/>
      <c r="C187" s="2"/>
      <c r="D187" s="2"/>
      <c r="E187" s="2"/>
      <c r="F187" s="2"/>
      <c r="G187" s="2"/>
      <c r="H187" s="2"/>
    </row>
    <row r="188" spans="2:8" ht="9.75" customHeight="1">
      <c r="B188" s="5" t="s">
        <v>72</v>
      </c>
      <c r="C188" s="2">
        <v>156630</v>
      </c>
      <c r="D188" s="2">
        <v>88797</v>
      </c>
      <c r="E188" s="2">
        <v>1833</v>
      </c>
      <c r="F188" s="2">
        <v>2224</v>
      </c>
      <c r="G188" s="2">
        <v>3184</v>
      </c>
      <c r="H188" s="2">
        <v>875</v>
      </c>
    </row>
    <row r="189" spans="2:8" ht="9.75" customHeight="1">
      <c r="B189" s="5" t="s">
        <v>112</v>
      </c>
      <c r="C189" s="2">
        <v>24914</v>
      </c>
      <c r="D189" s="2">
        <v>13553</v>
      </c>
      <c r="E189" s="2">
        <v>710</v>
      </c>
      <c r="F189" s="2">
        <v>630</v>
      </c>
      <c r="G189" s="2">
        <v>563</v>
      </c>
      <c r="H189" s="2">
        <v>848</v>
      </c>
    </row>
    <row r="190" spans="1:8" ht="9.75" customHeight="1">
      <c r="A190" s="3" t="s">
        <v>103</v>
      </c>
      <c r="C190" s="2">
        <v>181544</v>
      </c>
      <c r="D190" s="2">
        <v>102350</v>
      </c>
      <c r="E190" s="2">
        <v>2543</v>
      </c>
      <c r="F190" s="2">
        <v>2854</v>
      </c>
      <c r="G190" s="2">
        <v>3747</v>
      </c>
      <c r="H190" s="2">
        <v>1723</v>
      </c>
    </row>
    <row r="191" spans="2:8" s="4" customFormat="1" ht="9.75" customHeight="1" hidden="1">
      <c r="B191" s="6" t="s">
        <v>104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</row>
    <row r="192" spans="2:8" s="4" customFormat="1" ht="9.75" customHeight="1">
      <c r="B192" s="6" t="s">
        <v>111</v>
      </c>
      <c r="C192" s="4">
        <f aca="true" t="shared" si="22" ref="C192:H192">C190/294761</f>
        <v>0.6159023751446087</v>
      </c>
      <c r="D192" s="4">
        <f t="shared" si="22"/>
        <v>0.34723046807413466</v>
      </c>
      <c r="E192" s="4">
        <f t="shared" si="22"/>
        <v>0.008627328581460912</v>
      </c>
      <c r="F192" s="4">
        <f t="shared" si="22"/>
        <v>0.009682420673019837</v>
      </c>
      <c r="G192" s="4">
        <f t="shared" si="22"/>
        <v>0.01271199378479514</v>
      </c>
      <c r="H192" s="4">
        <f t="shared" si="22"/>
        <v>0.005845413741980791</v>
      </c>
    </row>
    <row r="193" spans="2:8" ht="6" customHeight="1">
      <c r="B193" s="7"/>
      <c r="C193" s="2"/>
      <c r="D193" s="2"/>
      <c r="E193" s="2"/>
      <c r="F193" s="2"/>
      <c r="G193" s="2"/>
      <c r="H193" s="2"/>
    </row>
    <row r="194" spans="1:8" ht="9.75" customHeight="1">
      <c r="A194" s="3" t="s">
        <v>82</v>
      </c>
      <c r="B194" s="7"/>
      <c r="C194" s="2"/>
      <c r="D194" s="2"/>
      <c r="E194" s="2"/>
      <c r="F194" s="2"/>
      <c r="G194" s="2"/>
      <c r="H194" s="2"/>
    </row>
    <row r="195" spans="2:8" ht="9.75" customHeight="1">
      <c r="B195" s="5" t="s">
        <v>72</v>
      </c>
      <c r="C195" s="2">
        <v>101804</v>
      </c>
      <c r="D195" s="2">
        <v>42025</v>
      </c>
      <c r="E195" s="2">
        <v>2050</v>
      </c>
      <c r="F195" s="2">
        <v>2160</v>
      </c>
      <c r="G195" s="2">
        <v>2464</v>
      </c>
      <c r="H195" s="2">
        <v>2696</v>
      </c>
    </row>
    <row r="196" spans="1:8" ht="9.75" customHeight="1">
      <c r="A196" s="3" t="s">
        <v>103</v>
      </c>
      <c r="C196" s="2">
        <v>101804</v>
      </c>
      <c r="D196" s="2">
        <v>42025</v>
      </c>
      <c r="E196" s="2">
        <v>2050</v>
      </c>
      <c r="F196" s="2">
        <v>2160</v>
      </c>
      <c r="G196" s="2">
        <v>2464</v>
      </c>
      <c r="H196" s="2">
        <v>2696</v>
      </c>
    </row>
    <row r="197" spans="2:8" s="4" customFormat="1" ht="9.75" customHeight="1" hidden="1">
      <c r="B197" s="6" t="s">
        <v>104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2:8" s="4" customFormat="1" ht="9.75" customHeight="1">
      <c r="B198" s="6" t="s">
        <v>111</v>
      </c>
      <c r="C198" s="4">
        <f aca="true" t="shared" si="23" ref="C198:H198">C196/153199</f>
        <v>0.6645213088858283</v>
      </c>
      <c r="D198" s="4">
        <f t="shared" si="23"/>
        <v>0.2743164119870234</v>
      </c>
      <c r="E198" s="4">
        <f t="shared" si="23"/>
        <v>0.013381288389610899</v>
      </c>
      <c r="F198" s="4">
        <f t="shared" si="23"/>
        <v>0.014099308742224165</v>
      </c>
      <c r="G198" s="4">
        <f t="shared" si="23"/>
        <v>0.0160836558985372</v>
      </c>
      <c r="H198" s="4">
        <f t="shared" si="23"/>
        <v>0.01759802609677609</v>
      </c>
    </row>
    <row r="199" spans="2:8" ht="6" customHeight="1">
      <c r="B199" s="7"/>
      <c r="C199" s="2"/>
      <c r="D199" s="2"/>
      <c r="E199" s="2"/>
      <c r="F199" s="2"/>
      <c r="G199" s="2"/>
      <c r="H199" s="2"/>
    </row>
    <row r="200" spans="1:8" ht="9.75" customHeight="1">
      <c r="A200" s="3" t="s">
        <v>83</v>
      </c>
      <c r="B200" s="7"/>
      <c r="C200" s="2"/>
      <c r="D200" s="2"/>
      <c r="E200" s="2"/>
      <c r="F200" s="2"/>
      <c r="G200" s="2"/>
      <c r="H200" s="2"/>
    </row>
    <row r="201" spans="2:8" ht="9.75" customHeight="1">
      <c r="B201" s="5" t="s">
        <v>72</v>
      </c>
      <c r="C201" s="2">
        <v>137370</v>
      </c>
      <c r="D201" s="2">
        <v>45008</v>
      </c>
      <c r="E201" s="2">
        <v>2050</v>
      </c>
      <c r="F201" s="2">
        <v>1887</v>
      </c>
      <c r="G201" s="2">
        <v>2352</v>
      </c>
      <c r="H201" s="2">
        <v>2100</v>
      </c>
    </row>
    <row r="202" spans="1:8" ht="9.75" customHeight="1">
      <c r="A202" s="3" t="s">
        <v>103</v>
      </c>
      <c r="C202" s="2">
        <v>137370</v>
      </c>
      <c r="D202" s="2">
        <v>45008</v>
      </c>
      <c r="E202" s="2">
        <v>2050</v>
      </c>
      <c r="F202" s="2">
        <v>1887</v>
      </c>
      <c r="G202" s="2">
        <v>2352</v>
      </c>
      <c r="H202" s="2">
        <v>2100</v>
      </c>
    </row>
    <row r="203" spans="2:8" s="4" customFormat="1" ht="9.75" customHeight="1" hidden="1">
      <c r="B203" s="6" t="s">
        <v>104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2:8" s="4" customFormat="1" ht="9.75" customHeight="1">
      <c r="B204" s="6" t="s">
        <v>111</v>
      </c>
      <c r="C204" s="4">
        <f aca="true" t="shared" si="24" ref="C204:H204">C202/190767</f>
        <v>0.7200930978628379</v>
      </c>
      <c r="D204" s="4">
        <f t="shared" si="24"/>
        <v>0.23593179113788024</v>
      </c>
      <c r="E204" s="4">
        <f t="shared" si="24"/>
        <v>0.010746093401898651</v>
      </c>
      <c r="F204" s="4">
        <f t="shared" si="24"/>
        <v>0.009891647926528174</v>
      </c>
      <c r="G204" s="4">
        <f t="shared" si="24"/>
        <v>0.012329176429885673</v>
      </c>
      <c r="H204" s="4">
        <f t="shared" si="24"/>
        <v>0.01100819324096935</v>
      </c>
    </row>
    <row r="205" spans="2:8" ht="6" customHeight="1">
      <c r="B205" s="7"/>
      <c r="C205" s="2"/>
      <c r="D205" s="2"/>
      <c r="E205" s="2"/>
      <c r="F205" s="2"/>
      <c r="G205" s="2"/>
      <c r="H205" s="2"/>
    </row>
    <row r="206" spans="1:8" ht="9.75" customHeight="1">
      <c r="A206" s="3" t="s">
        <v>84</v>
      </c>
      <c r="B206" s="7"/>
      <c r="C206" s="2"/>
      <c r="D206" s="2"/>
      <c r="E206" s="2"/>
      <c r="F206" s="2"/>
      <c r="G206" s="2"/>
      <c r="H206" s="2"/>
    </row>
    <row r="207" spans="2:8" ht="9.75" customHeight="1">
      <c r="B207" s="5" t="s">
        <v>72</v>
      </c>
      <c r="C207" s="2">
        <v>164322</v>
      </c>
      <c r="D207" s="2">
        <v>29361</v>
      </c>
      <c r="E207" s="2">
        <v>1559</v>
      </c>
      <c r="F207" s="2">
        <v>1953</v>
      </c>
      <c r="G207" s="2">
        <v>2074</v>
      </c>
      <c r="H207" s="2">
        <v>1890</v>
      </c>
    </row>
    <row r="208" spans="1:8" ht="9.75" customHeight="1">
      <c r="A208" s="3" t="s">
        <v>103</v>
      </c>
      <c r="C208" s="2">
        <v>164322</v>
      </c>
      <c r="D208" s="2">
        <v>29361</v>
      </c>
      <c r="E208" s="2">
        <v>1559</v>
      </c>
      <c r="F208" s="2">
        <v>1953</v>
      </c>
      <c r="G208" s="2">
        <v>2074</v>
      </c>
      <c r="H208" s="2">
        <v>1890</v>
      </c>
    </row>
    <row r="209" spans="2:8" s="4" customFormat="1" ht="9.75" customHeight="1" hidden="1">
      <c r="B209" s="6" t="s">
        <v>104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2:8" s="4" customFormat="1" ht="9.75" customHeight="1">
      <c r="B210" s="6" t="s">
        <v>111</v>
      </c>
      <c r="C210" s="4">
        <f aca="true" t="shared" si="25" ref="C210:H210">C208/201159</f>
        <v>0.8168762024070512</v>
      </c>
      <c r="D210" s="4">
        <f t="shared" si="25"/>
        <v>0.14595916662938271</v>
      </c>
      <c r="E210" s="4">
        <f t="shared" si="25"/>
        <v>0.007750088238656983</v>
      </c>
      <c r="F210" s="4">
        <f t="shared" si="25"/>
        <v>0.009708737864077669</v>
      </c>
      <c r="G210" s="4">
        <f t="shared" si="25"/>
        <v>0.010310252089143414</v>
      </c>
      <c r="H210" s="4">
        <f t="shared" si="25"/>
        <v>0.009395552771688067</v>
      </c>
    </row>
    <row r="211" spans="2:8" ht="6" customHeight="1">
      <c r="B211" s="7"/>
      <c r="C211" s="2"/>
      <c r="D211" s="2"/>
      <c r="E211" s="2"/>
      <c r="F211" s="2"/>
      <c r="G211" s="2"/>
      <c r="H211" s="2"/>
    </row>
    <row r="212" spans="1:8" ht="9.75" customHeight="1">
      <c r="A212" s="3" t="s">
        <v>85</v>
      </c>
      <c r="B212" s="7"/>
      <c r="C212" s="2"/>
      <c r="D212" s="2"/>
      <c r="E212" s="2"/>
      <c r="F212" s="2"/>
      <c r="G212" s="2"/>
      <c r="H212" s="2"/>
    </row>
    <row r="213" spans="2:8" ht="9.75" customHeight="1">
      <c r="B213" s="5" t="s">
        <v>72</v>
      </c>
      <c r="C213" s="2">
        <v>117411</v>
      </c>
      <c r="D213" s="2">
        <v>69483</v>
      </c>
      <c r="E213" s="2">
        <v>3217</v>
      </c>
      <c r="F213" s="2">
        <v>2861</v>
      </c>
      <c r="G213" s="2">
        <v>3370</v>
      </c>
      <c r="H213" s="2">
        <v>2335</v>
      </c>
    </row>
    <row r="214" spans="1:8" ht="9.75" customHeight="1">
      <c r="A214" s="3" t="s">
        <v>103</v>
      </c>
      <c r="C214" s="2">
        <v>117411</v>
      </c>
      <c r="D214" s="2">
        <v>69483</v>
      </c>
      <c r="E214" s="2">
        <v>3217</v>
      </c>
      <c r="F214" s="2">
        <v>2861</v>
      </c>
      <c r="G214" s="2">
        <v>3370</v>
      </c>
      <c r="H214" s="2">
        <v>2335</v>
      </c>
    </row>
    <row r="215" spans="2:8" s="4" customFormat="1" ht="9.75" customHeight="1" hidden="1">
      <c r="B215" s="6" t="s">
        <v>104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</row>
    <row r="216" spans="2:8" s="4" customFormat="1" ht="9.75" customHeight="1">
      <c r="B216" s="6" t="s">
        <v>111</v>
      </c>
      <c r="C216" s="4">
        <f aca="true" t="shared" si="26" ref="C216:H216">C214/198677</f>
        <v>0.590964228370672</v>
      </c>
      <c r="D216" s="4">
        <f t="shared" si="26"/>
        <v>0.34972845372136685</v>
      </c>
      <c r="E216" s="4">
        <f t="shared" si="26"/>
        <v>0.016192110813028182</v>
      </c>
      <c r="F216" s="4">
        <f t="shared" si="26"/>
        <v>0.014400257704716701</v>
      </c>
      <c r="G216" s="4">
        <f t="shared" si="26"/>
        <v>0.016962204985982273</v>
      </c>
      <c r="H216" s="4">
        <f t="shared" si="26"/>
        <v>0.011752744404234008</v>
      </c>
    </row>
    <row r="217" spans="2:8" ht="6" customHeight="1">
      <c r="B217" s="7"/>
      <c r="C217" s="2"/>
      <c r="D217" s="2"/>
      <c r="E217" s="2"/>
      <c r="F217" s="2"/>
      <c r="G217" s="2"/>
      <c r="H217" s="2"/>
    </row>
    <row r="218" spans="1:8" ht="9.75" customHeight="1">
      <c r="A218" s="3" t="s">
        <v>86</v>
      </c>
      <c r="B218" s="7"/>
      <c r="C218" s="2"/>
      <c r="D218" s="2"/>
      <c r="E218" s="2"/>
      <c r="F218" s="2"/>
      <c r="G218" s="2"/>
      <c r="H218" s="2"/>
    </row>
    <row r="219" spans="2:8" ht="9.75" customHeight="1">
      <c r="B219" s="5" t="s">
        <v>72</v>
      </c>
      <c r="C219" s="2">
        <v>157892</v>
      </c>
      <c r="D219" s="2">
        <v>93827</v>
      </c>
      <c r="E219" s="2">
        <v>3180</v>
      </c>
      <c r="F219" s="2">
        <v>3179</v>
      </c>
      <c r="G219" s="2">
        <v>4231</v>
      </c>
      <c r="H219" s="2">
        <v>1927</v>
      </c>
    </row>
    <row r="220" spans="1:8" ht="9.75" customHeight="1">
      <c r="A220" s="3" t="s">
        <v>103</v>
      </c>
      <c r="C220" s="2">
        <v>157892</v>
      </c>
      <c r="D220" s="2">
        <v>93827</v>
      </c>
      <c r="E220" s="2">
        <v>3180</v>
      </c>
      <c r="F220" s="2">
        <v>3179</v>
      </c>
      <c r="G220" s="2">
        <v>4231</v>
      </c>
      <c r="H220" s="2">
        <v>1927</v>
      </c>
    </row>
    <row r="221" spans="2:8" s="4" customFormat="1" ht="9.75" customHeight="1" hidden="1">
      <c r="B221" s="6" t="s">
        <v>104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2:8" s="4" customFormat="1" ht="9.75" customHeight="1">
      <c r="B222" s="6" t="s">
        <v>111</v>
      </c>
      <c r="C222" s="4">
        <f aca="true" t="shared" si="27" ref="C222:H222">C220/264236</f>
        <v>0.5975415916075024</v>
      </c>
      <c r="D222" s="4">
        <f t="shared" si="27"/>
        <v>0.35508787598964564</v>
      </c>
      <c r="E222" s="4">
        <f t="shared" si="27"/>
        <v>0.012034696256376876</v>
      </c>
      <c r="F222" s="4">
        <f t="shared" si="27"/>
        <v>0.01203091176069877</v>
      </c>
      <c r="G222" s="4">
        <f t="shared" si="27"/>
        <v>0.016012201214066213</v>
      </c>
      <c r="H222" s="4">
        <f t="shared" si="27"/>
        <v>0.0072927231717101375</v>
      </c>
    </row>
    <row r="223" spans="1:8" ht="22.5" customHeight="1">
      <c r="A223" s="15" t="s">
        <v>113</v>
      </c>
      <c r="B223" s="7"/>
      <c r="C223" s="2"/>
      <c r="D223" s="2"/>
      <c r="E223" s="2"/>
      <c r="F223" s="2"/>
      <c r="G223" s="2"/>
      <c r="H223" s="2"/>
    </row>
    <row r="224" spans="1:8" ht="11.25" customHeight="1" hidden="1">
      <c r="A224" s="4"/>
      <c r="B224" s="6"/>
      <c r="C224" s="2"/>
      <c r="D224" s="2"/>
      <c r="E224" s="2"/>
      <c r="F224" s="2"/>
      <c r="G224" s="2"/>
      <c r="H224" s="2"/>
    </row>
    <row r="225" spans="1:8" ht="9.75" customHeight="1">
      <c r="A225" s="3" t="s">
        <v>88</v>
      </c>
      <c r="B225" s="7"/>
      <c r="C225" s="2"/>
      <c r="D225" s="2"/>
      <c r="E225" s="2"/>
      <c r="F225" s="2"/>
      <c r="G225" s="2"/>
      <c r="H225" s="2"/>
    </row>
    <row r="226" spans="2:8" ht="9.75" customHeight="1">
      <c r="B226" s="5" t="s">
        <v>72</v>
      </c>
      <c r="C226" s="2">
        <v>68583</v>
      </c>
      <c r="D226" s="2">
        <v>73456</v>
      </c>
      <c r="E226" s="2">
        <v>2428</v>
      </c>
      <c r="F226" s="2">
        <v>1568</v>
      </c>
      <c r="G226" s="2">
        <v>2807</v>
      </c>
      <c r="H226" s="2">
        <v>978</v>
      </c>
    </row>
    <row r="227" spans="2:8" ht="9.75" customHeight="1">
      <c r="B227" s="5" t="s">
        <v>87</v>
      </c>
      <c r="C227" s="2">
        <v>24742</v>
      </c>
      <c r="D227" s="2">
        <v>49546</v>
      </c>
      <c r="E227" s="2">
        <v>1543</v>
      </c>
      <c r="F227" s="2">
        <v>810</v>
      </c>
      <c r="G227" s="2">
        <v>1684</v>
      </c>
      <c r="H227" s="2">
        <v>571</v>
      </c>
    </row>
    <row r="228" spans="2:8" ht="9.75" customHeight="1">
      <c r="B228" s="5" t="s">
        <v>73</v>
      </c>
      <c r="C228" s="2">
        <v>17114</v>
      </c>
      <c r="D228" s="2">
        <v>21022</v>
      </c>
      <c r="E228" s="2">
        <v>803</v>
      </c>
      <c r="F228" s="2">
        <v>508</v>
      </c>
      <c r="G228" s="2">
        <v>850</v>
      </c>
      <c r="H228" s="2">
        <v>419</v>
      </c>
    </row>
    <row r="229" spans="1:8" ht="9.75" customHeight="1">
      <c r="A229" s="3" t="s">
        <v>103</v>
      </c>
      <c r="C229" s="2">
        <v>110439</v>
      </c>
      <c r="D229" s="2">
        <v>144024</v>
      </c>
      <c r="E229" s="2">
        <v>4774</v>
      </c>
      <c r="F229" s="2">
        <v>2886</v>
      </c>
      <c r="G229" s="2">
        <v>5341</v>
      </c>
      <c r="H229" s="2">
        <v>1968</v>
      </c>
    </row>
    <row r="230" spans="2:8" s="4" customFormat="1" ht="9.75" customHeight="1">
      <c r="B230" s="6" t="s">
        <v>111</v>
      </c>
      <c r="C230" s="4">
        <f aca="true" t="shared" si="28" ref="C230:H230">C229/269433</f>
        <v>0.4098941109663627</v>
      </c>
      <c r="D230" s="4">
        <f t="shared" si="28"/>
        <v>0.534544766231308</v>
      </c>
      <c r="E230" s="4">
        <f t="shared" si="28"/>
        <v>0.017718690732018722</v>
      </c>
      <c r="F230" s="4">
        <f t="shared" si="28"/>
        <v>0.010711382792753672</v>
      </c>
      <c r="G230" s="4">
        <f t="shared" si="28"/>
        <v>0.019823110012507746</v>
      </c>
      <c r="H230" s="4">
        <f t="shared" si="28"/>
        <v>0.007304227767200009</v>
      </c>
    </row>
    <row r="231" spans="2:8" ht="6" customHeight="1">
      <c r="B231" s="7"/>
      <c r="C231" s="2"/>
      <c r="D231" s="2"/>
      <c r="E231" s="2"/>
      <c r="F231" s="2"/>
      <c r="G231" s="2"/>
      <c r="H231" s="2"/>
    </row>
    <row r="232" spans="1:8" ht="9.75" customHeight="1">
      <c r="A232" s="3" t="s">
        <v>89</v>
      </c>
      <c r="B232" s="7"/>
      <c r="C232" s="2"/>
      <c r="D232" s="2"/>
      <c r="E232" s="2"/>
      <c r="F232" s="2"/>
      <c r="G232" s="2"/>
      <c r="H232" s="2"/>
    </row>
    <row r="233" spans="2:8" ht="9.75" customHeight="1">
      <c r="B233" s="5" t="s">
        <v>72</v>
      </c>
      <c r="C233" s="2">
        <v>107676</v>
      </c>
      <c r="D233" s="2">
        <v>47996</v>
      </c>
      <c r="E233" s="2">
        <v>2618</v>
      </c>
      <c r="F233" s="2">
        <v>1899</v>
      </c>
      <c r="G233" s="2">
        <v>2181</v>
      </c>
      <c r="H233" s="2">
        <v>2934</v>
      </c>
    </row>
    <row r="234" spans="1:8" ht="9.75" customHeight="1">
      <c r="A234" s="3" t="s">
        <v>103</v>
      </c>
      <c r="C234" s="2">
        <v>107676</v>
      </c>
      <c r="D234" s="2">
        <v>47996</v>
      </c>
      <c r="E234" s="2">
        <v>2618</v>
      </c>
      <c r="F234" s="2">
        <v>1899</v>
      </c>
      <c r="G234" s="2">
        <v>2181</v>
      </c>
      <c r="H234" s="2">
        <v>2934</v>
      </c>
    </row>
    <row r="235" spans="2:8" s="4" customFormat="1" ht="9.75" customHeight="1" hidden="1">
      <c r="B235" s="6" t="s">
        <v>104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2:8" s="4" customFormat="1" ht="9.75" customHeight="1">
      <c r="B236" s="6" t="s">
        <v>111</v>
      </c>
      <c r="C236" s="4">
        <f aca="true" t="shared" si="29" ref="C236:H236">C234/165304</f>
        <v>0.6513816967526497</v>
      </c>
      <c r="D236" s="4">
        <f t="shared" si="29"/>
        <v>0.29034990078884965</v>
      </c>
      <c r="E236" s="4">
        <f t="shared" si="29"/>
        <v>0.015837487296133185</v>
      </c>
      <c r="F236" s="4">
        <f t="shared" si="29"/>
        <v>0.011487925277065285</v>
      </c>
      <c r="G236" s="4">
        <f t="shared" si="29"/>
        <v>0.013193873106518898</v>
      </c>
      <c r="H236" s="4">
        <f t="shared" si="29"/>
        <v>0.017749116778783332</v>
      </c>
    </row>
    <row r="237" spans="2:8" ht="6" customHeight="1">
      <c r="B237" s="7"/>
      <c r="C237" s="2"/>
      <c r="D237" s="2"/>
      <c r="E237" s="2"/>
      <c r="F237" s="2"/>
      <c r="G237" s="2"/>
      <c r="H237" s="2"/>
    </row>
    <row r="238" spans="1:8" ht="9.75" customHeight="1">
      <c r="A238" s="3" t="s">
        <v>91</v>
      </c>
      <c r="B238" s="7"/>
      <c r="C238" s="2"/>
      <c r="D238" s="2"/>
      <c r="E238" s="2"/>
      <c r="F238" s="2"/>
      <c r="G238" s="2"/>
      <c r="H238" s="2"/>
    </row>
    <row r="239" spans="2:8" ht="9.75" customHeight="1">
      <c r="B239" s="5" t="s">
        <v>90</v>
      </c>
      <c r="C239" s="2">
        <v>41122</v>
      </c>
      <c r="D239" s="2">
        <v>37167</v>
      </c>
      <c r="E239" s="2">
        <v>2095</v>
      </c>
      <c r="F239" s="2">
        <v>1120</v>
      </c>
      <c r="G239" s="2">
        <v>1821</v>
      </c>
      <c r="H239" s="2">
        <v>1065</v>
      </c>
    </row>
    <row r="240" spans="2:8" ht="9.75" customHeight="1">
      <c r="B240" s="5" t="s">
        <v>73</v>
      </c>
      <c r="C240" s="2">
        <v>69293</v>
      </c>
      <c r="D240" s="2">
        <v>88363</v>
      </c>
      <c r="E240" s="2">
        <v>4879</v>
      </c>
      <c r="F240" s="2">
        <v>2184</v>
      </c>
      <c r="G240" s="2">
        <v>4207</v>
      </c>
      <c r="H240" s="2">
        <v>1362</v>
      </c>
    </row>
    <row r="241" spans="1:8" ht="9.75" customHeight="1">
      <c r="A241" s="3" t="s">
        <v>103</v>
      </c>
      <c r="C241" s="2">
        <v>110415</v>
      </c>
      <c r="D241" s="2">
        <v>125530</v>
      </c>
      <c r="E241" s="2">
        <v>6974</v>
      </c>
      <c r="F241" s="2">
        <v>3304</v>
      </c>
      <c r="G241" s="2">
        <v>6028</v>
      </c>
      <c r="H241" s="2">
        <v>2427</v>
      </c>
    </row>
    <row r="242" spans="2:8" s="4" customFormat="1" ht="9.75" customHeight="1" hidden="1">
      <c r="B242" s="6" t="s">
        <v>104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2:8" s="4" customFormat="1" ht="9.75" customHeight="1">
      <c r="B243" s="6" t="s">
        <v>111</v>
      </c>
      <c r="C243" s="4">
        <f aca="true" t="shared" si="30" ref="C243:H243">C241/254678</f>
        <v>0.4335474599297937</v>
      </c>
      <c r="D243" s="4">
        <f t="shared" si="30"/>
        <v>0.4928969129646063</v>
      </c>
      <c r="E243" s="4">
        <f t="shared" si="30"/>
        <v>0.0273835981121259</v>
      </c>
      <c r="F243" s="4">
        <f t="shared" si="30"/>
        <v>0.012973244646180668</v>
      </c>
      <c r="G243" s="4">
        <f t="shared" si="30"/>
        <v>0.023669103730985793</v>
      </c>
      <c r="H243" s="4">
        <f t="shared" si="30"/>
        <v>0.009529680616307651</v>
      </c>
    </row>
    <row r="244" spans="2:8" ht="6" customHeight="1">
      <c r="B244" s="7"/>
      <c r="C244" s="2"/>
      <c r="D244" s="2"/>
      <c r="E244" s="2"/>
      <c r="F244" s="2"/>
      <c r="G244" s="2"/>
      <c r="H244" s="2"/>
    </row>
    <row r="245" spans="1:8" ht="9.75" customHeight="1">
      <c r="A245" s="3" t="s">
        <v>92</v>
      </c>
      <c r="B245" s="7"/>
      <c r="C245" s="2"/>
      <c r="D245" s="2"/>
      <c r="E245" s="2"/>
      <c r="F245" s="2"/>
      <c r="G245" s="2"/>
      <c r="H245" s="2"/>
    </row>
    <row r="246" spans="2:8" ht="9.75" customHeight="1">
      <c r="B246" s="5" t="s">
        <v>72</v>
      </c>
      <c r="C246" s="2">
        <v>15825</v>
      </c>
      <c r="D246" s="2">
        <v>6406</v>
      </c>
      <c r="E246" s="2">
        <v>470</v>
      </c>
      <c r="F246" s="2">
        <v>431</v>
      </c>
      <c r="G246" s="2">
        <v>335</v>
      </c>
      <c r="H246" s="2">
        <v>443</v>
      </c>
    </row>
    <row r="247" spans="2:8" ht="9.75" customHeight="1">
      <c r="B247" s="5" t="s">
        <v>73</v>
      </c>
      <c r="C247" s="2">
        <v>73219</v>
      </c>
      <c r="D247" s="2">
        <v>36331</v>
      </c>
      <c r="E247" s="2">
        <v>2877</v>
      </c>
      <c r="F247" s="2">
        <v>1894</v>
      </c>
      <c r="G247" s="2">
        <v>2239</v>
      </c>
      <c r="H247" s="2">
        <v>2580</v>
      </c>
    </row>
    <row r="248" spans="1:8" ht="9.75" customHeight="1">
      <c r="A248" s="3" t="s">
        <v>103</v>
      </c>
      <c r="C248" s="2">
        <v>89044</v>
      </c>
      <c r="D248" s="2">
        <v>42737</v>
      </c>
      <c r="E248" s="2">
        <v>3347</v>
      </c>
      <c r="F248" s="2">
        <v>2325</v>
      </c>
      <c r="G248" s="2">
        <v>2574</v>
      </c>
      <c r="H248" s="2">
        <v>3023</v>
      </c>
    </row>
    <row r="249" spans="2:8" s="4" customFormat="1" ht="9.75" customHeight="1" hidden="1">
      <c r="B249" s="6" t="s">
        <v>104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</row>
    <row r="250" spans="2:8" s="4" customFormat="1" ht="9.75" customHeight="1">
      <c r="B250" s="6" t="s">
        <v>111</v>
      </c>
      <c r="C250" s="4">
        <f aca="true" t="shared" si="31" ref="C250:H250">C248/143051</f>
        <v>0.6224633172784532</v>
      </c>
      <c r="D250" s="4">
        <f t="shared" si="31"/>
        <v>0.2987535913765021</v>
      </c>
      <c r="E250" s="4">
        <f t="shared" si="31"/>
        <v>0.02339724993184249</v>
      </c>
      <c r="F250" s="4">
        <f t="shared" si="31"/>
        <v>0.016252944753968865</v>
      </c>
      <c r="G250" s="4">
        <f t="shared" si="31"/>
        <v>0.017993582708264885</v>
      </c>
      <c r="H250" s="4">
        <f t="shared" si="31"/>
        <v>0.02113232343709586</v>
      </c>
    </row>
    <row r="251" spans="2:8" ht="6" customHeight="1">
      <c r="B251" s="7"/>
      <c r="C251" s="2"/>
      <c r="D251" s="2"/>
      <c r="E251" s="2"/>
      <c r="F251" s="2"/>
      <c r="G251" s="2"/>
      <c r="H251" s="2"/>
    </row>
    <row r="252" spans="1:8" ht="9.75" customHeight="1">
      <c r="A252" s="3" t="s">
        <v>93</v>
      </c>
      <c r="B252" s="7"/>
      <c r="C252" s="2"/>
      <c r="D252" s="2"/>
      <c r="E252" s="2"/>
      <c r="F252" s="2"/>
      <c r="G252" s="2"/>
      <c r="H252" s="2"/>
    </row>
    <row r="253" spans="2:8" ht="9.75" customHeight="1">
      <c r="B253" s="5" t="s">
        <v>87</v>
      </c>
      <c r="C253" s="2">
        <v>104477</v>
      </c>
      <c r="D253" s="2">
        <v>189963</v>
      </c>
      <c r="E253" s="2">
        <v>5613</v>
      </c>
      <c r="F253" s="2">
        <v>3213</v>
      </c>
      <c r="G253" s="2">
        <v>6985</v>
      </c>
      <c r="H253" s="2">
        <v>1822</v>
      </c>
    </row>
    <row r="254" spans="1:8" ht="9.75" customHeight="1">
      <c r="A254" s="3" t="s">
        <v>103</v>
      </c>
      <c r="C254" s="2">
        <v>104477</v>
      </c>
      <c r="D254" s="2">
        <v>189963</v>
      </c>
      <c r="E254" s="2">
        <v>5613</v>
      </c>
      <c r="F254" s="2">
        <v>3213</v>
      </c>
      <c r="G254" s="2">
        <v>6985</v>
      </c>
      <c r="H254" s="2">
        <v>1822</v>
      </c>
    </row>
    <row r="255" spans="2:8" s="4" customFormat="1" ht="9.75" customHeight="1" hidden="1">
      <c r="B255" s="6" t="s">
        <v>104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2:8" s="4" customFormat="1" ht="9.75" customHeight="1">
      <c r="B256" s="6" t="s">
        <v>111</v>
      </c>
      <c r="C256" s="4">
        <f aca="true" t="shared" si="32" ref="C256:H256">C254/312078</f>
        <v>0.334778484865963</v>
      </c>
      <c r="D256" s="4">
        <f t="shared" si="32"/>
        <v>0.6087035933324362</v>
      </c>
      <c r="E256" s="4">
        <f t="shared" si="32"/>
        <v>0.01798588814334878</v>
      </c>
      <c r="F256" s="4">
        <f t="shared" si="32"/>
        <v>0.010295503047315094</v>
      </c>
      <c r="G256" s="4">
        <f t="shared" si="32"/>
        <v>0.02238222495658137</v>
      </c>
      <c r="H256" s="4">
        <f t="shared" si="32"/>
        <v>0.005838284018738905</v>
      </c>
    </row>
    <row r="257" spans="2:8" ht="6" customHeight="1">
      <c r="B257" s="7"/>
      <c r="C257" s="2"/>
      <c r="D257" s="2"/>
      <c r="E257" s="2"/>
      <c r="F257" s="2"/>
      <c r="G257" s="2"/>
      <c r="H257" s="2"/>
    </row>
    <row r="258" spans="1:8" ht="9.75" customHeight="1">
      <c r="A258" s="3" t="s">
        <v>94</v>
      </c>
      <c r="B258" s="7"/>
      <c r="C258" s="2"/>
      <c r="D258" s="2"/>
      <c r="E258" s="2"/>
      <c r="F258" s="2"/>
      <c r="G258" s="2"/>
      <c r="H258" s="2"/>
    </row>
    <row r="259" spans="2:8" ht="9.75" customHeight="1">
      <c r="B259" s="5" t="s">
        <v>87</v>
      </c>
      <c r="C259" s="2">
        <v>72461</v>
      </c>
      <c r="D259" s="2">
        <v>56760</v>
      </c>
      <c r="E259" s="2">
        <v>2662</v>
      </c>
      <c r="F259" s="2">
        <v>2191</v>
      </c>
      <c r="G259" s="2">
        <v>2721</v>
      </c>
      <c r="H259" s="2">
        <v>3015</v>
      </c>
    </row>
    <row r="260" spans="1:8" ht="9.75" customHeight="1">
      <c r="A260" s="3" t="s">
        <v>103</v>
      </c>
      <c r="C260" s="2">
        <v>72461</v>
      </c>
      <c r="D260" s="2">
        <v>56760</v>
      </c>
      <c r="E260" s="2">
        <v>2662</v>
      </c>
      <c r="F260" s="2">
        <v>2191</v>
      </c>
      <c r="G260" s="2">
        <v>2721</v>
      </c>
      <c r="H260" s="2">
        <v>3015</v>
      </c>
    </row>
    <row r="261" spans="2:8" s="4" customFormat="1" ht="9.75" customHeight="1" hidden="1">
      <c r="B261" s="6" t="s">
        <v>104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2:8" s="4" customFormat="1" ht="9.75" customHeight="1">
      <c r="B262" s="6" t="s">
        <v>111</v>
      </c>
      <c r="C262" s="4">
        <f aca="true" t="shared" si="33" ref="C262:H262">C260/139811</f>
        <v>0.5182782470621052</v>
      </c>
      <c r="D262" s="4">
        <f t="shared" si="33"/>
        <v>0.4059766398924262</v>
      </c>
      <c r="E262" s="4">
        <f t="shared" si="33"/>
        <v>0.01903998970038123</v>
      </c>
      <c r="F262" s="4">
        <f t="shared" si="33"/>
        <v>0.01567115606068192</v>
      </c>
      <c r="G262" s="4">
        <f t="shared" si="33"/>
        <v>0.019461987969473075</v>
      </c>
      <c r="H262" s="4">
        <f t="shared" si="33"/>
        <v>0.021564826801896846</v>
      </c>
    </row>
    <row r="263" spans="2:8" ht="6" customHeight="1">
      <c r="B263" s="7"/>
      <c r="C263" s="2"/>
      <c r="D263" s="2"/>
      <c r="E263" s="2"/>
      <c r="F263" s="2"/>
      <c r="G263" s="2"/>
      <c r="H263" s="2"/>
    </row>
    <row r="264" spans="1:8" ht="9.75" customHeight="1">
      <c r="A264" s="3" t="s">
        <v>95</v>
      </c>
      <c r="B264" s="7"/>
      <c r="C264" s="2"/>
      <c r="D264" s="2"/>
      <c r="E264" s="2"/>
      <c r="F264" s="2"/>
      <c r="G264" s="2"/>
      <c r="H264" s="2"/>
    </row>
    <row r="265" spans="2:8" ht="9.75" customHeight="1">
      <c r="B265" s="5" t="s">
        <v>87</v>
      </c>
      <c r="C265" s="2">
        <v>115750</v>
      </c>
      <c r="D265" s="2">
        <v>180891</v>
      </c>
      <c r="E265" s="2">
        <v>4823</v>
      </c>
      <c r="F265" s="2">
        <v>4015</v>
      </c>
      <c r="G265" s="2">
        <v>6389</v>
      </c>
      <c r="H265" s="2">
        <v>1512</v>
      </c>
    </row>
    <row r="266" spans="1:8" ht="9.75" customHeight="1">
      <c r="A266" s="3" t="s">
        <v>103</v>
      </c>
      <c r="C266" s="2">
        <v>115750</v>
      </c>
      <c r="D266" s="2">
        <v>180891</v>
      </c>
      <c r="E266" s="2">
        <v>4823</v>
      </c>
      <c r="F266" s="2">
        <v>4015</v>
      </c>
      <c r="G266" s="2">
        <v>6389</v>
      </c>
      <c r="H266" s="2">
        <v>1512</v>
      </c>
    </row>
    <row r="267" spans="2:8" s="4" customFormat="1" ht="9.75" customHeight="1" hidden="1">
      <c r="B267" s="6" t="s">
        <v>104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2:8" s="4" customFormat="1" ht="9.75" customHeight="1">
      <c r="B268" s="6" t="s">
        <v>111</v>
      </c>
      <c r="C268" s="4">
        <f aca="true" t="shared" si="34" ref="C268:H268">C266/313382</f>
        <v>0.36935752532053534</v>
      </c>
      <c r="D268" s="4">
        <f t="shared" si="34"/>
        <v>0.5772220484903409</v>
      </c>
      <c r="E268" s="4">
        <f t="shared" si="34"/>
        <v>0.015390162804500578</v>
      </c>
      <c r="F268" s="4">
        <f t="shared" si="34"/>
        <v>0.012811839863170188</v>
      </c>
      <c r="G268" s="4">
        <f t="shared" si="34"/>
        <v>0.020387259000197843</v>
      </c>
      <c r="H268" s="4">
        <f t="shared" si="34"/>
        <v>0.004824782533776668</v>
      </c>
    </row>
    <row r="269" spans="2:8" ht="6" customHeight="1">
      <c r="B269" s="7"/>
      <c r="C269" s="2"/>
      <c r="D269" s="2"/>
      <c r="E269" s="2"/>
      <c r="F269" s="2"/>
      <c r="G269" s="2"/>
      <c r="H269" s="2"/>
    </row>
    <row r="270" spans="1:8" ht="9.75" customHeight="1">
      <c r="A270" s="3" t="s">
        <v>97</v>
      </c>
      <c r="B270" s="7"/>
      <c r="C270" s="2"/>
      <c r="D270" s="2"/>
      <c r="E270" s="2"/>
      <c r="F270" s="2"/>
      <c r="G270" s="2"/>
      <c r="H270" s="2"/>
    </row>
    <row r="271" spans="2:8" ht="9.75" customHeight="1">
      <c r="B271" s="5" t="s">
        <v>90</v>
      </c>
      <c r="C271" s="2">
        <v>24931</v>
      </c>
      <c r="D271" s="2">
        <v>49911</v>
      </c>
      <c r="E271" s="2">
        <v>2276</v>
      </c>
      <c r="F271" s="2">
        <v>824</v>
      </c>
      <c r="G271" s="2">
        <v>1984</v>
      </c>
      <c r="H271" s="2">
        <v>574</v>
      </c>
    </row>
    <row r="272" spans="2:8" ht="9.75" customHeight="1">
      <c r="B272" s="5" t="s">
        <v>96</v>
      </c>
      <c r="C272" s="2">
        <v>86004</v>
      </c>
      <c r="D272" s="2">
        <v>147841</v>
      </c>
      <c r="E272" s="2">
        <v>6214</v>
      </c>
      <c r="F272" s="2">
        <v>2933</v>
      </c>
      <c r="G272" s="2">
        <v>4166</v>
      </c>
      <c r="H272" s="2">
        <v>1591</v>
      </c>
    </row>
    <row r="273" spans="1:8" ht="9.75" customHeight="1">
      <c r="A273" s="3" t="s">
        <v>103</v>
      </c>
      <c r="C273" s="2">
        <v>110935</v>
      </c>
      <c r="D273" s="2">
        <v>197752</v>
      </c>
      <c r="E273" s="2">
        <v>8490</v>
      </c>
      <c r="F273" s="2">
        <v>3757</v>
      </c>
      <c r="G273" s="2">
        <v>6150</v>
      </c>
      <c r="H273" s="2">
        <v>2165</v>
      </c>
    </row>
    <row r="274" spans="2:8" s="4" customFormat="1" ht="9.75" customHeight="1" hidden="1">
      <c r="B274" s="6" t="s">
        <v>104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2:8" s="4" customFormat="1" ht="9.75" customHeight="1">
      <c r="B275" s="6" t="s">
        <v>111</v>
      </c>
      <c r="C275" s="4">
        <f aca="true" t="shared" si="35" ref="C275:H275">C273/329249</f>
        <v>0.3369334455078072</v>
      </c>
      <c r="D275" s="4">
        <f t="shared" si="35"/>
        <v>0.6006153397580555</v>
      </c>
      <c r="E275" s="4">
        <f t="shared" si="35"/>
        <v>0.025785955310418558</v>
      </c>
      <c r="F275" s="4">
        <f t="shared" si="35"/>
        <v>0.011410816737484395</v>
      </c>
      <c r="G275" s="4">
        <f t="shared" si="35"/>
        <v>0.01867887222132793</v>
      </c>
      <c r="H275" s="4">
        <f t="shared" si="35"/>
        <v>0.006575570464906499</v>
      </c>
    </row>
    <row r="276" spans="2:8" ht="6" customHeight="1">
      <c r="B276" s="7"/>
      <c r="C276" s="2"/>
      <c r="D276" s="2"/>
      <c r="E276" s="2"/>
      <c r="F276" s="2"/>
      <c r="G276" s="2"/>
      <c r="H276" s="2"/>
    </row>
    <row r="277" spans="1:8" ht="9.75" customHeight="1">
      <c r="A277" s="3" t="s">
        <v>98</v>
      </c>
      <c r="B277" s="7"/>
      <c r="C277" s="2"/>
      <c r="D277" s="2"/>
      <c r="E277" s="2"/>
      <c r="F277" s="2"/>
      <c r="G277" s="2"/>
      <c r="H277" s="2"/>
    </row>
    <row r="278" spans="2:8" ht="9.75" customHeight="1">
      <c r="B278" s="5" t="s">
        <v>90</v>
      </c>
      <c r="C278" s="2">
        <v>120219</v>
      </c>
      <c r="D278" s="2">
        <v>142507</v>
      </c>
      <c r="E278" s="2">
        <v>7102</v>
      </c>
      <c r="F278" s="2">
        <v>3088</v>
      </c>
      <c r="G278" s="2">
        <v>5413</v>
      </c>
      <c r="H278" s="2">
        <v>2779</v>
      </c>
    </row>
    <row r="279" spans="1:8" ht="9.75" customHeight="1">
      <c r="A279" s="3" t="s">
        <v>103</v>
      </c>
      <c r="C279" s="2">
        <v>120219</v>
      </c>
      <c r="D279" s="2">
        <v>142507</v>
      </c>
      <c r="E279" s="2">
        <v>7102</v>
      </c>
      <c r="F279" s="2">
        <v>3088</v>
      </c>
      <c r="G279" s="2">
        <v>5413</v>
      </c>
      <c r="H279" s="2">
        <v>2779</v>
      </c>
    </row>
    <row r="280" spans="2:8" s="4" customFormat="1" ht="9.75" customHeight="1" hidden="1">
      <c r="B280" s="6" t="s">
        <v>104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</row>
    <row r="281" spans="2:8" s="4" customFormat="1" ht="9.75" customHeight="1">
      <c r="B281" s="6" t="s">
        <v>111</v>
      </c>
      <c r="C281" s="4">
        <f aca="true" t="shared" si="36" ref="C281:H281">C279/281108</f>
        <v>0.4276612547490644</v>
      </c>
      <c r="D281" s="4">
        <f t="shared" si="36"/>
        <v>0.5069475077194531</v>
      </c>
      <c r="E281" s="4">
        <f t="shared" si="36"/>
        <v>0.025264311225578782</v>
      </c>
      <c r="F281" s="4">
        <f t="shared" si="36"/>
        <v>0.010985101811403447</v>
      </c>
      <c r="G281" s="4">
        <f t="shared" si="36"/>
        <v>0.019255944334561806</v>
      </c>
      <c r="H281" s="4">
        <f t="shared" si="36"/>
        <v>0.009885880159938529</v>
      </c>
    </row>
    <row r="282" spans="2:8" ht="6" customHeight="1">
      <c r="B282" s="7"/>
      <c r="C282" s="2"/>
      <c r="D282" s="2"/>
      <c r="E282" s="2"/>
      <c r="F282" s="2"/>
      <c r="G282" s="2"/>
      <c r="H282" s="2"/>
    </row>
    <row r="283" spans="1:8" ht="9.75" customHeight="1">
      <c r="A283" s="3" t="s">
        <v>99</v>
      </c>
      <c r="B283" s="7"/>
      <c r="C283" s="2"/>
      <c r="D283" s="2"/>
      <c r="E283" s="2"/>
      <c r="F283" s="2"/>
      <c r="G283" s="2"/>
      <c r="H283" s="2"/>
    </row>
    <row r="284" spans="2:8" ht="9.75" customHeight="1">
      <c r="B284" s="5" t="s">
        <v>87</v>
      </c>
      <c r="C284" s="2">
        <v>11233</v>
      </c>
      <c r="D284" s="2">
        <v>22718</v>
      </c>
      <c r="E284" s="2">
        <v>512</v>
      </c>
      <c r="F284" s="2">
        <v>406</v>
      </c>
      <c r="G284" s="2">
        <v>735</v>
      </c>
      <c r="H284" s="2">
        <v>165</v>
      </c>
    </row>
    <row r="285" spans="2:8" ht="9.75" customHeight="1">
      <c r="B285" s="5" t="s">
        <v>96</v>
      </c>
      <c r="C285" s="2">
        <v>102306</v>
      </c>
      <c r="D285" s="2">
        <v>151412</v>
      </c>
      <c r="E285" s="2">
        <v>5391</v>
      </c>
      <c r="F285" s="2">
        <v>3236</v>
      </c>
      <c r="G285" s="2">
        <v>5346</v>
      </c>
      <c r="H285" s="2">
        <v>1888</v>
      </c>
    </row>
    <row r="286" spans="1:8" ht="9.75" customHeight="1">
      <c r="A286" s="3" t="s">
        <v>103</v>
      </c>
      <c r="C286" s="2">
        <v>113539</v>
      </c>
      <c r="D286" s="2">
        <v>174130</v>
      </c>
      <c r="E286" s="2">
        <v>5903</v>
      </c>
      <c r="F286" s="2">
        <v>3642</v>
      </c>
      <c r="G286" s="2">
        <v>6081</v>
      </c>
      <c r="H286" s="2">
        <v>2053</v>
      </c>
    </row>
    <row r="287" spans="2:8" s="4" customFormat="1" ht="9.75" customHeight="1" hidden="1">
      <c r="B287" s="6" t="s">
        <v>104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2:8" s="4" customFormat="1" ht="9.75" customHeight="1">
      <c r="B288" s="6" t="s">
        <v>111</v>
      </c>
      <c r="C288" s="4">
        <f aca="true" t="shared" si="37" ref="C288:H288">C286/305348</f>
        <v>0.3718347590290423</v>
      </c>
      <c r="D288" s="4">
        <f t="shared" si="37"/>
        <v>0.570267367069704</v>
      </c>
      <c r="E288" s="4">
        <f t="shared" si="37"/>
        <v>0.01933204081899996</v>
      </c>
      <c r="F288" s="4">
        <f t="shared" si="37"/>
        <v>0.011927374667592387</v>
      </c>
      <c r="G288" s="4">
        <f t="shared" si="37"/>
        <v>0.01991498224976093</v>
      </c>
      <c r="H288" s="4">
        <f t="shared" si="37"/>
        <v>0.006723476164900376</v>
      </c>
    </row>
    <row r="289" spans="2:8" ht="6" customHeight="1">
      <c r="B289" s="7"/>
      <c r="C289" s="2"/>
      <c r="D289" s="2"/>
      <c r="E289" s="2"/>
      <c r="F289" s="2"/>
      <c r="G289" s="2"/>
      <c r="H289" s="2"/>
    </row>
    <row r="290" spans="1:8" ht="9.75" customHeight="1">
      <c r="A290" s="3" t="s">
        <v>100</v>
      </c>
      <c r="B290" s="7"/>
      <c r="C290" s="2"/>
      <c r="D290" s="2"/>
      <c r="E290" s="2"/>
      <c r="F290" s="2"/>
      <c r="G290" s="2"/>
      <c r="H290" s="2"/>
    </row>
    <row r="291" spans="2:8" ht="9.75" customHeight="1">
      <c r="B291" s="5" t="s">
        <v>96</v>
      </c>
      <c r="C291" s="2">
        <v>149743</v>
      </c>
      <c r="D291" s="2">
        <v>108908</v>
      </c>
      <c r="E291" s="2">
        <v>4445</v>
      </c>
      <c r="F291" s="2">
        <v>3952</v>
      </c>
      <c r="G291" s="2">
        <v>4524</v>
      </c>
      <c r="H291" s="2">
        <v>2692</v>
      </c>
    </row>
    <row r="292" spans="1:8" ht="9.75" customHeight="1">
      <c r="A292" s="3" t="s">
        <v>103</v>
      </c>
      <c r="C292" s="2">
        <v>149743</v>
      </c>
      <c r="D292" s="2">
        <v>108908</v>
      </c>
      <c r="E292" s="2">
        <v>4445</v>
      </c>
      <c r="F292" s="2">
        <v>3952</v>
      </c>
      <c r="G292" s="2">
        <v>4524</v>
      </c>
      <c r="H292" s="2">
        <v>2692</v>
      </c>
    </row>
    <row r="293" spans="2:8" s="4" customFormat="1" ht="9.75" customHeight="1" hidden="1">
      <c r="B293" s="6" t="s">
        <v>104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s="4" customFormat="1" ht="9.75" customHeight="1">
      <c r="B294" s="6" t="s">
        <v>111</v>
      </c>
      <c r="C294" s="4">
        <f aca="true" t="shared" si="38" ref="C294:H294">C292/274264</f>
        <v>0.5459812443485109</v>
      </c>
      <c r="D294" s="4">
        <f t="shared" si="38"/>
        <v>0.3970918531050375</v>
      </c>
      <c r="E294" s="4">
        <f t="shared" si="38"/>
        <v>0.016207012221800893</v>
      </c>
      <c r="F294" s="4">
        <f t="shared" si="38"/>
        <v>0.014409474083364933</v>
      </c>
      <c r="G294" s="4">
        <f t="shared" si="38"/>
        <v>0.016495055858588806</v>
      </c>
      <c r="H294" s="4">
        <f t="shared" si="38"/>
        <v>0.009815360382696963</v>
      </c>
    </row>
    <row r="295" spans="2:8" ht="6" customHeight="1">
      <c r="B295" s="7"/>
      <c r="C295" s="2"/>
      <c r="D295" s="2"/>
      <c r="E295" s="2"/>
      <c r="F295" s="2"/>
      <c r="G295" s="2"/>
      <c r="H295" s="2"/>
    </row>
    <row r="296" spans="1:8" ht="9.75" customHeight="1">
      <c r="A296" s="3" t="s">
        <v>102</v>
      </c>
      <c r="B296" s="7"/>
      <c r="C296" s="2"/>
      <c r="D296" s="2"/>
      <c r="E296" s="2"/>
      <c r="F296" s="2"/>
      <c r="G296" s="2"/>
      <c r="H296" s="2"/>
    </row>
    <row r="297" spans="2:8" ht="9.75" customHeight="1">
      <c r="B297" s="5" t="s">
        <v>101</v>
      </c>
      <c r="C297" s="2">
        <v>16019</v>
      </c>
      <c r="D297" s="2">
        <v>9118</v>
      </c>
      <c r="E297" s="2">
        <v>360</v>
      </c>
      <c r="F297" s="2">
        <v>269</v>
      </c>
      <c r="G297" s="2">
        <v>245</v>
      </c>
      <c r="H297" s="2">
        <v>860</v>
      </c>
    </row>
    <row r="298" spans="2:8" ht="9.75" customHeight="1">
      <c r="B298" s="5" t="s">
        <v>90</v>
      </c>
      <c r="C298" s="2">
        <v>20126</v>
      </c>
      <c r="D298" s="2">
        <v>15074</v>
      </c>
      <c r="E298" s="2">
        <v>634</v>
      </c>
      <c r="F298" s="2">
        <v>388</v>
      </c>
      <c r="G298" s="2">
        <v>435</v>
      </c>
      <c r="H298" s="2">
        <v>720</v>
      </c>
    </row>
    <row r="299" spans="2:8" ht="9.75" customHeight="1">
      <c r="B299" s="5" t="s">
        <v>96</v>
      </c>
      <c r="C299" s="2">
        <v>61792</v>
      </c>
      <c r="D299" s="2">
        <v>44044</v>
      </c>
      <c r="E299" s="2">
        <v>2085</v>
      </c>
      <c r="F299" s="2">
        <v>2288</v>
      </c>
      <c r="G299" s="2">
        <v>1326</v>
      </c>
      <c r="H299" s="2">
        <v>3818</v>
      </c>
    </row>
    <row r="300" spans="1:8" ht="9.75" customHeight="1">
      <c r="A300" s="3" t="s">
        <v>103</v>
      </c>
      <c r="C300" s="2">
        <v>97937</v>
      </c>
      <c r="D300" s="2">
        <v>68236</v>
      </c>
      <c r="E300" s="2">
        <v>3079</v>
      </c>
      <c r="F300" s="2">
        <v>2945</v>
      </c>
      <c r="G300" s="2">
        <v>2006</v>
      </c>
      <c r="H300" s="2">
        <v>5398</v>
      </c>
    </row>
    <row r="301" spans="2:8" s="4" customFormat="1" ht="9.75" customHeight="1" hidden="1">
      <c r="B301" s="6" t="s">
        <v>104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2:8" s="4" customFormat="1" ht="9.75" customHeight="1">
      <c r="B302" s="6" t="s">
        <v>111</v>
      </c>
      <c r="C302" s="4">
        <f aca="true" t="shared" si="39" ref="C302:H302">C300/179601</f>
        <v>0.5453031998708248</v>
      </c>
      <c r="D302" s="4">
        <f t="shared" si="39"/>
        <v>0.37993106942611676</v>
      </c>
      <c r="E302" s="4">
        <f t="shared" si="39"/>
        <v>0.017143557107143055</v>
      </c>
      <c r="F302" s="4">
        <f t="shared" si="39"/>
        <v>0.01639745881147655</v>
      </c>
      <c r="G302" s="4">
        <f t="shared" si="39"/>
        <v>0.01116920284408216</v>
      </c>
      <c r="H302" s="4">
        <f t="shared" si="39"/>
        <v>0.030055511940356678</v>
      </c>
    </row>
    <row r="303" spans="2:8" ht="4.5" customHeight="1">
      <c r="B303" s="7"/>
      <c r="C303" s="2"/>
      <c r="D303" s="2"/>
      <c r="E303" s="2"/>
      <c r="F303" s="2"/>
      <c r="G303" s="2"/>
      <c r="H303" s="2"/>
    </row>
    <row r="304" spans="2:8" ht="9">
      <c r="B304" s="7"/>
      <c r="C304" s="2"/>
      <c r="D304" s="2"/>
      <c r="E304" s="2"/>
      <c r="F304" s="2"/>
      <c r="G304" s="2"/>
      <c r="H304" s="2"/>
    </row>
  </sheetData>
  <printOptions/>
  <pageMargins left="0.8999999999999999" right="0.8999999999999999" top="1" bottom="0.8" header="0.3" footer="0.3"/>
  <pageSetup firstPageNumber="40" useFirstPageNumber="1" fitToHeight="0" fitToWidth="0" horizontalDpi="600" verticalDpi="600" orientation="portrait" r:id="rId1"/>
  <headerFooter alignWithMargins="0">
    <oddHeader>&amp;C&amp;"Arial,Bold"&amp;11Supplement to the Statement of Vote
Counties by Senate Districts for Governor</oddHeader>
    <oddFooter>&amp;C&amp;8&amp;P</oddFooter>
  </headerFooter>
  <rowBreaks count="3" manualBreakCount="3">
    <brk id="69" max="7" man="1"/>
    <brk id="142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Jcorbin</cp:lastModifiedBy>
  <cp:lastPrinted>2011-04-08T17:41:36Z</cp:lastPrinted>
  <dcterms:modified xsi:type="dcterms:W3CDTF">2011-04-08T20:18:37Z</dcterms:modified>
  <cp:category/>
  <cp:version/>
  <cp:contentType/>
  <cp:contentStatus/>
</cp:coreProperties>
</file>