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'Sheet1'!$A$1:$D$340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<sst xmlns="http://schemas.openxmlformats.org/spreadsheetml/2006/main" count="288" uniqueCount="117">
  <si>
    <t>Neel Kashkari</t>
  </si>
  <si>
    <t>DEM</t>
  </si>
  <si>
    <t>REP</t>
  </si>
  <si>
    <t>Butte</t>
  </si>
  <si>
    <t>Glenn</t>
  </si>
  <si>
    <t>Lassen</t>
  </si>
  <si>
    <t>Modoc</t>
  </si>
  <si>
    <t>Nevada</t>
  </si>
  <si>
    <t>Placer</t>
  </si>
  <si>
    <t>Plumas</t>
  </si>
  <si>
    <t>Shasta</t>
  </si>
  <si>
    <t>Sierra</t>
  </si>
  <si>
    <t>Siskiyou</t>
  </si>
  <si>
    <t>Tehama</t>
  </si>
  <si>
    <t>Congressional District 1</t>
  </si>
  <si>
    <t>Del Norte</t>
  </si>
  <si>
    <t>Humboldt</t>
  </si>
  <si>
    <t>Marin</t>
  </si>
  <si>
    <t>Mendocino</t>
  </si>
  <si>
    <t>Sonoma</t>
  </si>
  <si>
    <t>Trinity</t>
  </si>
  <si>
    <t>Congressional District 2</t>
  </si>
  <si>
    <t>Colusa</t>
  </si>
  <si>
    <t>Lake</t>
  </si>
  <si>
    <t>Sacramento</t>
  </si>
  <si>
    <t>Solano</t>
  </si>
  <si>
    <t>Sutter</t>
  </si>
  <si>
    <t>Yolo</t>
  </si>
  <si>
    <t>Yuba</t>
  </si>
  <si>
    <t>Congressional District 3</t>
  </si>
  <si>
    <t>Alpine</t>
  </si>
  <si>
    <t>Amador</t>
  </si>
  <si>
    <t>Calaveras</t>
  </si>
  <si>
    <t>El Dorado</t>
  </si>
  <si>
    <t>Fresno</t>
  </si>
  <si>
    <t>Madera</t>
  </si>
  <si>
    <t>Mariposa</t>
  </si>
  <si>
    <t>Tuolumne</t>
  </si>
  <si>
    <t>Congressional District 4</t>
  </si>
  <si>
    <t>Contra Costa</t>
  </si>
  <si>
    <t>Napa</t>
  </si>
  <si>
    <t>Congressional District 5</t>
  </si>
  <si>
    <t>Congressional District 6</t>
  </si>
  <si>
    <t>Congressional District 7</t>
  </si>
  <si>
    <t>Inyo</t>
  </si>
  <si>
    <t>Mono</t>
  </si>
  <si>
    <t>San Bernardino</t>
  </si>
  <si>
    <t>Congressional District 8</t>
  </si>
  <si>
    <t>San Joaquin</t>
  </si>
  <si>
    <t>Congressional District 9</t>
  </si>
  <si>
    <t>Stanislaus</t>
  </si>
  <si>
    <t>Congressional District 10</t>
  </si>
  <si>
    <t>Congressional District 11</t>
  </si>
  <si>
    <t>San Francisco</t>
  </si>
  <si>
    <t>Congressional District 12</t>
  </si>
  <si>
    <t>Alameda</t>
  </si>
  <si>
    <t>Congressional District 13</t>
  </si>
  <si>
    <t>San Mateo</t>
  </si>
  <si>
    <t>Congressional District 14</t>
  </si>
  <si>
    <t>Congressional District 15</t>
  </si>
  <si>
    <t>Merced</t>
  </si>
  <si>
    <t>Congressional District 16</t>
  </si>
  <si>
    <t>Santa Clara</t>
  </si>
  <si>
    <t>Congressional District 17</t>
  </si>
  <si>
    <t>Santa Cruz</t>
  </si>
  <si>
    <t>Congressional District 18</t>
  </si>
  <si>
    <t>Congressional District 19</t>
  </si>
  <si>
    <t>Monterey</t>
  </si>
  <si>
    <t>San Benito</t>
  </si>
  <si>
    <t>Congressional District 20</t>
  </si>
  <si>
    <t>Kern</t>
  </si>
  <si>
    <t>Kings</t>
  </si>
  <si>
    <t>Tulare</t>
  </si>
  <si>
    <t>Congressional District 21</t>
  </si>
  <si>
    <t>Congressional District 22</t>
  </si>
  <si>
    <t>Los Angeles</t>
  </si>
  <si>
    <t>Congressional District 23</t>
  </si>
  <si>
    <t>San Luis Obispo</t>
  </si>
  <si>
    <t>Santa Barbara</t>
  </si>
  <si>
    <t>Ventura</t>
  </si>
  <si>
    <t>Congressional District 24</t>
  </si>
  <si>
    <t>Congressional District 25</t>
  </si>
  <si>
    <t>Congressional District 26</t>
  </si>
  <si>
    <t>Congressional District 27</t>
  </si>
  <si>
    <t>Congressional District 28</t>
  </si>
  <si>
    <t>Congressional District 29</t>
  </si>
  <si>
    <t>Congressional District 30</t>
  </si>
  <si>
    <t>Congressional District 31</t>
  </si>
  <si>
    <t>Congressional District 32</t>
  </si>
  <si>
    <t>Congressional District 33</t>
  </si>
  <si>
    <t>Congressional District 34</t>
  </si>
  <si>
    <t>Congressional District 35</t>
  </si>
  <si>
    <t>Riverside</t>
  </si>
  <si>
    <t>Congressional District 36</t>
  </si>
  <si>
    <t>Congressional District 37</t>
  </si>
  <si>
    <t>Orange</t>
  </si>
  <si>
    <t>Congressional District 38</t>
  </si>
  <si>
    <t>Congressional District 39</t>
  </si>
  <si>
    <t>Congressional District 40</t>
  </si>
  <si>
    <t>Congressional District 41</t>
  </si>
  <si>
    <t>Congressional District 42</t>
  </si>
  <si>
    <t>Congressional District 43</t>
  </si>
  <si>
    <t>Congressional District 44</t>
  </si>
  <si>
    <t>Congressional District 45</t>
  </si>
  <si>
    <t>Congressional District 46</t>
  </si>
  <si>
    <t>Congressional District 47</t>
  </si>
  <si>
    <t>Congressional District 48</t>
  </si>
  <si>
    <t>San Diego</t>
  </si>
  <si>
    <t>Congressional District 49</t>
  </si>
  <si>
    <t>Congressional District 50</t>
  </si>
  <si>
    <t>Imperial</t>
  </si>
  <si>
    <t>Congressional District 51</t>
  </si>
  <si>
    <t>Congressional District 52</t>
  </si>
  <si>
    <t>Congressional District 53</t>
  </si>
  <si>
    <t>District Totals</t>
  </si>
  <si>
    <t>Percent</t>
  </si>
  <si>
    <t>Edmund G.
"Jerry"
Brown*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</si>
</sst>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color indexed="8"/>
      <name val="ARIAL"/>
      <family val="0"/>
    </font>
    <font>
      <sz val="10"/>
      <color indexed="8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 vertical="top"/>
    </xf>
    <xf numFmtId="164" fontId="2" fillId="0" borderId="0" xfId="0" applyNumberFormat="1" applyFont="1" applyBorder="1" applyAlignment="1">
      <alignment vertical="top"/>
    </xf>
    <xf numFmtId="16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3" fontId="2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0"/>
  <sheetViews>
    <sheetView tabSelected="1" showOutlineSymbols="0" zoomScalePageLayoutView="0" workbookViewId="0" topLeftCell="A1">
      <selection activeCell="O28" sqref="O28"/>
    </sheetView>
  </sheetViews>
  <sheetFormatPr defaultColWidth="7.7109375" defaultRowHeight="9.75" customHeight="1"/>
  <cols>
    <col min="1" max="1" width="2.7109375" style="5" customWidth="1"/>
    <col min="2" max="2" width="20.7109375" style="4" customWidth="1"/>
    <col min="3" max="4" width="8.7109375" style="5" customWidth="1"/>
    <col min="5" max="16384" width="7.7109375" style="5" customWidth="1"/>
  </cols>
  <sheetData>
    <row r="1" spans="3:4" s="8" customFormat="1" ht="35.25" customHeight="1">
      <c r="C1" s="9" t="s">
        <v>116</v>
      </c>
      <c r="D1" s="9" t="s">
        <v>0</v>
      </c>
    </row>
    <row r="2" spans="3:4" s="8" customFormat="1" ht="9.75" customHeight="1">
      <c r="C2" s="8" t="s">
        <v>1</v>
      </c>
      <c r="D2" s="8" t="s">
        <v>2</v>
      </c>
    </row>
    <row r="3" ht="9.75" customHeight="1">
      <c r="A3" s="3" t="s">
        <v>14</v>
      </c>
    </row>
    <row r="4" spans="2:4" ht="9.75" customHeight="1">
      <c r="B4" s="4" t="s">
        <v>3</v>
      </c>
      <c r="C4" s="6">
        <v>29520</v>
      </c>
      <c r="D4" s="6">
        <v>32249</v>
      </c>
    </row>
    <row r="5" spans="2:4" ht="9.75" customHeight="1">
      <c r="B5" s="4" t="s">
        <v>4</v>
      </c>
      <c r="C5" s="6">
        <v>156</v>
      </c>
      <c r="D5" s="6">
        <v>518</v>
      </c>
    </row>
    <row r="6" spans="2:4" ht="9.75" customHeight="1">
      <c r="B6" s="4" t="s">
        <v>5</v>
      </c>
      <c r="C6" s="6">
        <v>2213</v>
      </c>
      <c r="D6" s="6">
        <v>4609</v>
      </c>
    </row>
    <row r="7" spans="2:4" ht="9.75" customHeight="1">
      <c r="B7" s="4" t="s">
        <v>6</v>
      </c>
      <c r="C7" s="6">
        <v>770</v>
      </c>
      <c r="D7" s="6">
        <v>2061</v>
      </c>
    </row>
    <row r="8" spans="2:4" ht="9.75" customHeight="1">
      <c r="B8" s="4" t="s">
        <v>7</v>
      </c>
      <c r="C8" s="6">
        <v>17849</v>
      </c>
      <c r="D8" s="6">
        <v>15901</v>
      </c>
    </row>
    <row r="9" spans="2:4" ht="9.75" customHeight="1">
      <c r="B9" s="4" t="s">
        <v>8</v>
      </c>
      <c r="C9" s="6">
        <v>7022</v>
      </c>
      <c r="D9" s="6">
        <v>9511</v>
      </c>
    </row>
    <row r="10" spans="2:4" ht="9.75" customHeight="1">
      <c r="B10" s="4" t="s">
        <v>9</v>
      </c>
      <c r="C10" s="6">
        <v>2966</v>
      </c>
      <c r="D10" s="6">
        <v>4139</v>
      </c>
    </row>
    <row r="11" spans="2:4" ht="9.75" customHeight="1">
      <c r="B11" s="4" t="s">
        <v>10</v>
      </c>
      <c r="C11" s="6">
        <v>21509</v>
      </c>
      <c r="D11" s="6">
        <v>35007</v>
      </c>
    </row>
    <row r="12" spans="2:4" ht="9.75" customHeight="1">
      <c r="B12" s="4" t="s">
        <v>11</v>
      </c>
      <c r="C12" s="6">
        <v>679</v>
      </c>
      <c r="D12" s="6">
        <v>857</v>
      </c>
    </row>
    <row r="13" spans="2:4" ht="9.75" customHeight="1">
      <c r="B13" s="4" t="s">
        <v>12</v>
      </c>
      <c r="C13" s="6">
        <v>6103</v>
      </c>
      <c r="D13" s="6">
        <v>7717</v>
      </c>
    </row>
    <row r="14" spans="2:4" ht="9.75" customHeight="1">
      <c r="B14" s="4" t="s">
        <v>13</v>
      </c>
      <c r="C14" s="6">
        <v>5408</v>
      </c>
      <c r="D14" s="6">
        <v>9952</v>
      </c>
    </row>
    <row r="15" spans="1:4" ht="9.75" customHeight="1">
      <c r="A15" s="3" t="s">
        <v>114</v>
      </c>
      <c r="C15" s="6">
        <v>94195</v>
      </c>
      <c r="D15" s="6">
        <v>122521</v>
      </c>
    </row>
    <row r="16" spans="2:4" s="1" customFormat="1" ht="9.75" customHeight="1">
      <c r="B16" s="2" t="s">
        <v>115</v>
      </c>
      <c r="C16" s="1">
        <f>C15/216716</f>
        <v>0.4346471880248805</v>
      </c>
      <c r="D16" s="1">
        <f>D15/216716</f>
        <v>0.5653528119751196</v>
      </c>
    </row>
    <row r="17" spans="2:4" ht="4.5" customHeight="1">
      <c r="B17" s="7"/>
      <c r="C17" s="6"/>
      <c r="D17" s="6"/>
    </row>
    <row r="18" spans="1:4" ht="9.75" customHeight="1">
      <c r="A18" s="3" t="s">
        <v>21</v>
      </c>
      <c r="B18" s="7"/>
      <c r="C18" s="6"/>
      <c r="D18" s="6"/>
    </row>
    <row r="19" spans="2:4" ht="9.75" customHeight="1">
      <c r="B19" s="4" t="s">
        <v>15</v>
      </c>
      <c r="C19" s="6">
        <v>3488</v>
      </c>
      <c r="D19" s="6">
        <v>3539</v>
      </c>
    </row>
    <row r="20" spans="2:4" ht="9.75" customHeight="1">
      <c r="B20" s="4" t="s">
        <v>16</v>
      </c>
      <c r="C20" s="6">
        <v>24003</v>
      </c>
      <c r="D20" s="6">
        <v>13146</v>
      </c>
    </row>
    <row r="21" spans="2:4" ht="9.75" customHeight="1">
      <c r="B21" s="4" t="s">
        <v>17</v>
      </c>
      <c r="C21" s="6">
        <v>69751</v>
      </c>
      <c r="D21" s="6">
        <v>18147</v>
      </c>
    </row>
    <row r="22" spans="2:4" ht="9.75" customHeight="1">
      <c r="B22" s="4" t="s">
        <v>18</v>
      </c>
      <c r="C22" s="6">
        <v>17340</v>
      </c>
      <c r="D22" s="6">
        <v>6825</v>
      </c>
    </row>
    <row r="23" spans="2:4" ht="9.75" customHeight="1">
      <c r="B23" s="4" t="s">
        <v>19</v>
      </c>
      <c r="C23" s="6">
        <v>48523</v>
      </c>
      <c r="D23" s="6">
        <v>15740</v>
      </c>
    </row>
    <row r="24" spans="2:4" ht="9.75" customHeight="1">
      <c r="B24" s="4" t="s">
        <v>20</v>
      </c>
      <c r="C24" s="6">
        <v>1711</v>
      </c>
      <c r="D24" s="6">
        <v>2163</v>
      </c>
    </row>
    <row r="25" spans="1:4" ht="9.75" customHeight="1">
      <c r="A25" s="3" t="s">
        <v>114</v>
      </c>
      <c r="C25" s="6">
        <v>164816</v>
      </c>
      <c r="D25" s="6">
        <v>59560</v>
      </c>
    </row>
    <row r="26" spans="2:4" s="1" customFormat="1" ht="9.75" customHeight="1">
      <c r="B26" s="2" t="s">
        <v>115</v>
      </c>
      <c r="C26" s="1">
        <f>C25/224376</f>
        <v>0.7345527150853923</v>
      </c>
      <c r="D26" s="1">
        <f>D25/224376</f>
        <v>0.2654472849146076</v>
      </c>
    </row>
    <row r="27" spans="2:4" ht="4.5" customHeight="1">
      <c r="B27" s="7"/>
      <c r="C27" s="6"/>
      <c r="D27" s="6"/>
    </row>
    <row r="28" spans="1:4" ht="9.75" customHeight="1">
      <c r="A28" s="3" t="s">
        <v>29</v>
      </c>
      <c r="B28" s="7"/>
      <c r="C28" s="6"/>
      <c r="D28" s="6"/>
    </row>
    <row r="29" spans="2:4" ht="9.75" customHeight="1">
      <c r="B29" s="4" t="s">
        <v>22</v>
      </c>
      <c r="C29" s="6">
        <v>1789</v>
      </c>
      <c r="D29" s="6">
        <v>2398</v>
      </c>
    </row>
    <row r="30" spans="2:4" ht="9.75" customHeight="1">
      <c r="B30" s="4" t="s">
        <v>4</v>
      </c>
      <c r="C30" s="6">
        <v>1893</v>
      </c>
      <c r="D30" s="6">
        <v>3390</v>
      </c>
    </row>
    <row r="31" spans="2:4" ht="9.75" customHeight="1">
      <c r="B31" s="4" t="s">
        <v>23</v>
      </c>
      <c r="C31" s="6">
        <v>5054</v>
      </c>
      <c r="D31" s="6">
        <v>2961</v>
      </c>
    </row>
    <row r="32" spans="2:4" ht="9.75" customHeight="1">
      <c r="B32" s="4" t="s">
        <v>24</v>
      </c>
      <c r="C32" s="6">
        <v>3150</v>
      </c>
      <c r="D32" s="6">
        <v>3644</v>
      </c>
    </row>
    <row r="33" spans="2:4" ht="9.75" customHeight="1">
      <c r="B33" s="4" t="s">
        <v>25</v>
      </c>
      <c r="C33" s="6">
        <v>33981</v>
      </c>
      <c r="D33" s="6">
        <v>24288</v>
      </c>
    </row>
    <row r="34" spans="2:4" ht="9.75" customHeight="1">
      <c r="B34" s="4" t="s">
        <v>26</v>
      </c>
      <c r="C34" s="6">
        <v>8688</v>
      </c>
      <c r="D34" s="6">
        <v>11644</v>
      </c>
    </row>
    <row r="35" spans="2:4" ht="9.75" customHeight="1">
      <c r="B35" s="4" t="s">
        <v>27</v>
      </c>
      <c r="C35" s="6">
        <v>25008</v>
      </c>
      <c r="D35" s="6">
        <v>11116</v>
      </c>
    </row>
    <row r="36" spans="2:4" ht="9.75" customHeight="1">
      <c r="B36" s="4" t="s">
        <v>28</v>
      </c>
      <c r="C36" s="6">
        <v>5166</v>
      </c>
      <c r="D36" s="6">
        <v>7245</v>
      </c>
    </row>
    <row r="37" spans="1:4" ht="9.75" customHeight="1">
      <c r="A37" s="3" t="s">
        <v>114</v>
      </c>
      <c r="C37" s="6">
        <v>84729</v>
      </c>
      <c r="D37" s="6">
        <v>66686</v>
      </c>
    </row>
    <row r="38" spans="2:4" s="1" customFormat="1" ht="9.75" customHeight="1">
      <c r="B38" s="2" t="s">
        <v>115</v>
      </c>
      <c r="C38" s="1">
        <f>C37/151415</f>
        <v>0.5595812832282139</v>
      </c>
      <c r="D38" s="1">
        <f>D37/151415</f>
        <v>0.4404187167717861</v>
      </c>
    </row>
    <row r="39" spans="2:4" ht="4.5" customHeight="1">
      <c r="B39" s="7"/>
      <c r="C39" s="6"/>
      <c r="D39" s="6"/>
    </row>
    <row r="40" spans="1:4" ht="9.75" customHeight="1">
      <c r="A40" s="3" t="s">
        <v>38</v>
      </c>
      <c r="B40" s="7"/>
      <c r="C40" s="6"/>
      <c r="D40" s="6"/>
    </row>
    <row r="41" spans="2:4" ht="9.75" customHeight="1">
      <c r="B41" s="4" t="s">
        <v>30</v>
      </c>
      <c r="C41" s="6">
        <v>284</v>
      </c>
      <c r="D41" s="6">
        <v>175</v>
      </c>
    </row>
    <row r="42" spans="2:4" ht="9.75" customHeight="1">
      <c r="B42" s="4" t="s">
        <v>31</v>
      </c>
      <c r="C42" s="6">
        <v>5682</v>
      </c>
      <c r="D42" s="6">
        <v>7071</v>
      </c>
    </row>
    <row r="43" spans="2:4" ht="9.75" customHeight="1">
      <c r="B43" s="4" t="s">
        <v>32</v>
      </c>
      <c r="C43" s="6">
        <v>6870</v>
      </c>
      <c r="D43" s="6">
        <v>8841</v>
      </c>
    </row>
    <row r="44" spans="2:4" ht="9.75" customHeight="1">
      <c r="B44" s="4" t="s">
        <v>33</v>
      </c>
      <c r="C44" s="6">
        <v>27916</v>
      </c>
      <c r="D44" s="6">
        <v>33443</v>
      </c>
    </row>
    <row r="45" spans="2:4" ht="9.75" customHeight="1">
      <c r="B45" s="4" t="s">
        <v>34</v>
      </c>
      <c r="C45" s="6">
        <v>1303</v>
      </c>
      <c r="D45" s="6">
        <v>3805</v>
      </c>
    </row>
    <row r="46" spans="2:4" ht="9.75" customHeight="1">
      <c r="B46" s="4" t="s">
        <v>35</v>
      </c>
      <c r="C46" s="6">
        <v>3364</v>
      </c>
      <c r="D46" s="6">
        <v>6820</v>
      </c>
    </row>
    <row r="47" spans="2:4" ht="9.75" customHeight="1">
      <c r="B47" s="4" t="s">
        <v>36</v>
      </c>
      <c r="C47" s="6">
        <v>2499</v>
      </c>
      <c r="D47" s="6">
        <v>4038</v>
      </c>
    </row>
    <row r="48" spans="2:4" ht="9.75" customHeight="1">
      <c r="B48" s="4" t="s">
        <v>7</v>
      </c>
      <c r="C48" s="6">
        <v>3127</v>
      </c>
      <c r="D48" s="6">
        <v>1518</v>
      </c>
    </row>
    <row r="49" spans="2:4" ht="9.75" customHeight="1">
      <c r="B49" s="4" t="s">
        <v>8</v>
      </c>
      <c r="C49" s="6">
        <v>44219</v>
      </c>
      <c r="D49" s="6">
        <v>52093</v>
      </c>
    </row>
    <row r="50" spans="2:4" ht="9.75" customHeight="1">
      <c r="B50" s="4" t="s">
        <v>37</v>
      </c>
      <c r="C50" s="6">
        <v>7951</v>
      </c>
      <c r="D50" s="6">
        <v>9058</v>
      </c>
    </row>
    <row r="51" spans="1:4" ht="9.75" customHeight="1">
      <c r="A51" s="3" t="s">
        <v>114</v>
      </c>
      <c r="C51" s="6">
        <v>103215</v>
      </c>
      <c r="D51" s="6">
        <v>126862</v>
      </c>
    </row>
    <row r="52" spans="2:4" s="1" customFormat="1" ht="9.75" customHeight="1">
      <c r="B52" s="2" t="s">
        <v>115</v>
      </c>
      <c r="C52" s="1">
        <f>C51/230077</f>
        <v>0.44861068251063774</v>
      </c>
      <c r="D52" s="1">
        <f>D51/230077</f>
        <v>0.5513893174893623</v>
      </c>
    </row>
    <row r="53" spans="2:4" ht="4.5" customHeight="1">
      <c r="B53" s="7"/>
      <c r="C53" s="6"/>
      <c r="D53" s="6"/>
    </row>
    <row r="54" spans="1:4" ht="9.75" customHeight="1">
      <c r="A54" s="3" t="s">
        <v>41</v>
      </c>
      <c r="B54" s="7"/>
      <c r="C54" s="6"/>
      <c r="D54" s="6"/>
    </row>
    <row r="55" spans="2:4" ht="9.75" customHeight="1">
      <c r="B55" s="4" t="s">
        <v>39</v>
      </c>
      <c r="C55" s="6">
        <v>15856</v>
      </c>
      <c r="D55" s="6">
        <v>5180</v>
      </c>
    </row>
    <row r="56" spans="2:4" ht="9.75" customHeight="1">
      <c r="B56" s="4" t="s">
        <v>23</v>
      </c>
      <c r="C56" s="6">
        <v>5668</v>
      </c>
      <c r="D56" s="6">
        <v>3814</v>
      </c>
    </row>
    <row r="57" spans="2:4" ht="9.75" customHeight="1">
      <c r="B57" s="4" t="s">
        <v>40</v>
      </c>
      <c r="C57" s="6">
        <v>25846</v>
      </c>
      <c r="D57" s="6">
        <v>12059</v>
      </c>
    </row>
    <row r="58" spans="2:4" ht="9.75" customHeight="1">
      <c r="B58" s="4" t="s">
        <v>25</v>
      </c>
      <c r="C58" s="6">
        <v>23893</v>
      </c>
      <c r="D58" s="6">
        <v>7466</v>
      </c>
    </row>
    <row r="59" spans="2:4" ht="9.75" customHeight="1">
      <c r="B59" s="4" t="s">
        <v>19</v>
      </c>
      <c r="C59" s="6">
        <v>58805</v>
      </c>
      <c r="D59" s="6">
        <v>20509</v>
      </c>
    </row>
    <row r="60" spans="1:4" ht="9.75" customHeight="1">
      <c r="A60" s="3" t="s">
        <v>114</v>
      </c>
      <c r="C60" s="6">
        <v>130068</v>
      </c>
      <c r="D60" s="6">
        <v>49028</v>
      </c>
    </row>
    <row r="61" spans="2:4" s="1" customFormat="1" ht="9.75" customHeight="1">
      <c r="B61" s="2" t="s">
        <v>115</v>
      </c>
      <c r="C61" s="1">
        <f>C60/179096</f>
        <v>0.7262473757091169</v>
      </c>
      <c r="D61" s="1">
        <f>D60/179096</f>
        <v>0.2737526242908831</v>
      </c>
    </row>
    <row r="62" spans="2:4" ht="4.5" customHeight="1">
      <c r="B62" s="7"/>
      <c r="C62" s="6"/>
      <c r="D62" s="6"/>
    </row>
    <row r="63" spans="1:4" ht="9.75" customHeight="1">
      <c r="A63" s="3" t="s">
        <v>42</v>
      </c>
      <c r="B63" s="7"/>
      <c r="C63" s="6"/>
      <c r="D63" s="6"/>
    </row>
    <row r="64" spans="2:4" ht="9.75" customHeight="1">
      <c r="B64" s="4" t="s">
        <v>24</v>
      </c>
      <c r="C64" s="6">
        <v>91705</v>
      </c>
      <c r="D64" s="6">
        <v>33969</v>
      </c>
    </row>
    <row r="65" spans="2:4" ht="9.75" customHeight="1">
      <c r="B65" s="4" t="s">
        <v>27</v>
      </c>
      <c r="C65" s="6">
        <v>6423</v>
      </c>
      <c r="D65" s="6">
        <v>2927</v>
      </c>
    </row>
    <row r="66" spans="1:4" ht="9.75" customHeight="1">
      <c r="A66" s="3" t="s">
        <v>114</v>
      </c>
      <c r="C66" s="6">
        <v>98128</v>
      </c>
      <c r="D66" s="6">
        <v>36896</v>
      </c>
    </row>
    <row r="67" spans="2:4" s="1" customFormat="1" ht="9.75" customHeight="1">
      <c r="B67" s="2" t="s">
        <v>115</v>
      </c>
      <c r="C67" s="1">
        <f>C66/135024</f>
        <v>0.7267448749851878</v>
      </c>
      <c r="D67" s="1">
        <f>D66/135024</f>
        <v>0.2732551250148122</v>
      </c>
    </row>
    <row r="68" spans="2:4" ht="4.5" customHeight="1">
      <c r="B68" s="7"/>
      <c r="C68" s="6"/>
      <c r="D68" s="6"/>
    </row>
    <row r="69" spans="1:4" ht="9.75" customHeight="1">
      <c r="A69" s="3" t="s">
        <v>43</v>
      </c>
      <c r="B69" s="7"/>
      <c r="C69" s="6"/>
      <c r="D69" s="6"/>
    </row>
    <row r="70" spans="2:4" ht="9.75" customHeight="1">
      <c r="B70" s="4" t="s">
        <v>24</v>
      </c>
      <c r="C70" s="6">
        <v>105234</v>
      </c>
      <c r="D70" s="6">
        <v>81914</v>
      </c>
    </row>
    <row r="71" spans="1:4" ht="9.75" customHeight="1">
      <c r="A71" s="3" t="s">
        <v>114</v>
      </c>
      <c r="C71" s="6">
        <v>105234</v>
      </c>
      <c r="D71" s="6">
        <v>81914</v>
      </c>
    </row>
    <row r="72" spans="2:4" s="1" customFormat="1" ht="9.75" customHeight="1">
      <c r="B72" s="2" t="s">
        <v>115</v>
      </c>
      <c r="C72" s="1">
        <f>C71/187148</f>
        <v>0.5623036313505888</v>
      </c>
      <c r="D72" s="1">
        <f>D71/187148</f>
        <v>0.43769636864941114</v>
      </c>
    </row>
    <row r="73" spans="2:4" ht="4.5" customHeight="1">
      <c r="B73" s="7"/>
      <c r="C73" s="6"/>
      <c r="D73" s="6"/>
    </row>
    <row r="74" spans="1:4" ht="9.75" customHeight="1">
      <c r="A74" s="3" t="s">
        <v>47</v>
      </c>
      <c r="B74" s="7"/>
      <c r="C74" s="6"/>
      <c r="D74" s="6"/>
    </row>
    <row r="75" spans="2:4" ht="9.75" customHeight="1">
      <c r="B75" s="4" t="s">
        <v>44</v>
      </c>
      <c r="C75" s="6">
        <v>2317</v>
      </c>
      <c r="D75" s="6">
        <v>3112</v>
      </c>
    </row>
    <row r="76" spans="2:4" ht="9.75" customHeight="1">
      <c r="B76" s="4" t="s">
        <v>45</v>
      </c>
      <c r="C76" s="6">
        <v>1632</v>
      </c>
      <c r="D76" s="6">
        <v>1442</v>
      </c>
    </row>
    <row r="77" spans="2:4" ht="9.75" customHeight="1">
      <c r="B77" s="4" t="s">
        <v>46</v>
      </c>
      <c r="C77" s="6">
        <v>39743</v>
      </c>
      <c r="D77" s="6">
        <v>67515</v>
      </c>
    </row>
    <row r="78" spans="1:4" ht="9.75" customHeight="1">
      <c r="A78" s="3" t="s">
        <v>114</v>
      </c>
      <c r="C78" s="6">
        <v>43692</v>
      </c>
      <c r="D78" s="6">
        <v>72069</v>
      </c>
    </row>
    <row r="79" spans="2:4" s="1" customFormat="1" ht="9.75" customHeight="1">
      <c r="B79" s="2" t="s">
        <v>115</v>
      </c>
      <c r="C79" s="1">
        <f>C78/115761</f>
        <v>0.3774328141602094</v>
      </c>
      <c r="D79" s="1">
        <f>D78/115761</f>
        <v>0.6225671858397906</v>
      </c>
    </row>
    <row r="80" spans="2:4" ht="4.5" customHeight="1">
      <c r="B80" s="7"/>
      <c r="C80" s="6"/>
      <c r="D80" s="6"/>
    </row>
    <row r="81" spans="1:4" ht="9.75" customHeight="1">
      <c r="A81" s="3" t="s">
        <v>49</v>
      </c>
      <c r="B81" s="7"/>
      <c r="C81" s="6"/>
      <c r="D81" s="6"/>
    </row>
    <row r="82" spans="2:4" ht="9.75" customHeight="1">
      <c r="B82" s="4" t="s">
        <v>39</v>
      </c>
      <c r="C82" s="6">
        <v>21140</v>
      </c>
      <c r="D82" s="6">
        <v>14923</v>
      </c>
    </row>
    <row r="83" spans="2:4" ht="9.75" customHeight="1">
      <c r="B83" s="4" t="s">
        <v>24</v>
      </c>
      <c r="C83" s="6">
        <v>2327</v>
      </c>
      <c r="D83" s="6">
        <v>2815</v>
      </c>
    </row>
    <row r="84" spans="2:4" ht="9.75" customHeight="1">
      <c r="B84" s="4" t="s">
        <v>48</v>
      </c>
      <c r="C84" s="6">
        <v>44198</v>
      </c>
      <c r="D84" s="6">
        <v>37320</v>
      </c>
    </row>
    <row r="85" spans="1:4" ht="9.75" customHeight="1">
      <c r="A85" s="3" t="s">
        <v>114</v>
      </c>
      <c r="C85" s="6">
        <v>67665</v>
      </c>
      <c r="D85" s="6">
        <v>55058</v>
      </c>
    </row>
    <row r="86" spans="2:4" s="1" customFormat="1" ht="9.75" customHeight="1">
      <c r="B86" s="2" t="s">
        <v>115</v>
      </c>
      <c r="C86" s="1">
        <f>C85/122723</f>
        <v>0.551363640067469</v>
      </c>
      <c r="D86" s="1">
        <f>D85/122723</f>
        <v>0.448636359932531</v>
      </c>
    </row>
    <row r="87" spans="2:4" ht="4.5" customHeight="1">
      <c r="B87" s="7"/>
      <c r="C87" s="6"/>
      <c r="D87" s="6"/>
    </row>
    <row r="88" spans="1:4" ht="9.75" customHeight="1">
      <c r="A88" s="3" t="s">
        <v>51</v>
      </c>
      <c r="B88" s="7"/>
      <c r="C88" s="6"/>
      <c r="D88" s="6"/>
    </row>
    <row r="89" spans="2:4" ht="9.75" customHeight="1">
      <c r="B89" s="4" t="s">
        <v>48</v>
      </c>
      <c r="C89" s="6">
        <v>18416</v>
      </c>
      <c r="D89" s="6">
        <v>17011</v>
      </c>
    </row>
    <row r="90" spans="2:4" ht="9.75" customHeight="1">
      <c r="B90" s="4" t="s">
        <v>50</v>
      </c>
      <c r="C90" s="6">
        <v>46566</v>
      </c>
      <c r="D90" s="6">
        <v>43786</v>
      </c>
    </row>
    <row r="91" spans="1:4" ht="9.75" customHeight="1">
      <c r="A91" s="3" t="s">
        <v>114</v>
      </c>
      <c r="C91" s="6">
        <v>64982</v>
      </c>
      <c r="D91" s="6">
        <v>60797</v>
      </c>
    </row>
    <row r="92" spans="2:4" s="1" customFormat="1" ht="9.75" customHeight="1">
      <c r="B92" s="2" t="s">
        <v>115</v>
      </c>
      <c r="C92" s="1">
        <f>C91/125779</f>
        <v>0.5166363224385628</v>
      </c>
      <c r="D92" s="1">
        <f>D91/125779</f>
        <v>0.4833636775614371</v>
      </c>
    </row>
    <row r="93" spans="2:4" ht="4.5" customHeight="1">
      <c r="B93" s="7"/>
      <c r="C93" s="6"/>
      <c r="D93" s="6"/>
    </row>
    <row r="94" spans="1:4" ht="9.75" customHeight="1">
      <c r="A94" s="3" t="s">
        <v>52</v>
      </c>
      <c r="B94" s="7"/>
      <c r="C94" s="6"/>
      <c r="D94" s="6"/>
    </row>
    <row r="95" spans="2:4" ht="9.75" customHeight="1">
      <c r="B95" s="4" t="s">
        <v>39</v>
      </c>
      <c r="C95" s="6">
        <v>126915</v>
      </c>
      <c r="D95" s="6">
        <v>53280</v>
      </c>
    </row>
    <row r="96" spans="1:4" ht="9.75" customHeight="1">
      <c r="A96" s="3" t="s">
        <v>114</v>
      </c>
      <c r="C96" s="6">
        <v>126915</v>
      </c>
      <c r="D96" s="6">
        <v>53280</v>
      </c>
    </row>
    <row r="97" spans="2:4" s="1" customFormat="1" ht="9.75" customHeight="1">
      <c r="B97" s="2" t="s">
        <v>115</v>
      </c>
      <c r="C97" s="1">
        <f>C96/180195</f>
        <v>0.7043203196537084</v>
      </c>
      <c r="D97" s="1">
        <f>D96/180195</f>
        <v>0.2956796803462915</v>
      </c>
    </row>
    <row r="98" spans="2:4" ht="4.5" customHeight="1">
      <c r="B98" s="7"/>
      <c r="C98" s="6"/>
      <c r="D98" s="6"/>
    </row>
    <row r="99" spans="1:4" ht="9.75" customHeight="1">
      <c r="A99" s="3" t="s">
        <v>54</v>
      </c>
      <c r="B99" s="7"/>
      <c r="C99" s="6"/>
      <c r="D99" s="6"/>
    </row>
    <row r="100" spans="2:4" ht="9.75" customHeight="1">
      <c r="B100" s="4" t="s">
        <v>53</v>
      </c>
      <c r="C100" s="6">
        <v>175706</v>
      </c>
      <c r="D100" s="6">
        <v>22503</v>
      </c>
    </row>
    <row r="101" spans="1:4" ht="9.75" customHeight="1">
      <c r="A101" s="3" t="s">
        <v>114</v>
      </c>
      <c r="C101" s="6">
        <v>175706</v>
      </c>
      <c r="D101" s="6">
        <v>22503</v>
      </c>
    </row>
    <row r="102" spans="2:4" s="1" customFormat="1" ht="9.75" customHeight="1">
      <c r="B102" s="2" t="s">
        <v>115</v>
      </c>
      <c r="C102" s="1">
        <f>C101/198209</f>
        <v>0.8864683238399871</v>
      </c>
      <c r="D102" s="1">
        <f>D101/198209</f>
        <v>0.11353167616001292</v>
      </c>
    </row>
    <row r="103" spans="2:4" ht="4.5" customHeight="1">
      <c r="B103" s="7"/>
      <c r="C103" s="6"/>
      <c r="D103" s="6"/>
    </row>
    <row r="104" spans="1:4" ht="9.75" customHeight="1">
      <c r="A104" s="3" t="s">
        <v>56</v>
      </c>
      <c r="B104" s="7"/>
      <c r="C104" s="6"/>
      <c r="D104" s="6"/>
    </row>
    <row r="105" spans="2:4" ht="9.75" customHeight="1">
      <c r="B105" s="4" t="s">
        <v>55</v>
      </c>
      <c r="C105" s="6">
        <v>176413</v>
      </c>
      <c r="D105" s="6">
        <v>16929</v>
      </c>
    </row>
    <row r="106" spans="2:4" ht="9.75" customHeight="1">
      <c r="B106" s="4" t="s">
        <v>53</v>
      </c>
      <c r="C106" s="6">
        <v>0</v>
      </c>
      <c r="D106" s="6">
        <v>0</v>
      </c>
    </row>
    <row r="107" spans="1:4" ht="9.75" customHeight="1">
      <c r="A107" s="3" t="s">
        <v>114</v>
      </c>
      <c r="C107" s="6">
        <v>176413</v>
      </c>
      <c r="D107" s="6">
        <v>16929</v>
      </c>
    </row>
    <row r="108" spans="2:4" s="1" customFormat="1" ht="9.75" customHeight="1">
      <c r="B108" s="2" t="s">
        <v>115</v>
      </c>
      <c r="C108" s="1">
        <f>C107/193342</f>
        <v>0.912440131994083</v>
      </c>
      <c r="D108" s="1">
        <f>D107/193342</f>
        <v>0.08755986800591697</v>
      </c>
    </row>
    <row r="109" spans="2:4" ht="4.5" customHeight="1">
      <c r="B109" s="7"/>
      <c r="C109" s="6"/>
      <c r="D109" s="6"/>
    </row>
    <row r="110" spans="1:4" ht="9.75" customHeight="1">
      <c r="A110" s="3" t="s">
        <v>58</v>
      </c>
      <c r="B110" s="7"/>
      <c r="C110" s="6"/>
      <c r="D110" s="6"/>
    </row>
    <row r="111" spans="2:4" ht="9.75" customHeight="1">
      <c r="B111" s="4" t="s">
        <v>53</v>
      </c>
      <c r="C111" s="6">
        <v>21039</v>
      </c>
      <c r="D111" s="6">
        <v>3939</v>
      </c>
    </row>
    <row r="112" spans="2:4" ht="9.75" customHeight="1">
      <c r="B112" s="4" t="s">
        <v>57</v>
      </c>
      <c r="C112" s="6">
        <v>95730</v>
      </c>
      <c r="D112" s="6">
        <v>29939</v>
      </c>
    </row>
    <row r="113" spans="1:4" ht="9.75" customHeight="1">
      <c r="A113" s="3" t="s">
        <v>114</v>
      </c>
      <c r="C113" s="6">
        <v>116769</v>
      </c>
      <c r="D113" s="6">
        <v>33878</v>
      </c>
    </row>
    <row r="114" spans="2:4" s="1" customFormat="1" ht="9.75" customHeight="1">
      <c r="B114" s="2" t="s">
        <v>115</v>
      </c>
      <c r="C114" s="1">
        <f>C113/150647</f>
        <v>0.7751166634582832</v>
      </c>
      <c r="D114" s="1">
        <f>D113/150647</f>
        <v>0.22488333654171672</v>
      </c>
    </row>
    <row r="115" spans="2:4" ht="4.5" customHeight="1">
      <c r="B115" s="7"/>
      <c r="C115" s="6"/>
      <c r="D115" s="6"/>
    </row>
    <row r="116" spans="1:4" ht="9.75" customHeight="1">
      <c r="A116" s="3" t="s">
        <v>59</v>
      </c>
      <c r="B116" s="7"/>
      <c r="C116" s="6"/>
      <c r="D116" s="6"/>
    </row>
    <row r="117" spans="2:4" ht="9.75" customHeight="1">
      <c r="B117" s="4" t="s">
        <v>55</v>
      </c>
      <c r="C117" s="6">
        <v>91632</v>
      </c>
      <c r="D117" s="6">
        <v>38091</v>
      </c>
    </row>
    <row r="118" spans="2:4" ht="9.75" customHeight="1">
      <c r="B118" s="4" t="s">
        <v>39</v>
      </c>
      <c r="C118" s="6">
        <v>10492</v>
      </c>
      <c r="D118" s="6">
        <v>6277</v>
      </c>
    </row>
    <row r="119" spans="1:4" ht="9.75" customHeight="1">
      <c r="A119" s="3" t="s">
        <v>114</v>
      </c>
      <c r="C119" s="6">
        <v>102124</v>
      </c>
      <c r="D119" s="6">
        <v>44368</v>
      </c>
    </row>
    <row r="120" spans="2:4" s="1" customFormat="1" ht="9.75" customHeight="1">
      <c r="B120" s="2" t="s">
        <v>115</v>
      </c>
      <c r="C120" s="1">
        <f>C119/146492</f>
        <v>0.6971302187150151</v>
      </c>
      <c r="D120" s="1">
        <f>D119/146492</f>
        <v>0.3028697812849848</v>
      </c>
    </row>
    <row r="121" spans="2:4" ht="4.5" customHeight="1">
      <c r="B121" s="7"/>
      <c r="C121" s="6"/>
      <c r="D121" s="6"/>
    </row>
    <row r="122" spans="1:4" ht="9.75" customHeight="1">
      <c r="A122" s="3" t="s">
        <v>61</v>
      </c>
      <c r="B122" s="7"/>
      <c r="C122" s="6"/>
      <c r="D122" s="6"/>
    </row>
    <row r="123" spans="2:4" ht="9.75" customHeight="1">
      <c r="B123" s="4" t="s">
        <v>34</v>
      </c>
      <c r="C123" s="6">
        <v>24341</v>
      </c>
      <c r="D123" s="6">
        <v>12939</v>
      </c>
    </row>
    <row r="124" spans="2:4" ht="9.75" customHeight="1">
      <c r="B124" s="4" t="s">
        <v>35</v>
      </c>
      <c r="C124" s="6">
        <v>6610</v>
      </c>
      <c r="D124" s="6">
        <v>10005</v>
      </c>
    </row>
    <row r="125" spans="2:4" ht="9.75" customHeight="1">
      <c r="B125" s="4" t="s">
        <v>60</v>
      </c>
      <c r="C125" s="6">
        <v>18945</v>
      </c>
      <c r="D125" s="6">
        <v>18848</v>
      </c>
    </row>
    <row r="126" spans="1:4" ht="9.75" customHeight="1">
      <c r="A126" s="3" t="s">
        <v>114</v>
      </c>
      <c r="C126" s="6">
        <v>49896</v>
      </c>
      <c r="D126" s="6">
        <v>41792</v>
      </c>
    </row>
    <row r="127" spans="2:4" s="1" customFormat="1" ht="9.75" customHeight="1">
      <c r="B127" s="2" t="s">
        <v>115</v>
      </c>
      <c r="C127" s="1">
        <f>C126/91688</f>
        <v>0.5441933513655004</v>
      </c>
      <c r="D127" s="1">
        <f>D126/91688</f>
        <v>0.4558066486344996</v>
      </c>
    </row>
    <row r="128" spans="2:4" ht="4.5" customHeight="1">
      <c r="B128" s="7"/>
      <c r="C128" s="6"/>
      <c r="D128" s="6"/>
    </row>
    <row r="129" spans="1:4" ht="9.75" customHeight="1">
      <c r="A129" s="3" t="s">
        <v>63</v>
      </c>
      <c r="B129" s="7"/>
      <c r="C129" s="6"/>
      <c r="D129" s="6"/>
    </row>
    <row r="130" spans="2:4" ht="9.75" customHeight="1">
      <c r="B130" s="4" t="s">
        <v>55</v>
      </c>
      <c r="C130" s="6">
        <v>25036</v>
      </c>
      <c r="D130" s="6">
        <v>8573</v>
      </c>
    </row>
    <row r="131" spans="2:4" ht="9.75" customHeight="1">
      <c r="B131" s="4" t="s">
        <v>62</v>
      </c>
      <c r="C131" s="6">
        <v>79370</v>
      </c>
      <c r="D131" s="6">
        <v>27048</v>
      </c>
    </row>
    <row r="132" spans="1:4" ht="9.75" customHeight="1">
      <c r="A132" s="3" t="s">
        <v>114</v>
      </c>
      <c r="C132" s="6">
        <v>104406</v>
      </c>
      <c r="D132" s="6">
        <v>35621</v>
      </c>
    </row>
    <row r="133" spans="2:4" s="1" customFormat="1" ht="9.75" customHeight="1">
      <c r="B133" s="2" t="s">
        <v>115</v>
      </c>
      <c r="C133" s="1">
        <f>C132/140027</f>
        <v>0.7456133459975576</v>
      </c>
      <c r="D133" s="1">
        <f>D132/140027</f>
        <v>0.25438665400244237</v>
      </c>
    </row>
    <row r="134" spans="2:4" ht="4.5" customHeight="1">
      <c r="B134" s="7"/>
      <c r="C134" s="6"/>
      <c r="D134" s="6"/>
    </row>
    <row r="135" spans="1:4" ht="9.75" customHeight="1">
      <c r="A135" s="3" t="s">
        <v>65</v>
      </c>
      <c r="B135" s="7"/>
      <c r="C135" s="6"/>
      <c r="D135" s="6"/>
    </row>
    <row r="136" spans="2:4" ht="9.75" customHeight="1">
      <c r="B136" s="4" t="s">
        <v>57</v>
      </c>
      <c r="C136" s="6">
        <v>24550</v>
      </c>
      <c r="D136" s="6">
        <v>9676</v>
      </c>
    </row>
    <row r="137" spans="2:4" ht="9.75" customHeight="1">
      <c r="B137" s="4" t="s">
        <v>62</v>
      </c>
      <c r="C137" s="6">
        <v>106383</v>
      </c>
      <c r="D137" s="6">
        <v>42766</v>
      </c>
    </row>
    <row r="138" spans="2:4" ht="9.75" customHeight="1">
      <c r="B138" s="4" t="s">
        <v>64</v>
      </c>
      <c r="C138" s="6">
        <v>13448</v>
      </c>
      <c r="D138" s="6">
        <v>4699</v>
      </c>
    </row>
    <row r="139" spans="1:4" ht="9.75" customHeight="1">
      <c r="A139" s="3" t="s">
        <v>114</v>
      </c>
      <c r="C139" s="6">
        <v>144381</v>
      </c>
      <c r="D139" s="6">
        <v>57141</v>
      </c>
    </row>
    <row r="140" spans="2:4" s="1" customFormat="1" ht="9.75" customHeight="1">
      <c r="B140" s="2" t="s">
        <v>115</v>
      </c>
      <c r="C140" s="1">
        <f>C139/201522</f>
        <v>0.716452794235865</v>
      </c>
      <c r="D140" s="1">
        <f>D139/201522</f>
        <v>0.28354720576413495</v>
      </c>
    </row>
    <row r="141" spans="2:4" ht="4.5" customHeight="1">
      <c r="B141" s="7"/>
      <c r="C141" s="6"/>
      <c r="D141" s="6"/>
    </row>
    <row r="142" spans="1:4" ht="9.75" customHeight="1">
      <c r="A142" s="3" t="s">
        <v>66</v>
      </c>
      <c r="B142" s="7"/>
      <c r="C142" s="6"/>
      <c r="D142" s="6"/>
    </row>
    <row r="143" spans="2:4" ht="9.75" customHeight="1">
      <c r="B143" s="4" t="s">
        <v>62</v>
      </c>
      <c r="C143" s="6">
        <v>101575</v>
      </c>
      <c r="D143" s="6">
        <v>36775</v>
      </c>
    </row>
    <row r="144" spans="1:4" ht="9.75" customHeight="1">
      <c r="A144" s="3" t="s">
        <v>114</v>
      </c>
      <c r="C144" s="6">
        <v>101575</v>
      </c>
      <c r="D144" s="6">
        <v>36775</v>
      </c>
    </row>
    <row r="145" spans="2:4" s="1" customFormat="1" ht="9.75" customHeight="1">
      <c r="B145" s="2" t="s">
        <v>115</v>
      </c>
      <c r="C145" s="1">
        <f>C144/138350</f>
        <v>0.7341886519696422</v>
      </c>
      <c r="D145" s="1">
        <f>D144/138350</f>
        <v>0.2658113480303578</v>
      </c>
    </row>
    <row r="146" spans="2:4" ht="4.5" customHeight="1">
      <c r="B146" s="7"/>
      <c r="C146" s="6"/>
      <c r="D146" s="6"/>
    </row>
    <row r="147" spans="1:4" ht="9.75" customHeight="1">
      <c r="A147" s="3" t="s">
        <v>69</v>
      </c>
      <c r="B147" s="7"/>
      <c r="C147" s="6"/>
      <c r="D147" s="6"/>
    </row>
    <row r="148" spans="2:4" ht="9.75" customHeight="1">
      <c r="B148" s="4" t="s">
        <v>67</v>
      </c>
      <c r="C148" s="6">
        <v>51315</v>
      </c>
      <c r="D148" s="6">
        <v>22591</v>
      </c>
    </row>
    <row r="149" spans="2:4" ht="9.75" customHeight="1">
      <c r="B149" s="4" t="s">
        <v>68</v>
      </c>
      <c r="C149" s="6">
        <v>8654</v>
      </c>
      <c r="D149" s="6">
        <v>4969</v>
      </c>
    </row>
    <row r="150" spans="2:4" ht="9.75" customHeight="1">
      <c r="B150" s="4" t="s">
        <v>62</v>
      </c>
      <c r="C150" s="6">
        <v>1404</v>
      </c>
      <c r="D150" s="6">
        <v>524</v>
      </c>
    </row>
    <row r="151" spans="2:4" ht="9.75" customHeight="1">
      <c r="B151" s="4" t="s">
        <v>64</v>
      </c>
      <c r="C151" s="6">
        <v>43529</v>
      </c>
      <c r="D151" s="6">
        <v>10800</v>
      </c>
    </row>
    <row r="152" spans="1:4" ht="9.75" customHeight="1">
      <c r="A152" s="3" t="s">
        <v>114</v>
      </c>
      <c r="C152" s="6">
        <v>104902</v>
      </c>
      <c r="D152" s="6">
        <v>38884</v>
      </c>
    </row>
    <row r="153" spans="2:4" s="1" customFormat="1" ht="9.75" customHeight="1">
      <c r="B153" s="2" t="s">
        <v>115</v>
      </c>
      <c r="C153" s="1">
        <f>C152/143786</f>
        <v>0.7295703336903454</v>
      </c>
      <c r="D153" s="1">
        <f>D152/143786</f>
        <v>0.27042966630965465</v>
      </c>
    </row>
    <row r="154" spans="2:4" ht="4.5" customHeight="1">
      <c r="B154" s="7"/>
      <c r="C154" s="6"/>
      <c r="D154" s="6"/>
    </row>
    <row r="155" spans="1:4" ht="9.75" customHeight="1">
      <c r="A155" s="3" t="s">
        <v>73</v>
      </c>
      <c r="B155" s="7"/>
      <c r="C155" s="6"/>
      <c r="D155" s="6"/>
    </row>
    <row r="156" spans="2:4" ht="9.75" customHeight="1">
      <c r="B156" s="4" t="s">
        <v>34</v>
      </c>
      <c r="C156" s="6">
        <v>13794</v>
      </c>
      <c r="D156" s="6">
        <v>13706</v>
      </c>
    </row>
    <row r="157" spans="2:4" ht="9.75" customHeight="1">
      <c r="B157" s="4" t="s">
        <v>70</v>
      </c>
      <c r="C157" s="6">
        <v>17610</v>
      </c>
      <c r="D157" s="6">
        <v>8951</v>
      </c>
    </row>
    <row r="158" spans="2:4" ht="9.75" customHeight="1">
      <c r="B158" s="4" t="s">
        <v>71</v>
      </c>
      <c r="C158" s="6">
        <v>8752</v>
      </c>
      <c r="D158" s="6">
        <v>13575</v>
      </c>
    </row>
    <row r="159" spans="2:4" ht="9.75" customHeight="1">
      <c r="B159" s="4" t="s">
        <v>72</v>
      </c>
      <c r="C159" s="6">
        <v>1251</v>
      </c>
      <c r="D159" s="6">
        <v>1418</v>
      </c>
    </row>
    <row r="160" spans="1:4" ht="9.75" customHeight="1">
      <c r="A160" s="3" t="s">
        <v>114</v>
      </c>
      <c r="C160" s="6">
        <v>41407</v>
      </c>
      <c r="D160" s="6">
        <v>37650</v>
      </c>
    </row>
    <row r="161" spans="2:4" s="1" customFormat="1" ht="9.75" customHeight="1">
      <c r="B161" s="2" t="s">
        <v>115</v>
      </c>
      <c r="C161" s="1">
        <f>C160/79057</f>
        <v>0.5237613367570234</v>
      </c>
      <c r="D161" s="1">
        <f>D160/79057</f>
        <v>0.4762386632429766</v>
      </c>
    </row>
    <row r="162" spans="2:4" ht="4.5" customHeight="1">
      <c r="B162" s="7"/>
      <c r="C162" s="6"/>
      <c r="D162" s="6"/>
    </row>
    <row r="163" spans="1:4" ht="9.75" customHeight="1">
      <c r="A163" s="3" t="s">
        <v>74</v>
      </c>
      <c r="B163" s="7"/>
      <c r="C163" s="6"/>
      <c r="D163" s="6"/>
    </row>
    <row r="164" spans="2:4" ht="9.75" customHeight="1">
      <c r="B164" s="4" t="s">
        <v>34</v>
      </c>
      <c r="C164" s="6">
        <v>36705</v>
      </c>
      <c r="D164" s="6">
        <v>53294</v>
      </c>
    </row>
    <row r="165" spans="2:4" ht="9.75" customHeight="1">
      <c r="B165" s="4" t="s">
        <v>72</v>
      </c>
      <c r="C165" s="6">
        <v>16902</v>
      </c>
      <c r="D165" s="6">
        <v>27996</v>
      </c>
    </row>
    <row r="166" spans="1:4" ht="9.75" customHeight="1">
      <c r="A166" s="3" t="s">
        <v>114</v>
      </c>
      <c r="C166" s="6">
        <v>53607</v>
      </c>
      <c r="D166" s="6">
        <v>81290</v>
      </c>
    </row>
    <row r="167" spans="2:4" s="1" customFormat="1" ht="9.75" customHeight="1">
      <c r="B167" s="2" t="s">
        <v>115</v>
      </c>
      <c r="C167" s="1">
        <f>C166/134897</f>
        <v>0.3973920843310081</v>
      </c>
      <c r="D167" s="1">
        <f>D166/134897</f>
        <v>0.6026079156689919</v>
      </c>
    </row>
    <row r="168" spans="2:4" ht="4.5" customHeight="1">
      <c r="B168" s="7"/>
      <c r="C168" s="6"/>
      <c r="D168" s="6"/>
    </row>
    <row r="169" spans="1:4" ht="9.75" customHeight="1">
      <c r="A169" s="3" t="s">
        <v>76</v>
      </c>
      <c r="B169" s="7"/>
      <c r="C169" s="6"/>
      <c r="D169" s="6"/>
    </row>
    <row r="170" spans="2:4" ht="9.75" customHeight="1">
      <c r="B170" s="4" t="s">
        <v>70</v>
      </c>
      <c r="C170" s="6">
        <v>36659</v>
      </c>
      <c r="D170" s="6">
        <v>69466</v>
      </c>
    </row>
    <row r="171" spans="2:4" ht="9.75" customHeight="1">
      <c r="B171" s="4" t="s">
        <v>75</v>
      </c>
      <c r="C171" s="6">
        <v>5472</v>
      </c>
      <c r="D171" s="6">
        <v>8695</v>
      </c>
    </row>
    <row r="172" spans="2:4" ht="9.75" customHeight="1">
      <c r="B172" s="4" t="s">
        <v>72</v>
      </c>
      <c r="C172" s="6">
        <v>5555</v>
      </c>
      <c r="D172" s="6">
        <v>8582</v>
      </c>
    </row>
    <row r="173" spans="1:4" ht="9.75" customHeight="1">
      <c r="A173" s="3" t="s">
        <v>114</v>
      </c>
      <c r="C173" s="6">
        <v>47686</v>
      </c>
      <c r="D173" s="6">
        <v>86743</v>
      </c>
    </row>
    <row r="174" spans="2:4" s="1" customFormat="1" ht="9.75" customHeight="1">
      <c r="B174" s="2" t="s">
        <v>115</v>
      </c>
      <c r="C174" s="1">
        <f>C173/134429</f>
        <v>0.354730006174263</v>
      </c>
      <c r="D174" s="1">
        <f>D173/134429</f>
        <v>0.645269993825737</v>
      </c>
    </row>
    <row r="175" spans="2:4" ht="4.5" customHeight="1">
      <c r="B175" s="7"/>
      <c r="C175" s="6"/>
      <c r="D175" s="6"/>
    </row>
    <row r="176" spans="1:4" ht="9.75" customHeight="1">
      <c r="A176" s="3" t="s">
        <v>80</v>
      </c>
      <c r="B176" s="7"/>
      <c r="C176" s="6"/>
      <c r="D176" s="6"/>
    </row>
    <row r="177" spans="2:4" ht="9.75" customHeight="1">
      <c r="B177" s="4" t="s">
        <v>77</v>
      </c>
      <c r="C177" s="6">
        <v>46606</v>
      </c>
      <c r="D177" s="6">
        <v>39186</v>
      </c>
    </row>
    <row r="178" spans="2:4" ht="9.75" customHeight="1">
      <c r="B178" s="4" t="s">
        <v>78</v>
      </c>
      <c r="C178" s="6">
        <v>64912</v>
      </c>
      <c r="D178" s="6">
        <v>46503</v>
      </c>
    </row>
    <row r="179" spans="2:4" ht="9.75" customHeight="1">
      <c r="B179" s="4" t="s">
        <v>79</v>
      </c>
      <c r="C179" s="6">
        <v>1564</v>
      </c>
      <c r="D179" s="6">
        <v>845</v>
      </c>
    </row>
    <row r="180" spans="1:4" ht="9.75" customHeight="1">
      <c r="A180" s="3" t="s">
        <v>114</v>
      </c>
      <c r="C180" s="6">
        <v>113082</v>
      </c>
      <c r="D180" s="6">
        <v>86534</v>
      </c>
    </row>
    <row r="181" spans="2:4" s="1" customFormat="1" ht="9.75" customHeight="1">
      <c r="B181" s="2" t="s">
        <v>115</v>
      </c>
      <c r="C181" s="1">
        <f>C180/199616</f>
        <v>0.5664976755370311</v>
      </c>
      <c r="D181" s="1">
        <f>D180/199616</f>
        <v>0.4335023244629689</v>
      </c>
    </row>
    <row r="182" spans="2:4" ht="4.5" customHeight="1">
      <c r="B182" s="7"/>
      <c r="C182" s="6"/>
      <c r="D182" s="6"/>
    </row>
    <row r="183" spans="1:4" ht="9.75" customHeight="1">
      <c r="A183" s="3" t="s">
        <v>81</v>
      </c>
      <c r="B183" s="7"/>
      <c r="C183" s="6"/>
      <c r="D183" s="6"/>
    </row>
    <row r="184" spans="2:4" ht="9.75" customHeight="1">
      <c r="B184" s="4" t="s">
        <v>75</v>
      </c>
      <c r="C184" s="6">
        <v>42990</v>
      </c>
      <c r="D184" s="6">
        <v>55253</v>
      </c>
    </row>
    <row r="185" spans="2:4" ht="9.75" customHeight="1">
      <c r="B185" s="4" t="s">
        <v>79</v>
      </c>
      <c r="C185" s="6">
        <v>11423</v>
      </c>
      <c r="D185" s="6">
        <v>17354</v>
      </c>
    </row>
    <row r="186" spans="1:4" ht="9.75" customHeight="1">
      <c r="A186" s="3" t="s">
        <v>114</v>
      </c>
      <c r="C186" s="6">
        <v>54413</v>
      </c>
      <c r="D186" s="6">
        <v>72607</v>
      </c>
    </row>
    <row r="187" spans="2:4" s="1" customFormat="1" ht="9.75" customHeight="1">
      <c r="B187" s="2" t="s">
        <v>115</v>
      </c>
      <c r="C187" s="1">
        <f>C186/127020</f>
        <v>0.42838135726657217</v>
      </c>
      <c r="D187" s="1">
        <f>D186/127020</f>
        <v>0.5716186427334278</v>
      </c>
    </row>
    <row r="188" spans="2:4" ht="4.5" customHeight="1">
      <c r="B188" s="7"/>
      <c r="C188" s="6"/>
      <c r="D188" s="6"/>
    </row>
    <row r="189" spans="1:4" ht="9.75" customHeight="1">
      <c r="A189" s="3" t="s">
        <v>82</v>
      </c>
      <c r="B189" s="7"/>
      <c r="C189" s="6"/>
      <c r="D189" s="6"/>
    </row>
    <row r="190" spans="2:4" ht="9.75" customHeight="1">
      <c r="B190" s="4" t="s">
        <v>75</v>
      </c>
      <c r="C190" s="6">
        <v>1362</v>
      </c>
      <c r="D190" s="6">
        <v>1523</v>
      </c>
    </row>
    <row r="191" spans="2:4" ht="9.75" customHeight="1">
      <c r="B191" s="4" t="s">
        <v>79</v>
      </c>
      <c r="C191" s="6">
        <v>92797</v>
      </c>
      <c r="D191" s="6">
        <v>75264</v>
      </c>
    </row>
    <row r="192" spans="1:4" ht="9.75" customHeight="1">
      <c r="A192" s="3" t="s">
        <v>114</v>
      </c>
      <c r="C192" s="6">
        <v>94159</v>
      </c>
      <c r="D192" s="6">
        <v>76787</v>
      </c>
    </row>
    <row r="193" spans="2:4" s="1" customFormat="1" ht="9.75" customHeight="1">
      <c r="B193" s="2" t="s">
        <v>115</v>
      </c>
      <c r="C193" s="1">
        <f>C192/170946</f>
        <v>0.550811367332374</v>
      </c>
      <c r="D193" s="1">
        <f>D192/170946</f>
        <v>0.44918863266762604</v>
      </c>
    </row>
    <row r="194" spans="2:4" ht="4.5" customHeight="1">
      <c r="B194" s="7"/>
      <c r="C194" s="6"/>
      <c r="D194" s="6"/>
    </row>
    <row r="195" spans="1:4" ht="9.75" customHeight="1">
      <c r="A195" s="3" t="s">
        <v>83</v>
      </c>
      <c r="B195" s="7"/>
      <c r="C195" s="6"/>
      <c r="D195" s="6"/>
    </row>
    <row r="196" spans="2:4" ht="9.75" customHeight="1">
      <c r="B196" s="4" t="s">
        <v>75</v>
      </c>
      <c r="C196" s="6">
        <v>76836</v>
      </c>
      <c r="D196" s="6">
        <v>42703</v>
      </c>
    </row>
    <row r="197" spans="2:4" ht="9.75" customHeight="1">
      <c r="B197" s="4" t="s">
        <v>46</v>
      </c>
      <c r="C197" s="6">
        <v>4152</v>
      </c>
      <c r="D197" s="6">
        <v>6295</v>
      </c>
    </row>
    <row r="198" spans="1:4" ht="9.75" customHeight="1">
      <c r="A198" s="3" t="s">
        <v>114</v>
      </c>
      <c r="C198" s="6">
        <v>80988</v>
      </c>
      <c r="D198" s="6">
        <v>48998</v>
      </c>
    </row>
    <row r="199" spans="2:4" s="1" customFormat="1" ht="9.75" customHeight="1">
      <c r="B199" s="2" t="s">
        <v>115</v>
      </c>
      <c r="C199" s="1">
        <f>C198/129986</f>
        <v>0.6230517132614282</v>
      </c>
      <c r="D199" s="1">
        <f>D198/129986</f>
        <v>0.37694828673857184</v>
      </c>
    </row>
    <row r="200" spans="2:4" ht="4.5" customHeight="1">
      <c r="B200" s="7"/>
      <c r="C200" s="6"/>
      <c r="D200" s="6"/>
    </row>
    <row r="201" spans="1:4" ht="9.75" customHeight="1">
      <c r="A201" s="3" t="s">
        <v>84</v>
      </c>
      <c r="B201" s="7"/>
      <c r="C201" s="6"/>
      <c r="D201" s="6"/>
    </row>
    <row r="202" spans="2:4" ht="9.75" customHeight="1">
      <c r="B202" s="4" t="s">
        <v>75</v>
      </c>
      <c r="C202" s="6">
        <v>89491</v>
      </c>
      <c r="D202" s="6">
        <v>36152</v>
      </c>
    </row>
    <row r="203" spans="1:4" ht="9.75" customHeight="1">
      <c r="A203" s="3" t="s">
        <v>114</v>
      </c>
      <c r="C203" s="6">
        <v>89491</v>
      </c>
      <c r="D203" s="6">
        <v>36152</v>
      </c>
    </row>
    <row r="204" spans="2:4" s="1" customFormat="1" ht="9.75" customHeight="1">
      <c r="B204" s="2" t="s">
        <v>115</v>
      </c>
      <c r="C204" s="1">
        <f>C203/125643</f>
        <v>0.712264113400667</v>
      </c>
      <c r="D204" s="1">
        <f>D203/125643</f>
        <v>0.287735886599333</v>
      </c>
    </row>
    <row r="205" spans="2:4" ht="4.5" customHeight="1">
      <c r="B205" s="7"/>
      <c r="C205" s="6"/>
      <c r="D205" s="6"/>
    </row>
    <row r="206" spans="1:4" ht="9.75" customHeight="1">
      <c r="A206" s="3" t="s">
        <v>85</v>
      </c>
      <c r="B206" s="7"/>
      <c r="C206" s="6"/>
      <c r="D206" s="6"/>
    </row>
    <row r="207" spans="2:4" ht="9.75" customHeight="1">
      <c r="B207" s="4" t="s">
        <v>75</v>
      </c>
      <c r="C207" s="6">
        <v>50793</v>
      </c>
      <c r="D207" s="6">
        <v>18037</v>
      </c>
    </row>
    <row r="208" spans="1:4" ht="9.75" customHeight="1">
      <c r="A208" s="3" t="s">
        <v>114</v>
      </c>
      <c r="C208" s="6">
        <v>50793</v>
      </c>
      <c r="D208" s="6">
        <v>18037</v>
      </c>
    </row>
    <row r="209" spans="2:4" s="1" customFormat="1" ht="9.75" customHeight="1">
      <c r="B209" s="2" t="s">
        <v>115</v>
      </c>
      <c r="C209" s="1">
        <f>C208/68830</f>
        <v>0.7379485689379631</v>
      </c>
      <c r="D209" s="1">
        <f>D208/68830</f>
        <v>0.2620514310620369</v>
      </c>
    </row>
    <row r="210" spans="2:4" ht="4.5" customHeight="1">
      <c r="B210" s="7"/>
      <c r="C210" s="6"/>
      <c r="D210" s="6"/>
    </row>
    <row r="211" spans="1:4" ht="9.75" customHeight="1">
      <c r="A211" s="3" t="s">
        <v>86</v>
      </c>
      <c r="B211" s="7"/>
      <c r="C211" s="6"/>
      <c r="D211" s="6"/>
    </row>
    <row r="212" spans="2:4" ht="9.75" customHeight="1">
      <c r="B212" s="4" t="s">
        <v>75</v>
      </c>
      <c r="C212" s="6">
        <v>86638</v>
      </c>
      <c r="D212" s="6">
        <v>47988</v>
      </c>
    </row>
    <row r="213" spans="2:4" ht="9.75" customHeight="1">
      <c r="B213" s="4" t="s">
        <v>79</v>
      </c>
      <c r="C213" s="6">
        <v>288</v>
      </c>
      <c r="D213" s="6">
        <v>334</v>
      </c>
    </row>
    <row r="214" spans="1:4" ht="9.75" customHeight="1">
      <c r="A214" s="3" t="s">
        <v>114</v>
      </c>
      <c r="C214" s="6">
        <v>86926</v>
      </c>
      <c r="D214" s="6">
        <v>48322</v>
      </c>
    </row>
    <row r="215" spans="2:4" s="1" customFormat="1" ht="9.75" customHeight="1">
      <c r="B215" s="2" t="s">
        <v>115</v>
      </c>
      <c r="C215" s="1">
        <f>C214/135248</f>
        <v>0.6427156039275996</v>
      </c>
      <c r="D215" s="1">
        <f>D214/135248</f>
        <v>0.3572843960724003</v>
      </c>
    </row>
    <row r="216" spans="2:4" ht="4.5" customHeight="1">
      <c r="B216" s="7"/>
      <c r="C216" s="6"/>
      <c r="D216" s="6"/>
    </row>
    <row r="217" spans="1:4" ht="9.75" customHeight="1">
      <c r="A217" s="3" t="s">
        <v>87</v>
      </c>
      <c r="B217" s="7"/>
      <c r="C217" s="6"/>
      <c r="D217" s="6"/>
    </row>
    <row r="218" spans="2:4" ht="9.75" customHeight="1">
      <c r="B218" s="4" t="s">
        <v>46</v>
      </c>
      <c r="C218" s="6">
        <v>52497</v>
      </c>
      <c r="D218" s="6">
        <v>48282</v>
      </c>
    </row>
    <row r="219" spans="1:4" ht="9.75" customHeight="1">
      <c r="A219" s="3" t="s">
        <v>114</v>
      </c>
      <c r="C219" s="6">
        <v>52497</v>
      </c>
      <c r="D219" s="6">
        <v>48282</v>
      </c>
    </row>
    <row r="220" spans="2:4" s="1" customFormat="1" ht="9.75" customHeight="1">
      <c r="B220" s="2" t="s">
        <v>115</v>
      </c>
      <c r="C220" s="1">
        <f>C219/100779</f>
        <v>0.5209120947816509</v>
      </c>
      <c r="D220" s="1">
        <f>D219/100779</f>
        <v>0.47908790521834904</v>
      </c>
    </row>
    <row r="221" spans="2:4" ht="4.5" customHeight="1">
      <c r="B221" s="7"/>
      <c r="C221" s="6"/>
      <c r="D221" s="6"/>
    </row>
    <row r="222" spans="1:4" ht="9.75" customHeight="1">
      <c r="A222" s="3" t="s">
        <v>88</v>
      </c>
      <c r="B222" s="7"/>
      <c r="C222" s="6"/>
      <c r="D222" s="6"/>
    </row>
    <row r="223" spans="2:4" ht="9.75" customHeight="1">
      <c r="B223" s="4" t="s">
        <v>75</v>
      </c>
      <c r="C223" s="6">
        <v>51935</v>
      </c>
      <c r="D223" s="6">
        <v>34846</v>
      </c>
    </row>
    <row r="224" spans="1:4" ht="9.75" customHeight="1">
      <c r="A224" s="3" t="s">
        <v>114</v>
      </c>
      <c r="C224" s="6">
        <v>51935</v>
      </c>
      <c r="D224" s="6">
        <v>34846</v>
      </c>
    </row>
    <row r="225" spans="2:4" s="1" customFormat="1" ht="9.75" customHeight="1">
      <c r="B225" s="2" t="s">
        <v>115</v>
      </c>
      <c r="C225" s="1">
        <f>C224/86781</f>
        <v>0.5984604925041196</v>
      </c>
      <c r="D225" s="1">
        <f>D224/86781</f>
        <v>0.4015395074958804</v>
      </c>
    </row>
    <row r="226" spans="2:4" ht="4.5" customHeight="1">
      <c r="B226" s="7"/>
      <c r="C226" s="6"/>
      <c r="D226" s="6"/>
    </row>
    <row r="227" spans="1:4" ht="9.75" customHeight="1">
      <c r="A227" s="3" t="s">
        <v>89</v>
      </c>
      <c r="B227" s="7"/>
      <c r="C227" s="6"/>
      <c r="D227" s="6"/>
    </row>
    <row r="228" spans="2:4" ht="9.75" customHeight="1">
      <c r="B228" s="4" t="s">
        <v>75</v>
      </c>
      <c r="C228" s="6">
        <v>115870</v>
      </c>
      <c r="D228" s="6">
        <v>72232</v>
      </c>
    </row>
    <row r="229" spans="1:4" ht="9.75" customHeight="1">
      <c r="A229" s="3" t="s">
        <v>114</v>
      </c>
      <c r="C229" s="6">
        <v>115870</v>
      </c>
      <c r="D229" s="6">
        <v>72232</v>
      </c>
    </row>
    <row r="230" spans="2:4" s="1" customFormat="1" ht="9.75" customHeight="1">
      <c r="B230" s="2" t="s">
        <v>115</v>
      </c>
      <c r="C230" s="1">
        <f>C229/188102</f>
        <v>0.6159955768678695</v>
      </c>
      <c r="D230" s="1">
        <f>D229/188102</f>
        <v>0.38400442313213046</v>
      </c>
    </row>
    <row r="231" spans="2:4" ht="4.5" customHeight="1">
      <c r="B231" s="7"/>
      <c r="C231" s="6"/>
      <c r="D231" s="6"/>
    </row>
    <row r="232" spans="1:4" ht="9.75" customHeight="1">
      <c r="A232" s="3" t="s">
        <v>90</v>
      </c>
      <c r="B232" s="7"/>
      <c r="C232" s="6"/>
      <c r="D232" s="6"/>
    </row>
    <row r="233" spans="2:4" ht="9.75" customHeight="1">
      <c r="B233" s="4" t="s">
        <v>75</v>
      </c>
      <c r="C233" s="6">
        <v>56187</v>
      </c>
      <c r="D233" s="6">
        <v>10902</v>
      </c>
    </row>
    <row r="234" spans="1:4" ht="9.75" customHeight="1">
      <c r="A234" s="3" t="s">
        <v>114</v>
      </c>
      <c r="C234" s="6">
        <v>56187</v>
      </c>
      <c r="D234" s="6">
        <v>10902</v>
      </c>
    </row>
    <row r="235" spans="2:4" s="1" customFormat="1" ht="9.75" customHeight="1">
      <c r="B235" s="2" t="s">
        <v>115</v>
      </c>
      <c r="C235" s="1">
        <f>C234/67089</f>
        <v>0.8374994410410053</v>
      </c>
      <c r="D235" s="1">
        <f>D234/67089</f>
        <v>0.16250055895899476</v>
      </c>
    </row>
    <row r="236" spans="2:4" ht="4.5" customHeight="1">
      <c r="B236" s="7"/>
      <c r="C236" s="6"/>
      <c r="D236" s="6"/>
    </row>
    <row r="237" spans="1:4" ht="9.75" customHeight="1">
      <c r="A237" s="3" t="s">
        <v>91</v>
      </c>
      <c r="B237" s="7"/>
      <c r="C237" s="6"/>
      <c r="D237" s="6"/>
    </row>
    <row r="238" spans="2:4" ht="9.75" customHeight="1">
      <c r="B238" s="4" t="s">
        <v>75</v>
      </c>
      <c r="C238" s="6">
        <v>9799</v>
      </c>
      <c r="D238" s="6">
        <v>4603</v>
      </c>
    </row>
    <row r="239" spans="2:4" ht="9.75" customHeight="1">
      <c r="B239" s="4" t="s">
        <v>46</v>
      </c>
      <c r="C239" s="6">
        <v>31663</v>
      </c>
      <c r="D239" s="6">
        <v>22373</v>
      </c>
    </row>
    <row r="240" spans="1:4" ht="9.75" customHeight="1">
      <c r="A240" s="3" t="s">
        <v>114</v>
      </c>
      <c r="C240" s="6">
        <v>41462</v>
      </c>
      <c r="D240" s="6">
        <v>26976</v>
      </c>
    </row>
    <row r="241" spans="2:4" s="1" customFormat="1" ht="9.75" customHeight="1">
      <c r="B241" s="2" t="s">
        <v>115</v>
      </c>
      <c r="C241" s="1">
        <f>C240/68438</f>
        <v>0.6058330167450832</v>
      </c>
      <c r="D241" s="1">
        <f>D240/68438</f>
        <v>0.39416698325491684</v>
      </c>
    </row>
    <row r="242" spans="2:4" ht="4.5" customHeight="1">
      <c r="B242" s="7"/>
      <c r="C242" s="6"/>
      <c r="D242" s="6"/>
    </row>
    <row r="243" spans="1:4" ht="9.75" customHeight="1">
      <c r="A243" s="3" t="s">
        <v>93</v>
      </c>
      <c r="B243" s="7"/>
      <c r="C243" s="6"/>
      <c r="D243" s="6"/>
    </row>
    <row r="244" spans="2:4" ht="9.75" customHeight="1">
      <c r="B244" s="4" t="s">
        <v>92</v>
      </c>
      <c r="C244" s="6">
        <v>71143</v>
      </c>
      <c r="D244" s="6">
        <v>64025</v>
      </c>
    </row>
    <row r="245" spans="1:4" ht="9.75" customHeight="1">
      <c r="A245" s="3" t="s">
        <v>114</v>
      </c>
      <c r="C245" s="6">
        <v>71143</v>
      </c>
      <c r="D245" s="6">
        <v>64025</v>
      </c>
    </row>
    <row r="246" spans="2:4" s="1" customFormat="1" ht="9.75" customHeight="1">
      <c r="B246" s="2" t="s">
        <v>115</v>
      </c>
      <c r="C246" s="1">
        <f>C245/135168</f>
        <v>0.5263301964962122</v>
      </c>
      <c r="D246" s="1">
        <f>D245/135168</f>
        <v>0.4736698035037879</v>
      </c>
    </row>
    <row r="247" spans="2:4" ht="4.5" customHeight="1">
      <c r="B247" s="7"/>
      <c r="C247" s="6"/>
      <c r="D247" s="6"/>
    </row>
    <row r="248" spans="1:4" ht="9.75" customHeight="1">
      <c r="A248" s="3" t="s">
        <v>94</v>
      </c>
      <c r="B248" s="7"/>
      <c r="C248" s="6"/>
      <c r="D248" s="6"/>
    </row>
    <row r="249" spans="2:4" ht="9.75" customHeight="1">
      <c r="B249" s="4" t="s">
        <v>75</v>
      </c>
      <c r="C249" s="6">
        <v>99722</v>
      </c>
      <c r="D249" s="6">
        <v>19211</v>
      </c>
    </row>
    <row r="250" spans="1:4" ht="9.75" customHeight="1">
      <c r="A250" s="3" t="s">
        <v>114</v>
      </c>
      <c r="C250" s="6">
        <v>99722</v>
      </c>
      <c r="D250" s="6">
        <v>19211</v>
      </c>
    </row>
    <row r="251" spans="2:4" s="1" customFormat="1" ht="9.75" customHeight="1">
      <c r="B251" s="2" t="s">
        <v>115</v>
      </c>
      <c r="C251" s="1">
        <f>C250/118933</f>
        <v>0.8384720809195093</v>
      </c>
      <c r="D251" s="1">
        <f>D250/118933</f>
        <v>0.1615279190804907</v>
      </c>
    </row>
    <row r="252" spans="2:4" ht="4.5" customHeight="1">
      <c r="B252" s="7"/>
      <c r="C252" s="6"/>
      <c r="D252" s="6"/>
    </row>
    <row r="253" spans="1:4" ht="9.75" customHeight="1">
      <c r="A253" s="3" t="s">
        <v>96</v>
      </c>
      <c r="B253" s="7"/>
      <c r="C253" s="6"/>
      <c r="D253" s="6"/>
    </row>
    <row r="254" spans="2:4" ht="9.75" customHeight="1">
      <c r="B254" s="4" t="s">
        <v>75</v>
      </c>
      <c r="C254" s="6">
        <v>58269</v>
      </c>
      <c r="D254" s="6">
        <v>38598</v>
      </c>
    </row>
    <row r="255" spans="2:4" ht="9.75" customHeight="1">
      <c r="B255" s="4" t="s">
        <v>95</v>
      </c>
      <c r="C255" s="6">
        <v>1708</v>
      </c>
      <c r="D255" s="6">
        <v>1892</v>
      </c>
    </row>
    <row r="256" spans="1:4" ht="9.75" customHeight="1">
      <c r="A256" s="3" t="s">
        <v>114</v>
      </c>
      <c r="C256" s="6">
        <v>59977</v>
      </c>
      <c r="D256" s="6">
        <v>40490</v>
      </c>
    </row>
    <row r="257" spans="2:4" s="1" customFormat="1" ht="9.75" customHeight="1">
      <c r="B257" s="2" t="s">
        <v>115</v>
      </c>
      <c r="C257" s="1">
        <f>C256/100467</f>
        <v>0.5969820936227817</v>
      </c>
      <c r="D257" s="1">
        <f>D256/100467</f>
        <v>0.4030179063772184</v>
      </c>
    </row>
    <row r="258" spans="2:4" ht="4.5" customHeight="1">
      <c r="B258" s="7"/>
      <c r="C258" s="6"/>
      <c r="D258" s="6"/>
    </row>
    <row r="259" spans="1:4" ht="9.75" customHeight="1">
      <c r="A259" s="3" t="s">
        <v>97</v>
      </c>
      <c r="B259" s="7"/>
      <c r="C259" s="6"/>
      <c r="D259" s="6"/>
    </row>
    <row r="260" spans="2:4" ht="9.75" customHeight="1">
      <c r="B260" s="4" t="s">
        <v>75</v>
      </c>
      <c r="C260" s="6">
        <v>16884</v>
      </c>
      <c r="D260" s="6">
        <v>13552</v>
      </c>
    </row>
    <row r="261" spans="2:4" ht="9.75" customHeight="1">
      <c r="B261" s="4" t="s">
        <v>95</v>
      </c>
      <c r="C261" s="6">
        <v>36763</v>
      </c>
      <c r="D261" s="6">
        <v>53329</v>
      </c>
    </row>
    <row r="262" spans="2:4" ht="9.75" customHeight="1">
      <c r="B262" s="4" t="s">
        <v>46</v>
      </c>
      <c r="C262" s="6">
        <v>6362</v>
      </c>
      <c r="D262" s="6">
        <v>7993</v>
      </c>
    </row>
    <row r="263" spans="1:4" ht="9.75" customHeight="1">
      <c r="A263" s="3" t="s">
        <v>114</v>
      </c>
      <c r="C263" s="6">
        <v>60009</v>
      </c>
      <c r="D263" s="6">
        <v>74874</v>
      </c>
    </row>
    <row r="264" spans="2:4" s="1" customFormat="1" ht="9.75" customHeight="1">
      <c r="B264" s="2" t="s">
        <v>115</v>
      </c>
      <c r="C264" s="1">
        <f>C263/134883</f>
        <v>0.44489668824091994</v>
      </c>
      <c r="D264" s="1">
        <f>D263/134883</f>
        <v>0.5551033117590801</v>
      </c>
    </row>
    <row r="265" spans="2:4" ht="4.5" customHeight="1">
      <c r="B265" s="7"/>
      <c r="C265" s="6"/>
      <c r="D265" s="6"/>
    </row>
    <row r="266" spans="1:4" ht="9.75" customHeight="1">
      <c r="A266" s="3" t="s">
        <v>98</v>
      </c>
      <c r="B266" s="7"/>
      <c r="C266" s="6"/>
      <c r="D266" s="6"/>
    </row>
    <row r="267" spans="2:4" ht="9.75" customHeight="1">
      <c r="B267" s="4" t="s">
        <v>75</v>
      </c>
      <c r="C267" s="6">
        <v>40856</v>
      </c>
      <c r="D267" s="6">
        <v>12788</v>
      </c>
    </row>
    <row r="268" spans="1:4" ht="9.75" customHeight="1">
      <c r="A268" s="3" t="s">
        <v>114</v>
      </c>
      <c r="C268" s="6">
        <v>40856</v>
      </c>
      <c r="D268" s="6">
        <v>12788</v>
      </c>
    </row>
    <row r="269" spans="2:4" s="1" customFormat="1" ht="9.75" customHeight="1">
      <c r="B269" s="2" t="s">
        <v>115</v>
      </c>
      <c r="C269" s="1">
        <f>C268/53644</f>
        <v>0.7616136007754828</v>
      </c>
      <c r="D269" s="1">
        <f>D268/53644</f>
        <v>0.23838639922451718</v>
      </c>
    </row>
    <row r="270" spans="2:4" ht="4.5" customHeight="1">
      <c r="B270" s="7"/>
      <c r="C270" s="6"/>
      <c r="D270" s="6"/>
    </row>
    <row r="271" spans="1:4" ht="9.75" customHeight="1">
      <c r="A271" s="3" t="s">
        <v>99</v>
      </c>
      <c r="B271" s="7"/>
      <c r="C271" s="6"/>
      <c r="D271" s="6"/>
    </row>
    <row r="272" spans="2:4" ht="9.75" customHeight="1">
      <c r="B272" s="4" t="s">
        <v>92</v>
      </c>
      <c r="C272" s="6">
        <v>46376</v>
      </c>
      <c r="D272" s="6">
        <v>38739</v>
      </c>
    </row>
    <row r="273" spans="1:4" ht="9.75" customHeight="1">
      <c r="A273" s="3" t="s">
        <v>114</v>
      </c>
      <c r="C273" s="6">
        <v>46376</v>
      </c>
      <c r="D273" s="6">
        <v>38739</v>
      </c>
    </row>
    <row r="274" spans="2:4" s="1" customFormat="1" ht="9.75" customHeight="1">
      <c r="B274" s="2" t="s">
        <v>115</v>
      </c>
      <c r="C274" s="1">
        <f>C273/85115</f>
        <v>0.5448628326381953</v>
      </c>
      <c r="D274" s="1">
        <f>D273/85115</f>
        <v>0.4551371673618046</v>
      </c>
    </row>
    <row r="275" spans="2:4" ht="4.5" customHeight="1">
      <c r="B275" s="7"/>
      <c r="C275" s="6"/>
      <c r="D275" s="6"/>
    </row>
    <row r="276" spans="1:4" ht="9.75" customHeight="1">
      <c r="A276" s="3" t="s">
        <v>100</v>
      </c>
      <c r="B276" s="7"/>
      <c r="C276" s="6"/>
      <c r="D276" s="6"/>
    </row>
    <row r="277" spans="2:4" ht="9.75" customHeight="1">
      <c r="B277" s="4" t="s">
        <v>92</v>
      </c>
      <c r="C277" s="6">
        <v>42755</v>
      </c>
      <c r="D277" s="6">
        <v>73412</v>
      </c>
    </row>
    <row r="278" spans="1:4" ht="9.75" customHeight="1">
      <c r="A278" s="3" t="s">
        <v>114</v>
      </c>
      <c r="C278" s="6">
        <v>42755</v>
      </c>
      <c r="D278" s="6">
        <v>73412</v>
      </c>
    </row>
    <row r="279" spans="2:4" s="1" customFormat="1" ht="9.75" customHeight="1">
      <c r="B279" s="2" t="s">
        <v>115</v>
      </c>
      <c r="C279" s="1">
        <f>C278/116167</f>
        <v>0.36804772439677363</v>
      </c>
      <c r="D279" s="1">
        <f>D278/116167</f>
        <v>0.6319522756032264</v>
      </c>
    </row>
    <row r="280" spans="2:4" ht="4.5" customHeight="1">
      <c r="B280" s="7"/>
      <c r="C280" s="6"/>
      <c r="D280" s="6"/>
    </row>
    <row r="281" spans="1:4" ht="9.75" customHeight="1">
      <c r="A281" s="3" t="s">
        <v>101</v>
      </c>
      <c r="B281" s="7"/>
      <c r="C281" s="6"/>
      <c r="D281" s="6"/>
    </row>
    <row r="282" spans="2:4" ht="9.75" customHeight="1">
      <c r="B282" s="4" t="s">
        <v>75</v>
      </c>
      <c r="C282" s="6">
        <v>73051</v>
      </c>
      <c r="D282" s="6">
        <v>27510</v>
      </c>
    </row>
    <row r="283" spans="1:4" ht="9.75" customHeight="1">
      <c r="A283" s="3" t="s">
        <v>114</v>
      </c>
      <c r="C283" s="6">
        <v>73051</v>
      </c>
      <c r="D283" s="6">
        <v>27510</v>
      </c>
    </row>
    <row r="284" spans="2:4" s="1" customFormat="1" ht="9.75" customHeight="1">
      <c r="B284" s="2" t="s">
        <v>115</v>
      </c>
      <c r="C284" s="1">
        <f>C283/100561</f>
        <v>0.7264347013255635</v>
      </c>
      <c r="D284" s="1">
        <f>D283/100561</f>
        <v>0.2735652986744364</v>
      </c>
    </row>
    <row r="285" spans="2:4" ht="4.5" customHeight="1">
      <c r="B285" s="7"/>
      <c r="C285" s="6"/>
      <c r="D285" s="6"/>
    </row>
    <row r="286" spans="1:4" ht="9.75" customHeight="1">
      <c r="A286" s="3" t="s">
        <v>102</v>
      </c>
      <c r="B286" s="7"/>
      <c r="C286" s="6"/>
      <c r="D286" s="6"/>
    </row>
    <row r="287" spans="2:4" ht="9.75" customHeight="1">
      <c r="B287" s="4" t="s">
        <v>75</v>
      </c>
      <c r="C287" s="6">
        <v>57337</v>
      </c>
      <c r="D287" s="6">
        <v>14419</v>
      </c>
    </row>
    <row r="288" spans="1:4" ht="9.75" customHeight="1">
      <c r="A288" s="3" t="s">
        <v>114</v>
      </c>
      <c r="C288" s="6">
        <v>57337</v>
      </c>
      <c r="D288" s="6">
        <v>14419</v>
      </c>
    </row>
    <row r="289" spans="2:4" s="1" customFormat="1" ht="9.75" customHeight="1">
      <c r="B289" s="2" t="s">
        <v>115</v>
      </c>
      <c r="C289" s="1">
        <f>C288/71756</f>
        <v>0.7990551312782206</v>
      </c>
      <c r="D289" s="1">
        <f>D288/71756</f>
        <v>0.20094486872177936</v>
      </c>
    </row>
    <row r="290" spans="2:4" ht="4.5" customHeight="1">
      <c r="B290" s="7"/>
      <c r="C290" s="6"/>
      <c r="D290" s="6"/>
    </row>
    <row r="291" spans="1:4" ht="9.75" customHeight="1">
      <c r="A291" s="3" t="s">
        <v>103</v>
      </c>
      <c r="B291" s="7"/>
      <c r="C291" s="6"/>
      <c r="D291" s="6"/>
    </row>
    <row r="292" spans="2:4" ht="9.75" customHeight="1">
      <c r="B292" s="4" t="s">
        <v>95</v>
      </c>
      <c r="C292" s="6">
        <v>69468</v>
      </c>
      <c r="D292" s="6">
        <v>98031</v>
      </c>
    </row>
    <row r="293" spans="1:4" ht="9.75" customHeight="1">
      <c r="A293" s="3" t="s">
        <v>114</v>
      </c>
      <c r="C293" s="6">
        <v>69468</v>
      </c>
      <c r="D293" s="6">
        <v>98031</v>
      </c>
    </row>
    <row r="294" spans="2:4" s="1" customFormat="1" ht="9.75" customHeight="1">
      <c r="B294" s="2" t="s">
        <v>115</v>
      </c>
      <c r="C294" s="1">
        <f>C293/167499</f>
        <v>0.41473680439883226</v>
      </c>
      <c r="D294" s="1">
        <f>D293/167499</f>
        <v>0.5852631956011678</v>
      </c>
    </row>
    <row r="295" spans="2:4" ht="4.5" customHeight="1">
      <c r="B295" s="7"/>
      <c r="C295" s="6"/>
      <c r="D295" s="6"/>
    </row>
    <row r="296" spans="1:4" ht="9.75" customHeight="1">
      <c r="A296" s="3" t="s">
        <v>104</v>
      </c>
      <c r="B296" s="7"/>
      <c r="C296" s="6"/>
      <c r="D296" s="6"/>
    </row>
    <row r="297" spans="2:4" ht="9.75" customHeight="1">
      <c r="B297" s="4" t="s">
        <v>95</v>
      </c>
      <c r="C297" s="6">
        <v>49714</v>
      </c>
      <c r="D297" s="6">
        <v>33876</v>
      </c>
    </row>
    <row r="298" spans="1:4" ht="9.75" customHeight="1">
      <c r="A298" s="3" t="s">
        <v>114</v>
      </c>
      <c r="C298" s="6">
        <v>49714</v>
      </c>
      <c r="D298" s="6">
        <v>33876</v>
      </c>
    </row>
    <row r="299" spans="2:4" s="1" customFormat="1" ht="9.75" customHeight="1">
      <c r="B299" s="2" t="s">
        <v>115</v>
      </c>
      <c r="C299" s="1">
        <f>C298/83590</f>
        <v>0.5947362124656059</v>
      </c>
      <c r="D299" s="1">
        <f>D298/83590</f>
        <v>0.40526378753439407</v>
      </c>
    </row>
    <row r="300" spans="2:4" ht="4.5" customHeight="1">
      <c r="B300" s="7"/>
      <c r="C300" s="6"/>
      <c r="D300" s="6"/>
    </row>
    <row r="301" spans="1:4" ht="9.75" customHeight="1">
      <c r="A301" s="3" t="s">
        <v>105</v>
      </c>
      <c r="B301" s="7"/>
      <c r="C301" s="6"/>
      <c r="D301" s="6"/>
    </row>
    <row r="302" spans="2:4" ht="9.75" customHeight="1">
      <c r="B302" s="4" t="s">
        <v>75</v>
      </c>
      <c r="C302" s="6">
        <v>44650</v>
      </c>
      <c r="D302" s="6">
        <v>26174</v>
      </c>
    </row>
    <row r="303" spans="2:4" ht="9.75" customHeight="1">
      <c r="B303" s="4" t="s">
        <v>95</v>
      </c>
      <c r="C303" s="6">
        <v>26967</v>
      </c>
      <c r="D303" s="6">
        <v>28869</v>
      </c>
    </row>
    <row r="304" spans="1:4" ht="9.75" customHeight="1">
      <c r="A304" s="3" t="s">
        <v>114</v>
      </c>
      <c r="C304" s="6">
        <v>71617</v>
      </c>
      <c r="D304" s="6">
        <v>55043</v>
      </c>
    </row>
    <row r="305" spans="2:4" s="1" customFormat="1" ht="9.75" customHeight="1">
      <c r="B305" s="2" t="s">
        <v>115</v>
      </c>
      <c r="C305" s="1">
        <f>C304/126660</f>
        <v>0.5654271277435654</v>
      </c>
      <c r="D305" s="1">
        <f>D304/126660</f>
        <v>0.43457287225643454</v>
      </c>
    </row>
    <row r="306" spans="2:4" ht="4.5" customHeight="1">
      <c r="B306" s="7"/>
      <c r="C306" s="6"/>
      <c r="D306" s="6"/>
    </row>
    <row r="307" spans="1:4" ht="9.75" customHeight="1">
      <c r="A307" s="3" t="s">
        <v>106</v>
      </c>
      <c r="B307" s="7"/>
      <c r="C307" s="6"/>
      <c r="D307" s="6"/>
    </row>
    <row r="308" spans="2:4" ht="9.75" customHeight="1">
      <c r="B308" s="4" t="s">
        <v>95</v>
      </c>
      <c r="C308" s="6">
        <v>75434</v>
      </c>
      <c r="D308" s="6">
        <v>102289</v>
      </c>
    </row>
    <row r="309" spans="1:4" ht="9.75" customHeight="1">
      <c r="A309" s="3" t="s">
        <v>114</v>
      </c>
      <c r="C309" s="6">
        <v>75434</v>
      </c>
      <c r="D309" s="6">
        <v>102289</v>
      </c>
    </row>
    <row r="310" spans="2:4" s="1" customFormat="1" ht="9.75" customHeight="1">
      <c r="B310" s="2" t="s">
        <v>115</v>
      </c>
      <c r="C310" s="1">
        <f>C309/177723</f>
        <v>0.4244470327419636</v>
      </c>
      <c r="D310" s="1">
        <f>D309/177723</f>
        <v>0.5755529672580364</v>
      </c>
    </row>
    <row r="311" spans="2:4" ht="4.5" customHeight="1">
      <c r="B311" s="7"/>
      <c r="C311" s="6"/>
      <c r="D311" s="6"/>
    </row>
    <row r="312" spans="1:4" ht="9.75" customHeight="1">
      <c r="A312" s="3" t="s">
        <v>108</v>
      </c>
      <c r="B312" s="7"/>
      <c r="C312" s="6"/>
      <c r="D312" s="6"/>
    </row>
    <row r="313" spans="2:4" ht="9.75" customHeight="1">
      <c r="B313" s="4" t="s">
        <v>95</v>
      </c>
      <c r="C313" s="6">
        <v>15653</v>
      </c>
      <c r="D313" s="6">
        <v>26531</v>
      </c>
    </row>
    <row r="314" spans="2:4" ht="9.75" customHeight="1">
      <c r="B314" s="4" t="s">
        <v>107</v>
      </c>
      <c r="C314" s="6">
        <v>59379</v>
      </c>
      <c r="D314" s="6">
        <v>65009</v>
      </c>
    </row>
    <row r="315" spans="1:4" ht="9.75" customHeight="1">
      <c r="A315" s="3" t="s">
        <v>114</v>
      </c>
      <c r="C315" s="6">
        <v>75032</v>
      </c>
      <c r="D315" s="6">
        <v>91540</v>
      </c>
    </row>
    <row r="316" spans="2:4" s="1" customFormat="1" ht="9.75" customHeight="1">
      <c r="B316" s="2" t="s">
        <v>115</v>
      </c>
      <c r="C316" s="1">
        <f>C315/166572</f>
        <v>0.4504478543812886</v>
      </c>
      <c r="D316" s="1">
        <f>D315/166572</f>
        <v>0.5495521456187115</v>
      </c>
    </row>
    <row r="317" spans="2:4" ht="4.5" customHeight="1">
      <c r="B317" s="7"/>
      <c r="C317" s="6"/>
      <c r="D317" s="6"/>
    </row>
    <row r="318" spans="1:4" ht="9.75" customHeight="1">
      <c r="A318" s="3" t="s">
        <v>109</v>
      </c>
      <c r="B318" s="7"/>
      <c r="C318" s="6"/>
      <c r="D318" s="6"/>
    </row>
    <row r="319" spans="2:4" ht="9.75" customHeight="1">
      <c r="B319" s="4" t="s">
        <v>92</v>
      </c>
      <c r="C319" s="6">
        <v>5066</v>
      </c>
      <c r="D319" s="6">
        <v>9629</v>
      </c>
    </row>
    <row r="320" spans="2:4" ht="9.75" customHeight="1">
      <c r="B320" s="4" t="s">
        <v>107</v>
      </c>
      <c r="C320" s="6">
        <v>52374</v>
      </c>
      <c r="D320" s="6">
        <v>92595</v>
      </c>
    </row>
    <row r="321" spans="1:4" ht="9.75" customHeight="1">
      <c r="A321" s="3" t="s">
        <v>114</v>
      </c>
      <c r="C321" s="6">
        <v>57440</v>
      </c>
      <c r="D321" s="6">
        <v>102224</v>
      </c>
    </row>
    <row r="322" spans="2:4" s="1" customFormat="1" ht="9.75" customHeight="1">
      <c r="B322" s="2" t="s">
        <v>115</v>
      </c>
      <c r="C322" s="1">
        <f>C321/159664</f>
        <v>0.35975548652169553</v>
      </c>
      <c r="D322" s="1">
        <f>D321/159664</f>
        <v>0.6402445134783045</v>
      </c>
    </row>
    <row r="323" spans="2:4" ht="4.5" customHeight="1">
      <c r="B323" s="7"/>
      <c r="C323" s="6"/>
      <c r="D323" s="6"/>
    </row>
    <row r="324" spans="1:4" ht="9.75" customHeight="1">
      <c r="A324" s="3" t="s">
        <v>111</v>
      </c>
      <c r="B324" s="7"/>
      <c r="C324" s="6"/>
      <c r="D324" s="6"/>
    </row>
    <row r="325" spans="2:4" ht="9.75" customHeight="1">
      <c r="B325" s="4" t="s">
        <v>110</v>
      </c>
      <c r="C325" s="6">
        <v>13457</v>
      </c>
      <c r="D325" s="6">
        <v>7484</v>
      </c>
    </row>
    <row r="326" spans="2:4" ht="9.75" customHeight="1">
      <c r="B326" s="4" t="s">
        <v>107</v>
      </c>
      <c r="C326" s="6">
        <v>41642</v>
      </c>
      <c r="D326" s="6">
        <v>20652</v>
      </c>
    </row>
    <row r="327" spans="1:4" ht="9.75" customHeight="1">
      <c r="A327" s="3" t="s">
        <v>114</v>
      </c>
      <c r="C327" s="6">
        <v>55099</v>
      </c>
      <c r="D327" s="6">
        <v>28136</v>
      </c>
    </row>
    <row r="328" spans="2:4" s="1" customFormat="1" ht="9.75" customHeight="1">
      <c r="B328" s="2" t="s">
        <v>115</v>
      </c>
      <c r="C328" s="1">
        <f>C327/83235</f>
        <v>0.6619691235658076</v>
      </c>
      <c r="D328" s="1">
        <f>D327/83235</f>
        <v>0.33803087643419233</v>
      </c>
    </row>
    <row r="329" spans="2:4" ht="4.5" customHeight="1">
      <c r="B329" s="7"/>
      <c r="C329" s="6"/>
      <c r="D329" s="6"/>
    </row>
    <row r="330" spans="1:4" ht="9.75" customHeight="1">
      <c r="A330" s="3" t="s">
        <v>112</v>
      </c>
      <c r="B330" s="7"/>
      <c r="C330" s="6"/>
      <c r="D330" s="6"/>
    </row>
    <row r="331" spans="2:4" ht="9.75" customHeight="1">
      <c r="B331" s="4" t="s">
        <v>107</v>
      </c>
      <c r="C331" s="6">
        <v>102346</v>
      </c>
      <c r="D331" s="6">
        <v>93269</v>
      </c>
    </row>
    <row r="332" spans="1:4" ht="9.75" customHeight="1">
      <c r="A332" s="3" t="s">
        <v>114</v>
      </c>
      <c r="C332" s="6">
        <v>102346</v>
      </c>
      <c r="D332" s="6">
        <v>93269</v>
      </c>
    </row>
    <row r="333" spans="2:4" s="1" customFormat="1" ht="9.75" customHeight="1">
      <c r="B333" s="2" t="s">
        <v>115</v>
      </c>
      <c r="C333" s="1">
        <f>C332/195615</f>
        <v>0.5232011860031184</v>
      </c>
      <c r="D333" s="1">
        <f>D332/195615</f>
        <v>0.4767988139968816</v>
      </c>
    </row>
    <row r="334" spans="2:4" ht="4.5" customHeight="1">
      <c r="B334" s="7"/>
      <c r="C334" s="6"/>
      <c r="D334" s="6"/>
    </row>
    <row r="335" spans="1:4" ht="9.75" customHeight="1">
      <c r="A335" s="3" t="s">
        <v>113</v>
      </c>
      <c r="B335" s="7"/>
      <c r="C335" s="6"/>
      <c r="D335" s="6"/>
    </row>
    <row r="336" spans="2:4" ht="9.75" customHeight="1">
      <c r="B336" s="4" t="s">
        <v>107</v>
      </c>
      <c r="C336" s="6">
        <v>90678</v>
      </c>
      <c r="D336" s="6">
        <v>60417</v>
      </c>
    </row>
    <row r="337" spans="1:4" ht="9.75" customHeight="1">
      <c r="A337" s="3" t="s">
        <v>114</v>
      </c>
      <c r="C337" s="6">
        <v>90678</v>
      </c>
      <c r="D337" s="6">
        <v>60417</v>
      </c>
    </row>
    <row r="338" spans="2:4" s="1" customFormat="1" ht="9.75" customHeight="1">
      <c r="B338" s="2" t="s">
        <v>115</v>
      </c>
      <c r="C338" s="1">
        <f>C337/151095</f>
        <v>0.6001389854065323</v>
      </c>
      <c r="D338" s="1">
        <f>D337/151095</f>
        <v>0.3998610145934677</v>
      </c>
    </row>
    <row r="339" spans="2:4" ht="4.5" customHeight="1">
      <c r="B339" s="7"/>
      <c r="C339" s="6"/>
      <c r="D339" s="6"/>
    </row>
    <row r="340" spans="2:4" ht="9.75" customHeight="1">
      <c r="B340" s="7"/>
      <c r="C340" s="6"/>
      <c r="D340" s="6"/>
    </row>
  </sheetData>
  <sheetProtection/>
  <printOptions/>
  <pageMargins left="0.8999999999999999" right="0.8999999999999999" top="1" bottom="0.8" header="0.3" footer="0.3"/>
  <pageSetup firstPageNumber="29" useFirstPageNumber="1" fitToHeight="0" fitToWidth="0" horizontalDpi="600" verticalDpi="600" orientation="portrait" r:id="rId1"/>
  <headerFooter alignWithMargins="0">
    <oddHeader>&amp;C&amp;"Arial,Bold"&amp;11Supplement to the Statement of Vote
Counties by Congressional Districts for Governor</oddHeader>
    <oddFooter>&amp;L&amp;8* Incumbent&amp;C&amp;8&amp;P</oddFooter>
  </headerFooter>
  <rowBreaks count="3" manualBreakCount="3">
    <brk id="68" max="3" man="1"/>
    <brk id="134" max="3" man="1"/>
    <brk id="20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Sarah Brar</cp:lastModifiedBy>
  <cp:lastPrinted>2015-04-02T23:52:23Z</cp:lastPrinted>
  <dcterms:created xsi:type="dcterms:W3CDTF">2015-03-18T21:20:28Z</dcterms:created>
  <dcterms:modified xsi:type="dcterms:W3CDTF">2015-04-06T22:43:34Z</dcterms:modified>
  <cp:category/>
  <cp:version/>
  <cp:contentType/>
  <cp:contentStatus/>
</cp:coreProperties>
</file>