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'Sheet1'!$A$1:$Q$274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<sst xmlns="http://schemas.openxmlformats.org/spreadsheetml/2006/main" count="262" uniqueCount="120">
  <si>
    <t>Akinyemi Agbede</t>
  </si>
  <si>
    <t>Glenn Champ</t>
  </si>
  <si>
    <t>Tim Donnelly</t>
  </si>
  <si>
    <t>Richard William Aguirre</t>
  </si>
  <si>
    <t>Andrew Blount</t>
  </si>
  <si>
    <t>Neel Kashkari</t>
  </si>
  <si>
    <t>Luis J. Rodriguez</t>
  </si>
  <si>
    <t>Cindy L. Sheehan</t>
  </si>
  <si>
    <t>Robert Newman</t>
  </si>
  <si>
    <t>Rakesh Kumar Christian</t>
  </si>
  <si>
    <t>Janel Hyeshia Buycks</t>
  </si>
  <si>
    <t>DEM</t>
  </si>
  <si>
    <t>REP</t>
  </si>
  <si>
    <t>GRN</t>
  </si>
  <si>
    <t>PF</t>
  </si>
  <si>
    <t>NPP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</si>
  <si>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</si>
  <si>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</si>
  <si>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</si>
  <si>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</si>
  <si>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</si>
  <si>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</si>
  <si>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</si>
  <si>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</si>
  <si>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</si>
  <si>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</si>
  <si>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</si>
  <si>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Senate District 1</t>
  </si>
  <si>
    <t>Del Norte</t>
  </si>
  <si>
    <t>Humboldt</t>
  </si>
  <si>
    <t>Lake</t>
  </si>
  <si>
    <t>Marin</t>
  </si>
  <si>
    <t>Mendocino</t>
  </si>
  <si>
    <t>Sonoma</t>
  </si>
  <si>
    <t>Trinity</t>
  </si>
  <si>
    <t>Senate District 2</t>
  </si>
  <si>
    <t>Contra Costa</t>
  </si>
  <si>
    <t>Napa</t>
  </si>
  <si>
    <t>Solano</t>
  </si>
  <si>
    <t>Yolo</t>
  </si>
  <si>
    <t>Senate District 3</t>
  </si>
  <si>
    <t>Butte</t>
  </si>
  <si>
    <t>Colusa</t>
  </si>
  <si>
    <t>Glenn</t>
  </si>
  <si>
    <t>Sutter</t>
  </si>
  <si>
    <t>Tehama</t>
  </si>
  <si>
    <t>Yuba</t>
  </si>
  <si>
    <t>Senate District 4</t>
  </si>
  <si>
    <t>San Joaquin</t>
  </si>
  <si>
    <t>Stanislaus</t>
  </si>
  <si>
    <t>Senate District 5</t>
  </si>
  <si>
    <t>Senate District 6</t>
  </si>
  <si>
    <t>Alameda</t>
  </si>
  <si>
    <t>Senate District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</si>
  <si>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</si>
  <si>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</si>
  <si>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</si>
  <si>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</si>
  <si>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</si>
  <si>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</si>
  <si>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</si>
  <si>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</si>
  <si>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</si>
  <si>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Senate District 8</t>
  </si>
  <si>
    <t>Senate District 9</t>
  </si>
  <si>
    <t>Santa Clara</t>
  </si>
  <si>
    <t>Senate District 10</t>
  </si>
  <si>
    <t>San Francisco</t>
  </si>
  <si>
    <t>San Mateo</t>
  </si>
  <si>
    <t>Senate District 11</t>
  </si>
  <si>
    <t>Merced</t>
  </si>
  <si>
    <t>Monterey</t>
  </si>
  <si>
    <t>San Benito</t>
  </si>
  <si>
    <t>Senate District 12</t>
  </si>
  <si>
    <t>Senate District 13</t>
  </si>
  <si>
    <t>Kern</t>
  </si>
  <si>
    <t>Kings</t>
  </si>
  <si>
    <t>Senate District 14</t>
  </si>
  <si>
    <t>Senate District 15</t>
  </si>
  <si>
    <t>San Bernardino</t>
  </si>
  <si>
    <t>Senate District 16</t>
  </si>
  <si>
    <t>San Luis Obispo</t>
  </si>
  <si>
    <t>Santa Cruz</t>
  </si>
  <si>
    <t>Senate District 17</t>
  </si>
  <si>
    <t>Los Angeles</t>
  </si>
  <si>
    <t>Senate District 18</t>
  </si>
  <si>
    <t>Santa Barbara</t>
  </si>
  <si>
    <t>Ventura</t>
  </si>
  <si>
    <t>Senate District 19</t>
  </si>
  <si>
    <t>Senate District 20</t>
  </si>
  <si>
    <t>Senate District 21</t>
  </si>
  <si>
    <t>Senate District 22</t>
  </si>
  <si>
    <t>Riverside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</si>
  <si>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</si>
  <si>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</si>
  <si>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</si>
  <si>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</si>
  <si>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</si>
  <si>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</si>
  <si>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</si>
  <si>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</si>
  <si>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</si>
  <si>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</si>
  <si>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</si>
  <si>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</si>
  <si>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</si>
  <si>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</si>
  <si>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</si>
  <si>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</si>
  <si>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</si>
  <si>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</si>
  <si>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</si>
  <si>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</si>
  <si>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</si>
  <si>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</si>
  <si>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</si>
  <si>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"Bo"
Bogdan Ambrozewicz</t>
  </si>
  <si>
    <t>Joe
Leicht</t>
  </si>
  <si>
    <t>Alma
Marie Winston</t>
  </si>
  <si>
    <t>Edmund G. "Jerry" Brown*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</si>
</sst>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showOutlineSymbols="0" view="pageBreakPreview" zoomScale="70" zoomScaleSheetLayoutView="70" workbookViewId="0" topLeftCell="A170">
      <selection activeCell="A275" sqref="A275:IV275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14" width="8.7109375" style="1" customWidth="1"/>
    <col min="15" max="15" width="10.00390625" style="1" customWidth="1"/>
    <col min="16" max="17" width="8.7109375" style="1" customWidth="1"/>
    <col min="18" max="16384" width="7.7109375" style="1" customWidth="1"/>
  </cols>
  <sheetData>
    <row r="1" spans="3:17" s="10" customFormat="1" ht="45" customHeight="1">
      <c r="C1" s="10" t="s">
        <v>0</v>
      </c>
      <c r="D1" s="10" t="s">
        <v>119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118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116</v>
      </c>
      <c r="P1" s="10" t="s">
        <v>117</v>
      </c>
      <c r="Q1" s="10" t="s">
        <v>10</v>
      </c>
    </row>
    <row r="2" spans="3:17" s="12" customFormat="1" ht="11.25" customHeight="1">
      <c r="C2" s="12" t="s">
        <v>11</v>
      </c>
      <c r="D2" s="12" t="s">
        <v>11</v>
      </c>
      <c r="E2" s="12" t="s">
        <v>12</v>
      </c>
      <c r="F2" s="12" t="s">
        <v>12</v>
      </c>
      <c r="G2" s="12" t="s">
        <v>12</v>
      </c>
      <c r="H2" s="12" t="s">
        <v>12</v>
      </c>
      <c r="I2" s="12" t="s">
        <v>12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15</v>
      </c>
      <c r="O2" s="12" t="s">
        <v>15</v>
      </c>
      <c r="P2" s="12" t="s">
        <v>15</v>
      </c>
      <c r="Q2" s="12" t="s">
        <v>15</v>
      </c>
    </row>
    <row r="3" spans="1:2" s="15" customFormat="1" ht="9.75" customHeight="1">
      <c r="A3" s="13" t="s">
        <v>27</v>
      </c>
      <c r="B3" s="14"/>
    </row>
    <row r="4" spans="2:17" s="9" customFormat="1" ht="9.75" customHeight="1">
      <c r="B4" s="8" t="s">
        <v>16</v>
      </c>
      <c r="C4" s="11">
        <v>5</v>
      </c>
      <c r="D4" s="11">
        <v>288</v>
      </c>
      <c r="E4" s="11">
        <v>16</v>
      </c>
      <c r="F4" s="11">
        <v>85</v>
      </c>
      <c r="G4" s="11">
        <v>1</v>
      </c>
      <c r="H4" s="11">
        <v>18</v>
      </c>
      <c r="I4" s="11">
        <v>39</v>
      </c>
      <c r="J4" s="11">
        <v>2</v>
      </c>
      <c r="K4" s="11">
        <v>12</v>
      </c>
      <c r="L4" s="11">
        <v>10</v>
      </c>
      <c r="M4" s="11">
        <v>12</v>
      </c>
      <c r="N4" s="11">
        <v>1</v>
      </c>
      <c r="O4" s="11">
        <v>1</v>
      </c>
      <c r="P4" s="11">
        <v>2</v>
      </c>
      <c r="Q4" s="11">
        <v>0</v>
      </c>
    </row>
    <row r="5" spans="2:17" ht="9.75" customHeight="1">
      <c r="B5" s="5" t="s">
        <v>17</v>
      </c>
      <c r="C5" s="2">
        <v>144</v>
      </c>
      <c r="D5" s="2">
        <v>17491</v>
      </c>
      <c r="E5" s="2">
        <v>831</v>
      </c>
      <c r="F5" s="2">
        <v>7663</v>
      </c>
      <c r="G5" s="2">
        <v>125</v>
      </c>
      <c r="H5" s="2">
        <v>775</v>
      </c>
      <c r="I5" s="2">
        <v>12585</v>
      </c>
      <c r="J5" s="2">
        <v>338</v>
      </c>
      <c r="K5" s="2">
        <v>309</v>
      </c>
      <c r="L5" s="2">
        <v>414</v>
      </c>
      <c r="M5" s="2">
        <v>453</v>
      </c>
      <c r="N5" s="2">
        <v>137</v>
      </c>
      <c r="O5" s="2">
        <v>264</v>
      </c>
      <c r="P5" s="2">
        <v>100</v>
      </c>
      <c r="Q5" s="2">
        <v>70</v>
      </c>
    </row>
    <row r="6" spans="2:17" ht="9.75" customHeight="1">
      <c r="B6" s="5" t="s">
        <v>18</v>
      </c>
      <c r="C6" s="2">
        <v>32</v>
      </c>
      <c r="D6" s="2">
        <v>1766</v>
      </c>
      <c r="E6" s="2">
        <v>230</v>
      </c>
      <c r="F6" s="2">
        <v>1810</v>
      </c>
      <c r="G6" s="2">
        <v>37</v>
      </c>
      <c r="H6" s="2">
        <v>188</v>
      </c>
      <c r="I6" s="2">
        <v>1095</v>
      </c>
      <c r="J6" s="2">
        <v>156</v>
      </c>
      <c r="K6" s="2">
        <v>47</v>
      </c>
      <c r="L6" s="2">
        <v>49</v>
      </c>
      <c r="M6" s="2">
        <v>121</v>
      </c>
      <c r="N6" s="2">
        <v>15</v>
      </c>
      <c r="O6" s="2">
        <v>52</v>
      </c>
      <c r="P6" s="2">
        <v>24</v>
      </c>
      <c r="Q6" s="2">
        <v>23</v>
      </c>
    </row>
    <row r="7" spans="2:17" ht="9.75" customHeight="1">
      <c r="B7" s="5" t="s">
        <v>19</v>
      </c>
      <c r="C7" s="2">
        <v>21</v>
      </c>
      <c r="D7" s="2">
        <v>683</v>
      </c>
      <c r="E7" s="2">
        <v>217</v>
      </c>
      <c r="F7" s="2">
        <v>973</v>
      </c>
      <c r="G7" s="2">
        <v>18</v>
      </c>
      <c r="H7" s="2">
        <v>154</v>
      </c>
      <c r="I7" s="2">
        <v>319</v>
      </c>
      <c r="J7" s="2">
        <v>61</v>
      </c>
      <c r="K7" s="2">
        <v>48</v>
      </c>
      <c r="L7" s="2">
        <v>34</v>
      </c>
      <c r="M7" s="2">
        <v>117</v>
      </c>
      <c r="N7" s="2">
        <v>3</v>
      </c>
      <c r="O7" s="2">
        <v>25</v>
      </c>
      <c r="P7" s="2">
        <v>12</v>
      </c>
      <c r="Q7" s="2">
        <v>12</v>
      </c>
    </row>
    <row r="8" spans="2:17" ht="9.75" customHeight="1">
      <c r="B8" s="5" t="s">
        <v>20</v>
      </c>
      <c r="C8" s="2">
        <v>64</v>
      </c>
      <c r="D8" s="2">
        <v>13404</v>
      </c>
      <c r="E8" s="2">
        <v>340</v>
      </c>
      <c r="F8" s="2">
        <v>5491</v>
      </c>
      <c r="G8" s="2">
        <v>57</v>
      </c>
      <c r="H8" s="2">
        <v>384</v>
      </c>
      <c r="I8" s="2">
        <v>5379</v>
      </c>
      <c r="J8" s="2">
        <v>397</v>
      </c>
      <c r="K8" s="2">
        <v>530</v>
      </c>
      <c r="L8" s="2">
        <v>356</v>
      </c>
      <c r="M8" s="2">
        <v>243</v>
      </c>
      <c r="N8" s="2">
        <v>50</v>
      </c>
      <c r="O8" s="2">
        <v>133</v>
      </c>
      <c r="P8" s="2">
        <v>54</v>
      </c>
      <c r="Q8" s="2">
        <v>45</v>
      </c>
    </row>
    <row r="9" spans="2:17" ht="9.75" customHeight="1">
      <c r="B9" s="5" t="s">
        <v>21</v>
      </c>
      <c r="C9" s="2">
        <v>127</v>
      </c>
      <c r="D9" s="2">
        <v>19710</v>
      </c>
      <c r="E9" s="2">
        <v>1040</v>
      </c>
      <c r="F9" s="2">
        <v>9622</v>
      </c>
      <c r="G9" s="2">
        <v>119</v>
      </c>
      <c r="H9" s="2">
        <v>867</v>
      </c>
      <c r="I9" s="2">
        <v>12983</v>
      </c>
      <c r="J9" s="2">
        <v>471</v>
      </c>
      <c r="K9" s="2">
        <v>324</v>
      </c>
      <c r="L9" s="2">
        <v>295</v>
      </c>
      <c r="M9" s="2">
        <v>454</v>
      </c>
      <c r="N9" s="2">
        <v>140</v>
      </c>
      <c r="O9" s="2">
        <v>275</v>
      </c>
      <c r="P9" s="2">
        <v>99</v>
      </c>
      <c r="Q9" s="2">
        <v>78</v>
      </c>
    </row>
    <row r="10" spans="2:17" ht="9.75" customHeight="1">
      <c r="B10" s="5" t="s">
        <v>22</v>
      </c>
      <c r="C10" s="2">
        <v>20</v>
      </c>
      <c r="D10" s="2">
        <v>2000</v>
      </c>
      <c r="E10" s="2">
        <v>133</v>
      </c>
      <c r="F10" s="2">
        <v>1215</v>
      </c>
      <c r="G10" s="2">
        <v>22</v>
      </c>
      <c r="H10" s="2">
        <v>143</v>
      </c>
      <c r="I10" s="2">
        <v>1185</v>
      </c>
      <c r="J10" s="2">
        <v>97</v>
      </c>
      <c r="K10" s="2">
        <v>79</v>
      </c>
      <c r="L10" s="2">
        <v>48</v>
      </c>
      <c r="M10" s="2">
        <v>83</v>
      </c>
      <c r="N10" s="2">
        <v>15</v>
      </c>
      <c r="O10" s="2">
        <v>25</v>
      </c>
      <c r="P10" s="2">
        <v>32</v>
      </c>
      <c r="Q10" s="2">
        <v>19</v>
      </c>
    </row>
    <row r="11" spans="2:17" ht="9.75" customHeight="1">
      <c r="B11" s="5" t="s">
        <v>23</v>
      </c>
      <c r="C11" s="2">
        <v>59</v>
      </c>
      <c r="D11" s="2">
        <v>12134</v>
      </c>
      <c r="E11" s="2">
        <v>534</v>
      </c>
      <c r="F11" s="2">
        <v>5309</v>
      </c>
      <c r="G11" s="2">
        <v>80</v>
      </c>
      <c r="H11" s="2">
        <v>215</v>
      </c>
      <c r="I11" s="2">
        <v>7809</v>
      </c>
      <c r="J11" s="2">
        <v>218</v>
      </c>
      <c r="K11" s="2">
        <v>152</v>
      </c>
      <c r="L11" s="2">
        <v>217</v>
      </c>
      <c r="M11" s="2">
        <v>177</v>
      </c>
      <c r="N11" s="2">
        <v>93</v>
      </c>
      <c r="O11" s="2">
        <v>121</v>
      </c>
      <c r="P11" s="2">
        <v>32</v>
      </c>
      <c r="Q11" s="2">
        <v>20</v>
      </c>
    </row>
    <row r="12" spans="2:17" ht="9.75" customHeight="1">
      <c r="B12" s="5" t="s">
        <v>24</v>
      </c>
      <c r="C12" s="2">
        <v>141</v>
      </c>
      <c r="D12" s="2">
        <v>10709</v>
      </c>
      <c r="E12" s="2">
        <v>1219</v>
      </c>
      <c r="F12" s="2">
        <v>8341</v>
      </c>
      <c r="G12" s="2">
        <v>176</v>
      </c>
      <c r="H12" s="2">
        <v>1246</v>
      </c>
      <c r="I12" s="2">
        <v>4745</v>
      </c>
      <c r="J12" s="2">
        <v>857</v>
      </c>
      <c r="K12" s="2">
        <v>424</v>
      </c>
      <c r="L12" s="2">
        <v>451</v>
      </c>
      <c r="M12" s="2">
        <v>640</v>
      </c>
      <c r="N12" s="2">
        <v>75</v>
      </c>
      <c r="O12" s="2">
        <v>233</v>
      </c>
      <c r="P12" s="2">
        <v>144</v>
      </c>
      <c r="Q12" s="2">
        <v>140</v>
      </c>
    </row>
    <row r="13" spans="2:17" ht="9.75" customHeight="1">
      <c r="B13" s="5" t="s">
        <v>25</v>
      </c>
      <c r="C13" s="2">
        <v>8</v>
      </c>
      <c r="D13" s="2">
        <v>513</v>
      </c>
      <c r="E13" s="2">
        <v>37</v>
      </c>
      <c r="F13" s="2">
        <v>323</v>
      </c>
      <c r="G13" s="2">
        <v>8</v>
      </c>
      <c r="H13" s="2">
        <v>38</v>
      </c>
      <c r="I13" s="2">
        <v>233</v>
      </c>
      <c r="J13" s="2">
        <v>28</v>
      </c>
      <c r="K13" s="2">
        <v>17</v>
      </c>
      <c r="L13" s="2">
        <v>32</v>
      </c>
      <c r="M13" s="2">
        <v>33</v>
      </c>
      <c r="N13" s="2">
        <v>2</v>
      </c>
      <c r="O13" s="2">
        <v>11</v>
      </c>
      <c r="P13" s="2">
        <v>4</v>
      </c>
      <c r="Q13" s="2">
        <v>7</v>
      </c>
    </row>
    <row r="14" spans="2:17" ht="9.75" customHeight="1">
      <c r="B14" s="5" t="s">
        <v>26</v>
      </c>
      <c r="C14" s="2">
        <v>92</v>
      </c>
      <c r="D14" s="2">
        <v>4468</v>
      </c>
      <c r="E14" s="2">
        <v>477</v>
      </c>
      <c r="F14" s="2">
        <v>3240</v>
      </c>
      <c r="G14" s="2">
        <v>48</v>
      </c>
      <c r="H14" s="2">
        <v>460</v>
      </c>
      <c r="I14" s="2">
        <v>1179</v>
      </c>
      <c r="J14" s="2">
        <v>297</v>
      </c>
      <c r="K14" s="2">
        <v>179</v>
      </c>
      <c r="L14" s="2">
        <v>134</v>
      </c>
      <c r="M14" s="2">
        <v>276</v>
      </c>
      <c r="N14" s="2">
        <v>24</v>
      </c>
      <c r="O14" s="2">
        <v>82</v>
      </c>
      <c r="P14" s="2">
        <v>53</v>
      </c>
      <c r="Q14" s="2">
        <v>41</v>
      </c>
    </row>
    <row r="15" spans="1:17" ht="9.75" customHeight="1">
      <c r="A15" s="3" t="s">
        <v>114</v>
      </c>
      <c r="C15" s="2">
        <v>713</v>
      </c>
      <c r="D15" s="2">
        <v>83166</v>
      </c>
      <c r="E15" s="2">
        <v>5074</v>
      </c>
      <c r="F15" s="2">
        <v>44072</v>
      </c>
      <c r="G15" s="2">
        <v>691</v>
      </c>
      <c r="H15" s="2">
        <v>4488</v>
      </c>
      <c r="I15" s="2">
        <v>47551</v>
      </c>
      <c r="J15" s="2">
        <v>2922</v>
      </c>
      <c r="K15" s="2">
        <v>2121</v>
      </c>
      <c r="L15" s="2">
        <v>2040</v>
      </c>
      <c r="M15" s="2">
        <v>2609</v>
      </c>
      <c r="N15" s="2">
        <v>555</v>
      </c>
      <c r="O15" s="2">
        <v>1222</v>
      </c>
      <c r="P15" s="2">
        <v>556</v>
      </c>
      <c r="Q15" s="2">
        <v>455</v>
      </c>
    </row>
    <row r="16" spans="2:17" s="4" customFormat="1" ht="9.75" customHeight="1">
      <c r="B16" s="6" t="s">
        <v>115</v>
      </c>
      <c r="C16" s="4">
        <f aca="true" t="shared" si="0" ref="C16:Q16">C15/198235</f>
        <v>0.003596741241455848</v>
      </c>
      <c r="D16" s="4">
        <f t="shared" si="0"/>
        <v>0.41953237319343206</v>
      </c>
      <c r="E16" s="4">
        <f t="shared" si="0"/>
        <v>0.02559588367341791</v>
      </c>
      <c r="F16" s="4">
        <f t="shared" si="0"/>
        <v>0.22232199157565516</v>
      </c>
      <c r="G16" s="4">
        <f t="shared" si="0"/>
        <v>0.003485761848311348</v>
      </c>
      <c r="H16" s="4">
        <f t="shared" si="0"/>
        <v>0.022639796201478043</v>
      </c>
      <c r="I16" s="4">
        <f t="shared" si="0"/>
        <v>0.2398718692460968</v>
      </c>
      <c r="J16" s="4">
        <f t="shared" si="0"/>
        <v>0.01474008121673771</v>
      </c>
      <c r="K16" s="4">
        <f t="shared" si="0"/>
        <v>0.010699422402703862</v>
      </c>
      <c r="L16" s="4">
        <f t="shared" si="0"/>
        <v>0.010290816455217292</v>
      </c>
      <c r="M16" s="4">
        <f t="shared" si="0"/>
        <v>0.013161147123363685</v>
      </c>
      <c r="N16" s="4">
        <f t="shared" si="0"/>
        <v>0.002799707417963528</v>
      </c>
      <c r="O16" s="4">
        <f t="shared" si="0"/>
        <v>0.006164400837389967</v>
      </c>
      <c r="P16" s="4">
        <f t="shared" si="0"/>
        <v>0.002804751935833733</v>
      </c>
      <c r="Q16" s="4">
        <f t="shared" si="0"/>
        <v>0.0022952556309430725</v>
      </c>
    </row>
    <row r="17" spans="2:17" ht="4.5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9.75" customHeight="1">
      <c r="A18" s="3" t="s">
        <v>35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9.75" customHeight="1">
      <c r="B19" s="5" t="s">
        <v>28</v>
      </c>
      <c r="C19" s="2">
        <v>33</v>
      </c>
      <c r="D19" s="2">
        <v>2532</v>
      </c>
      <c r="E19" s="2">
        <v>193</v>
      </c>
      <c r="F19" s="2">
        <v>1384</v>
      </c>
      <c r="G19" s="2">
        <v>35</v>
      </c>
      <c r="H19" s="2">
        <v>212</v>
      </c>
      <c r="I19" s="2">
        <v>533</v>
      </c>
      <c r="J19" s="2">
        <v>289</v>
      </c>
      <c r="K19" s="2">
        <v>88</v>
      </c>
      <c r="L19" s="2">
        <v>83</v>
      </c>
      <c r="M19" s="2">
        <v>101</v>
      </c>
      <c r="N19" s="2">
        <v>23</v>
      </c>
      <c r="O19" s="2">
        <v>44</v>
      </c>
      <c r="P19" s="2">
        <v>25</v>
      </c>
      <c r="Q19" s="2">
        <v>43</v>
      </c>
    </row>
    <row r="20" spans="2:17" ht="9.75" customHeight="1">
      <c r="B20" s="5" t="s">
        <v>29</v>
      </c>
      <c r="C20" s="2">
        <v>170</v>
      </c>
      <c r="D20" s="2">
        <v>16028</v>
      </c>
      <c r="E20" s="2">
        <v>681</v>
      </c>
      <c r="F20" s="2">
        <v>2821</v>
      </c>
      <c r="G20" s="2">
        <v>84</v>
      </c>
      <c r="H20" s="2">
        <v>672</v>
      </c>
      <c r="I20" s="2">
        <v>3886</v>
      </c>
      <c r="J20" s="2">
        <v>825</v>
      </c>
      <c r="K20" s="2">
        <v>1023</v>
      </c>
      <c r="L20" s="2">
        <v>638</v>
      </c>
      <c r="M20" s="2">
        <v>316</v>
      </c>
      <c r="N20" s="2">
        <v>74</v>
      </c>
      <c r="O20" s="2">
        <v>123</v>
      </c>
      <c r="P20" s="2">
        <v>47</v>
      </c>
      <c r="Q20" s="2">
        <v>85</v>
      </c>
    </row>
    <row r="21" spans="2:17" ht="9.75" customHeight="1">
      <c r="B21" s="5" t="s">
        <v>30</v>
      </c>
      <c r="C21" s="2">
        <v>185</v>
      </c>
      <c r="D21" s="2">
        <v>8477</v>
      </c>
      <c r="E21" s="2">
        <v>432</v>
      </c>
      <c r="F21" s="2">
        <v>2133</v>
      </c>
      <c r="G21" s="2">
        <v>83</v>
      </c>
      <c r="H21" s="2">
        <v>523</v>
      </c>
      <c r="I21" s="2">
        <v>1455</v>
      </c>
      <c r="J21" s="2">
        <v>197</v>
      </c>
      <c r="K21" s="2">
        <v>357</v>
      </c>
      <c r="L21" s="2">
        <v>255</v>
      </c>
      <c r="M21" s="2">
        <v>412</v>
      </c>
      <c r="N21" s="2">
        <v>59</v>
      </c>
      <c r="O21" s="2">
        <v>133</v>
      </c>
      <c r="P21" s="2">
        <v>66</v>
      </c>
      <c r="Q21" s="2">
        <v>132</v>
      </c>
    </row>
    <row r="22" spans="2:17" ht="9.75" customHeight="1">
      <c r="B22" s="5" t="s">
        <v>31</v>
      </c>
      <c r="C22" s="2">
        <v>179</v>
      </c>
      <c r="D22" s="2">
        <v>45754</v>
      </c>
      <c r="E22" s="2">
        <v>445</v>
      </c>
      <c r="F22" s="2">
        <v>3974</v>
      </c>
      <c r="G22" s="2">
        <v>351</v>
      </c>
      <c r="H22" s="2">
        <v>578</v>
      </c>
      <c r="I22" s="2">
        <v>5559</v>
      </c>
      <c r="J22" s="2">
        <v>239</v>
      </c>
      <c r="K22" s="2">
        <v>852</v>
      </c>
      <c r="L22" s="2">
        <v>719</v>
      </c>
      <c r="M22" s="2">
        <v>247</v>
      </c>
      <c r="N22" s="2">
        <v>65</v>
      </c>
      <c r="O22" s="2">
        <v>178</v>
      </c>
      <c r="P22" s="2">
        <v>81</v>
      </c>
      <c r="Q22" s="2">
        <v>51</v>
      </c>
    </row>
    <row r="23" spans="2:17" ht="9.75" customHeight="1">
      <c r="B23" s="5" t="s">
        <v>32</v>
      </c>
      <c r="C23" s="2">
        <v>78</v>
      </c>
      <c r="D23" s="2">
        <v>10805</v>
      </c>
      <c r="E23" s="2">
        <v>369</v>
      </c>
      <c r="F23" s="2">
        <v>1558</v>
      </c>
      <c r="G23" s="2">
        <v>55</v>
      </c>
      <c r="H23" s="2">
        <v>337</v>
      </c>
      <c r="I23" s="2">
        <v>1090</v>
      </c>
      <c r="J23" s="2">
        <v>295</v>
      </c>
      <c r="K23" s="2">
        <v>517</v>
      </c>
      <c r="L23" s="2">
        <v>500</v>
      </c>
      <c r="M23" s="2">
        <v>179</v>
      </c>
      <c r="N23" s="2">
        <v>31</v>
      </c>
      <c r="O23" s="2">
        <v>63</v>
      </c>
      <c r="P23" s="2">
        <v>33</v>
      </c>
      <c r="Q23" s="2">
        <v>44</v>
      </c>
    </row>
    <row r="24" spans="2:17" ht="9.75" customHeight="1">
      <c r="B24" s="5" t="s">
        <v>33</v>
      </c>
      <c r="C24" s="2">
        <v>411</v>
      </c>
      <c r="D24" s="2">
        <v>49666</v>
      </c>
      <c r="E24" s="2">
        <v>1050</v>
      </c>
      <c r="F24" s="2">
        <v>6269</v>
      </c>
      <c r="G24" s="2">
        <v>353</v>
      </c>
      <c r="H24" s="2">
        <v>1215</v>
      </c>
      <c r="I24" s="2">
        <v>5582</v>
      </c>
      <c r="J24" s="2">
        <v>960</v>
      </c>
      <c r="K24" s="2">
        <v>1398</v>
      </c>
      <c r="L24" s="2">
        <v>1042</v>
      </c>
      <c r="M24" s="2">
        <v>636</v>
      </c>
      <c r="N24" s="2">
        <v>115</v>
      </c>
      <c r="O24" s="2">
        <v>315</v>
      </c>
      <c r="P24" s="2">
        <v>159</v>
      </c>
      <c r="Q24" s="2">
        <v>156</v>
      </c>
    </row>
    <row r="25" spans="2:17" ht="9.75" customHeight="1">
      <c r="B25" s="5" t="s">
        <v>34</v>
      </c>
      <c r="C25" s="2">
        <v>33</v>
      </c>
      <c r="D25" s="2">
        <v>1486</v>
      </c>
      <c r="E25" s="2">
        <v>165</v>
      </c>
      <c r="F25" s="2">
        <v>818</v>
      </c>
      <c r="G25" s="2">
        <v>21</v>
      </c>
      <c r="H25" s="2">
        <v>184</v>
      </c>
      <c r="I25" s="2">
        <v>291</v>
      </c>
      <c r="J25" s="2">
        <v>191</v>
      </c>
      <c r="K25" s="2">
        <v>130</v>
      </c>
      <c r="L25" s="2">
        <v>93</v>
      </c>
      <c r="M25" s="2">
        <v>100</v>
      </c>
      <c r="N25" s="2">
        <v>17</v>
      </c>
      <c r="O25" s="2">
        <v>55</v>
      </c>
      <c r="P25" s="2">
        <v>13</v>
      </c>
      <c r="Q25" s="2">
        <v>20</v>
      </c>
    </row>
    <row r="26" spans="1:17" ht="9.75" customHeight="1">
      <c r="A26" s="3" t="s">
        <v>114</v>
      </c>
      <c r="C26" s="2">
        <v>1089</v>
      </c>
      <c r="D26" s="2">
        <v>134748</v>
      </c>
      <c r="E26" s="2">
        <v>3335</v>
      </c>
      <c r="F26" s="2">
        <v>18957</v>
      </c>
      <c r="G26" s="2">
        <v>982</v>
      </c>
      <c r="H26" s="2">
        <v>3721</v>
      </c>
      <c r="I26" s="2">
        <v>18396</v>
      </c>
      <c r="J26" s="2">
        <v>2996</v>
      </c>
      <c r="K26" s="2">
        <v>4365</v>
      </c>
      <c r="L26" s="2">
        <v>3330</v>
      </c>
      <c r="M26" s="2">
        <v>1991</v>
      </c>
      <c r="N26" s="2">
        <v>384</v>
      </c>
      <c r="O26" s="2">
        <v>911</v>
      </c>
      <c r="P26" s="2">
        <v>424</v>
      </c>
      <c r="Q26" s="2">
        <v>531</v>
      </c>
    </row>
    <row r="27" spans="2:17" s="4" customFormat="1" ht="9.75" customHeight="1">
      <c r="B27" s="6" t="s">
        <v>115</v>
      </c>
      <c r="C27" s="4">
        <f aca="true" t="shared" si="1" ref="C27:Q27">C26/196160</f>
        <v>0.005551590538336052</v>
      </c>
      <c r="D27" s="4">
        <f t="shared" si="1"/>
        <v>0.6869290375203915</v>
      </c>
      <c r="E27" s="4">
        <f t="shared" si="1"/>
        <v>0.017001427406199022</v>
      </c>
      <c r="F27" s="4">
        <f t="shared" si="1"/>
        <v>0.09664049755301794</v>
      </c>
      <c r="G27" s="4">
        <f t="shared" si="1"/>
        <v>0.005006117455138662</v>
      </c>
      <c r="H27" s="4">
        <f t="shared" si="1"/>
        <v>0.0189692088091354</v>
      </c>
      <c r="I27" s="4">
        <f t="shared" si="1"/>
        <v>0.09378058727569331</v>
      </c>
      <c r="J27" s="4">
        <f t="shared" si="1"/>
        <v>0.015273246329526917</v>
      </c>
      <c r="K27" s="4">
        <f t="shared" si="1"/>
        <v>0.022252243066884177</v>
      </c>
      <c r="L27" s="4">
        <f t="shared" si="1"/>
        <v>0.016975938009787927</v>
      </c>
      <c r="M27" s="4">
        <f t="shared" si="1"/>
        <v>0.010149877650897227</v>
      </c>
      <c r="N27" s="4">
        <f t="shared" si="1"/>
        <v>0.001957585644371941</v>
      </c>
      <c r="O27" s="4">
        <f t="shared" si="1"/>
        <v>0.004644168026101142</v>
      </c>
      <c r="P27" s="4">
        <f t="shared" si="1"/>
        <v>0.002161500815660685</v>
      </c>
      <c r="Q27" s="4">
        <f t="shared" si="1"/>
        <v>0.002706973898858075</v>
      </c>
    </row>
    <row r="28" spans="2:17" ht="4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9.75" customHeight="1">
      <c r="A29" s="3" t="s">
        <v>40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9.75" customHeight="1">
      <c r="B30" s="5" t="s">
        <v>36</v>
      </c>
      <c r="C30" s="2">
        <v>46</v>
      </c>
      <c r="D30" s="2">
        <v>8881</v>
      </c>
      <c r="E30" s="2">
        <v>192</v>
      </c>
      <c r="F30" s="2">
        <v>1514</v>
      </c>
      <c r="G30" s="2">
        <v>36</v>
      </c>
      <c r="H30" s="2">
        <v>258</v>
      </c>
      <c r="I30" s="2">
        <v>1315</v>
      </c>
      <c r="J30" s="2">
        <v>214</v>
      </c>
      <c r="K30" s="2">
        <v>193</v>
      </c>
      <c r="L30" s="2">
        <v>250</v>
      </c>
      <c r="M30" s="2">
        <v>94</v>
      </c>
      <c r="N30" s="2">
        <v>18</v>
      </c>
      <c r="O30" s="2">
        <v>30</v>
      </c>
      <c r="P30" s="2">
        <v>35</v>
      </c>
      <c r="Q30" s="2">
        <v>14</v>
      </c>
    </row>
    <row r="31" spans="2:17" ht="9.75" customHeight="1">
      <c r="B31" s="5" t="s">
        <v>37</v>
      </c>
      <c r="C31" s="2">
        <v>134</v>
      </c>
      <c r="D31" s="2">
        <v>17744</v>
      </c>
      <c r="E31" s="2">
        <v>543</v>
      </c>
      <c r="F31" s="2">
        <v>3623</v>
      </c>
      <c r="G31" s="2">
        <v>115</v>
      </c>
      <c r="H31" s="2">
        <v>765</v>
      </c>
      <c r="I31" s="2">
        <v>2900</v>
      </c>
      <c r="J31" s="2">
        <v>219</v>
      </c>
      <c r="K31" s="2">
        <v>380</v>
      </c>
      <c r="L31" s="2">
        <v>264</v>
      </c>
      <c r="M31" s="2">
        <v>275</v>
      </c>
      <c r="N31" s="2">
        <v>49</v>
      </c>
      <c r="O31" s="2">
        <v>85</v>
      </c>
      <c r="P31" s="2">
        <v>44</v>
      </c>
      <c r="Q31" s="2">
        <v>73</v>
      </c>
    </row>
    <row r="32" spans="2:17" ht="9.75" customHeight="1">
      <c r="B32" s="5" t="s">
        <v>23</v>
      </c>
      <c r="C32" s="2">
        <v>10</v>
      </c>
      <c r="D32" s="2">
        <v>313</v>
      </c>
      <c r="E32" s="2">
        <v>10</v>
      </c>
      <c r="F32" s="2">
        <v>213</v>
      </c>
      <c r="G32" s="2">
        <v>27</v>
      </c>
      <c r="H32" s="2">
        <v>10</v>
      </c>
      <c r="I32" s="2">
        <v>322</v>
      </c>
      <c r="J32" s="2">
        <v>13</v>
      </c>
      <c r="K32" s="2">
        <v>29</v>
      </c>
      <c r="L32" s="2">
        <v>23</v>
      </c>
      <c r="M32" s="2">
        <v>25</v>
      </c>
      <c r="N32" s="2">
        <v>1</v>
      </c>
      <c r="O32" s="2">
        <v>4</v>
      </c>
      <c r="P32" s="2">
        <v>2</v>
      </c>
      <c r="Q32" s="2">
        <v>0</v>
      </c>
    </row>
    <row r="33" spans="2:17" ht="9.75" customHeight="1">
      <c r="B33" s="5" t="s">
        <v>38</v>
      </c>
      <c r="C33" s="2">
        <v>510</v>
      </c>
      <c r="D33" s="2">
        <v>32791</v>
      </c>
      <c r="E33" s="2">
        <v>837</v>
      </c>
      <c r="F33" s="2">
        <v>6944</v>
      </c>
      <c r="G33" s="2">
        <v>623</v>
      </c>
      <c r="H33" s="2">
        <v>1147</v>
      </c>
      <c r="I33" s="2">
        <v>7651</v>
      </c>
      <c r="J33" s="2">
        <v>578</v>
      </c>
      <c r="K33" s="2">
        <v>542</v>
      </c>
      <c r="L33" s="2">
        <v>741</v>
      </c>
      <c r="M33" s="2">
        <v>559</v>
      </c>
      <c r="N33" s="2">
        <v>114</v>
      </c>
      <c r="O33" s="2">
        <v>154</v>
      </c>
      <c r="P33" s="2">
        <v>111</v>
      </c>
      <c r="Q33" s="2">
        <v>116</v>
      </c>
    </row>
    <row r="34" spans="2:17" ht="9.75" customHeight="1">
      <c r="B34" s="5" t="s">
        <v>33</v>
      </c>
      <c r="C34" s="2">
        <v>202</v>
      </c>
      <c r="D34" s="2">
        <v>19561</v>
      </c>
      <c r="E34" s="2">
        <v>381</v>
      </c>
      <c r="F34" s="2">
        <v>2670</v>
      </c>
      <c r="G34" s="2">
        <v>249</v>
      </c>
      <c r="H34" s="2">
        <v>435</v>
      </c>
      <c r="I34" s="2">
        <v>2257</v>
      </c>
      <c r="J34" s="2">
        <v>192</v>
      </c>
      <c r="K34" s="2">
        <v>460</v>
      </c>
      <c r="L34" s="2">
        <v>395</v>
      </c>
      <c r="M34" s="2">
        <v>277</v>
      </c>
      <c r="N34" s="2">
        <v>68</v>
      </c>
      <c r="O34" s="2">
        <v>157</v>
      </c>
      <c r="P34" s="2">
        <v>71</v>
      </c>
      <c r="Q34" s="2">
        <v>62</v>
      </c>
    </row>
    <row r="35" spans="2:17" ht="9.75" customHeight="1">
      <c r="B35" s="5" t="s">
        <v>39</v>
      </c>
      <c r="C35" s="2">
        <v>118</v>
      </c>
      <c r="D35" s="2">
        <v>17284</v>
      </c>
      <c r="E35" s="2">
        <v>303</v>
      </c>
      <c r="F35" s="2">
        <v>2329</v>
      </c>
      <c r="G35" s="2">
        <v>83</v>
      </c>
      <c r="H35" s="2">
        <v>376</v>
      </c>
      <c r="I35" s="2">
        <v>4697</v>
      </c>
      <c r="J35" s="2">
        <v>173</v>
      </c>
      <c r="K35" s="2">
        <v>456</v>
      </c>
      <c r="L35" s="2">
        <v>360</v>
      </c>
      <c r="M35" s="2">
        <v>214</v>
      </c>
      <c r="N35" s="2">
        <v>51</v>
      </c>
      <c r="O35" s="2">
        <v>55</v>
      </c>
      <c r="P35" s="2">
        <v>28</v>
      </c>
      <c r="Q35" s="2">
        <v>50</v>
      </c>
    </row>
    <row r="36" spans="1:17" ht="9.75" customHeight="1">
      <c r="A36" s="3" t="s">
        <v>114</v>
      </c>
      <c r="C36" s="2">
        <v>1020</v>
      </c>
      <c r="D36" s="2">
        <v>96574</v>
      </c>
      <c r="E36" s="2">
        <v>2266</v>
      </c>
      <c r="F36" s="2">
        <v>17293</v>
      </c>
      <c r="G36" s="2">
        <v>1133</v>
      </c>
      <c r="H36" s="2">
        <v>2991</v>
      </c>
      <c r="I36" s="2">
        <v>19142</v>
      </c>
      <c r="J36" s="2">
        <v>1389</v>
      </c>
      <c r="K36" s="2">
        <v>2060</v>
      </c>
      <c r="L36" s="2">
        <v>2033</v>
      </c>
      <c r="M36" s="2">
        <v>1444</v>
      </c>
      <c r="N36" s="2">
        <v>301</v>
      </c>
      <c r="O36" s="2">
        <v>485</v>
      </c>
      <c r="P36" s="2">
        <v>291</v>
      </c>
      <c r="Q36" s="2">
        <v>315</v>
      </c>
    </row>
    <row r="37" spans="2:17" s="4" customFormat="1" ht="9.75" customHeight="1">
      <c r="B37" s="6" t="s">
        <v>115</v>
      </c>
      <c r="C37" s="4">
        <f aca="true" t="shared" si="2" ref="C37:Q37">C36/148737</f>
        <v>0.006857742189233345</v>
      </c>
      <c r="D37" s="4">
        <f t="shared" si="2"/>
        <v>0.6492937197872756</v>
      </c>
      <c r="E37" s="4">
        <f t="shared" si="2"/>
        <v>0.015234944902747804</v>
      </c>
      <c r="F37" s="4">
        <f t="shared" si="2"/>
        <v>0.11626562321412964</v>
      </c>
      <c r="G37" s="4">
        <f t="shared" si="2"/>
        <v>0.007617472451373902</v>
      </c>
      <c r="H37" s="4">
        <f t="shared" si="2"/>
        <v>0.020109320478428366</v>
      </c>
      <c r="I37" s="4">
        <f t="shared" si="2"/>
        <v>0.1286969617512791</v>
      </c>
      <c r="J37" s="4">
        <f t="shared" si="2"/>
        <v>0.00933863127533835</v>
      </c>
      <c r="K37" s="4">
        <f t="shared" si="2"/>
        <v>0.013849949911588912</v>
      </c>
      <c r="L37" s="4">
        <f t="shared" si="2"/>
        <v>0.013668421441873913</v>
      </c>
      <c r="M37" s="4">
        <f t="shared" si="2"/>
        <v>0.00970841149142446</v>
      </c>
      <c r="N37" s="4">
        <f t="shared" si="2"/>
        <v>0.002023706273489448</v>
      </c>
      <c r="O37" s="4">
        <f t="shared" si="2"/>
        <v>0.003260789178213894</v>
      </c>
      <c r="P37" s="4">
        <f t="shared" si="2"/>
        <v>0.001956473506928337</v>
      </c>
      <c r="Q37" s="4">
        <f t="shared" si="2"/>
        <v>0.0021178321466750034</v>
      </c>
    </row>
    <row r="38" spans="2:17" ht="4.5" customHeight="1"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9.75" customHeight="1">
      <c r="A39" s="3" t="s">
        <v>47</v>
      </c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9.75" customHeight="1">
      <c r="B40" s="5" t="s">
        <v>41</v>
      </c>
      <c r="C40" s="2">
        <v>188</v>
      </c>
      <c r="D40" s="2">
        <v>17623</v>
      </c>
      <c r="E40" s="2">
        <v>1041</v>
      </c>
      <c r="F40" s="2">
        <v>8879</v>
      </c>
      <c r="G40" s="2">
        <v>144</v>
      </c>
      <c r="H40" s="2">
        <v>1416</v>
      </c>
      <c r="I40" s="2">
        <v>8292</v>
      </c>
      <c r="J40" s="2">
        <v>365</v>
      </c>
      <c r="K40" s="2">
        <v>573</v>
      </c>
      <c r="L40" s="2">
        <v>725</v>
      </c>
      <c r="M40" s="2">
        <v>536</v>
      </c>
      <c r="N40" s="2">
        <v>90</v>
      </c>
      <c r="O40" s="2">
        <v>195</v>
      </c>
      <c r="P40" s="2">
        <v>122</v>
      </c>
      <c r="Q40" s="2">
        <v>208</v>
      </c>
    </row>
    <row r="41" spans="2:17" ht="9.75" customHeight="1">
      <c r="B41" s="5" t="s">
        <v>42</v>
      </c>
      <c r="C41" s="2">
        <v>29</v>
      </c>
      <c r="D41" s="2">
        <v>1256</v>
      </c>
      <c r="E41" s="2">
        <v>77</v>
      </c>
      <c r="F41" s="2">
        <v>748</v>
      </c>
      <c r="G41" s="2">
        <v>13</v>
      </c>
      <c r="H41" s="2">
        <v>101</v>
      </c>
      <c r="I41" s="2">
        <v>1045</v>
      </c>
      <c r="J41" s="2">
        <v>26</v>
      </c>
      <c r="K41" s="2">
        <v>33</v>
      </c>
      <c r="L41" s="2">
        <v>28</v>
      </c>
      <c r="M41" s="2">
        <v>50</v>
      </c>
      <c r="N41" s="2">
        <v>16</v>
      </c>
      <c r="O41" s="2">
        <v>10</v>
      </c>
      <c r="P41" s="2">
        <v>3</v>
      </c>
      <c r="Q41" s="2">
        <v>16</v>
      </c>
    </row>
    <row r="42" spans="2:17" ht="9.75" customHeight="1">
      <c r="B42" s="5" t="s">
        <v>43</v>
      </c>
      <c r="C42" s="2">
        <v>24</v>
      </c>
      <c r="D42" s="2">
        <v>1715</v>
      </c>
      <c r="E42" s="2">
        <v>256</v>
      </c>
      <c r="F42" s="2">
        <v>1415</v>
      </c>
      <c r="G42" s="2">
        <v>37</v>
      </c>
      <c r="H42" s="2">
        <v>281</v>
      </c>
      <c r="I42" s="2">
        <v>1209</v>
      </c>
      <c r="J42" s="2">
        <v>74</v>
      </c>
      <c r="K42" s="2">
        <v>50</v>
      </c>
      <c r="L42" s="2">
        <v>60</v>
      </c>
      <c r="M42" s="2">
        <v>105</v>
      </c>
      <c r="N42" s="2">
        <v>18</v>
      </c>
      <c r="O42" s="2">
        <v>13</v>
      </c>
      <c r="P42" s="2">
        <v>13</v>
      </c>
      <c r="Q42" s="2">
        <v>32</v>
      </c>
    </row>
    <row r="43" spans="2:17" ht="9.75" customHeight="1">
      <c r="B43" s="5" t="s">
        <v>21</v>
      </c>
      <c r="C43" s="2">
        <v>100</v>
      </c>
      <c r="D43" s="2">
        <v>10039</v>
      </c>
      <c r="E43" s="2">
        <v>451</v>
      </c>
      <c r="F43" s="2">
        <v>4747</v>
      </c>
      <c r="G43" s="2">
        <v>62</v>
      </c>
      <c r="H43" s="2">
        <v>401</v>
      </c>
      <c r="I43" s="2">
        <v>5729</v>
      </c>
      <c r="J43" s="2">
        <v>203</v>
      </c>
      <c r="K43" s="2">
        <v>100</v>
      </c>
      <c r="L43" s="2">
        <v>155</v>
      </c>
      <c r="M43" s="2">
        <v>198</v>
      </c>
      <c r="N43" s="2">
        <v>84</v>
      </c>
      <c r="O43" s="2">
        <v>91</v>
      </c>
      <c r="P43" s="2">
        <v>36</v>
      </c>
      <c r="Q43" s="2">
        <v>35</v>
      </c>
    </row>
    <row r="44" spans="2:17" ht="9.75" customHeight="1">
      <c r="B44" s="5" t="s">
        <v>23</v>
      </c>
      <c r="C44" s="2">
        <v>277</v>
      </c>
      <c r="D44" s="2">
        <v>20262</v>
      </c>
      <c r="E44" s="2">
        <v>483</v>
      </c>
      <c r="F44" s="2">
        <v>7714</v>
      </c>
      <c r="G44" s="2">
        <v>154</v>
      </c>
      <c r="H44" s="2">
        <v>463</v>
      </c>
      <c r="I44" s="2">
        <v>10668</v>
      </c>
      <c r="J44" s="2">
        <v>328</v>
      </c>
      <c r="K44" s="2">
        <v>330</v>
      </c>
      <c r="L44" s="2">
        <v>475</v>
      </c>
      <c r="M44" s="2">
        <v>447</v>
      </c>
      <c r="N44" s="2">
        <v>30</v>
      </c>
      <c r="O44" s="2">
        <v>184</v>
      </c>
      <c r="P44" s="2">
        <v>78</v>
      </c>
      <c r="Q44" s="2">
        <v>76</v>
      </c>
    </row>
    <row r="45" spans="2:17" ht="9.75" customHeight="1">
      <c r="B45" s="5" t="s">
        <v>44</v>
      </c>
      <c r="C45" s="2">
        <v>53</v>
      </c>
      <c r="D45" s="2">
        <v>5612</v>
      </c>
      <c r="E45" s="2">
        <v>351</v>
      </c>
      <c r="F45" s="2">
        <v>3188</v>
      </c>
      <c r="G45" s="2">
        <v>66</v>
      </c>
      <c r="H45" s="2">
        <v>406</v>
      </c>
      <c r="I45" s="2">
        <v>4589</v>
      </c>
      <c r="J45" s="2">
        <v>126</v>
      </c>
      <c r="K45" s="2">
        <v>62</v>
      </c>
      <c r="L45" s="2">
        <v>108</v>
      </c>
      <c r="M45" s="2">
        <v>137</v>
      </c>
      <c r="N45" s="2">
        <v>110</v>
      </c>
      <c r="O45" s="2">
        <v>33</v>
      </c>
      <c r="P45" s="2">
        <v>15</v>
      </c>
      <c r="Q45" s="2">
        <v>67</v>
      </c>
    </row>
    <row r="46" spans="2:17" ht="9.75" customHeight="1">
      <c r="B46" s="5" t="s">
        <v>45</v>
      </c>
      <c r="C46" s="2">
        <v>49</v>
      </c>
      <c r="D46" s="2">
        <v>4228</v>
      </c>
      <c r="E46" s="2">
        <v>615</v>
      </c>
      <c r="F46" s="2">
        <v>3432</v>
      </c>
      <c r="G46" s="2">
        <v>67</v>
      </c>
      <c r="H46" s="2">
        <v>703</v>
      </c>
      <c r="I46" s="2">
        <v>2441</v>
      </c>
      <c r="J46" s="2">
        <v>151</v>
      </c>
      <c r="K46" s="2">
        <v>90</v>
      </c>
      <c r="L46" s="2">
        <v>196</v>
      </c>
      <c r="M46" s="2">
        <v>299</v>
      </c>
      <c r="N46" s="2">
        <v>49</v>
      </c>
      <c r="O46" s="2">
        <v>83</v>
      </c>
      <c r="P46" s="2">
        <v>49</v>
      </c>
      <c r="Q46" s="2">
        <v>136</v>
      </c>
    </row>
    <row r="47" spans="2:17" ht="9.75" customHeight="1">
      <c r="B47" s="5" t="s">
        <v>46</v>
      </c>
      <c r="C47" s="2">
        <v>51</v>
      </c>
      <c r="D47" s="2">
        <v>3224</v>
      </c>
      <c r="E47" s="2">
        <v>183</v>
      </c>
      <c r="F47" s="2">
        <v>1874</v>
      </c>
      <c r="G47" s="2">
        <v>29</v>
      </c>
      <c r="H47" s="2">
        <v>299</v>
      </c>
      <c r="I47" s="2">
        <v>2452</v>
      </c>
      <c r="J47" s="2">
        <v>82</v>
      </c>
      <c r="K47" s="2">
        <v>70</v>
      </c>
      <c r="L47" s="2">
        <v>119</v>
      </c>
      <c r="M47" s="2">
        <v>93</v>
      </c>
      <c r="N47" s="2">
        <v>49</v>
      </c>
      <c r="O47" s="2">
        <v>28</v>
      </c>
      <c r="P47" s="2">
        <v>12</v>
      </c>
      <c r="Q47" s="2">
        <v>37</v>
      </c>
    </row>
    <row r="48" spans="1:17" ht="9.75" customHeight="1">
      <c r="A48" s="3" t="s">
        <v>114</v>
      </c>
      <c r="C48" s="2">
        <v>771</v>
      </c>
      <c r="D48" s="2">
        <v>63959</v>
      </c>
      <c r="E48" s="2">
        <v>3457</v>
      </c>
      <c r="F48" s="2">
        <v>31997</v>
      </c>
      <c r="G48" s="2">
        <v>572</v>
      </c>
      <c r="H48" s="2">
        <v>4070</v>
      </c>
      <c r="I48" s="2">
        <v>36425</v>
      </c>
      <c r="J48" s="2">
        <v>1355</v>
      </c>
      <c r="K48" s="2">
        <v>1308</v>
      </c>
      <c r="L48" s="2">
        <v>1866</v>
      </c>
      <c r="M48" s="2">
        <v>1865</v>
      </c>
      <c r="N48" s="2">
        <v>446</v>
      </c>
      <c r="O48" s="2">
        <v>637</v>
      </c>
      <c r="P48" s="2">
        <v>328</v>
      </c>
      <c r="Q48" s="2">
        <v>607</v>
      </c>
    </row>
    <row r="49" spans="2:17" s="4" customFormat="1" ht="9.75" customHeight="1">
      <c r="B49" s="6" t="s">
        <v>115</v>
      </c>
      <c r="C49" s="4">
        <f aca="true" t="shared" si="3" ref="C49:Q49">C48/149663</f>
        <v>0.005151573869293011</v>
      </c>
      <c r="D49" s="4">
        <f t="shared" si="3"/>
        <v>0.42735345409353015</v>
      </c>
      <c r="E49" s="4">
        <f t="shared" si="3"/>
        <v>0.023098561434689937</v>
      </c>
      <c r="F49" s="4">
        <f t="shared" si="3"/>
        <v>0.21379365641474513</v>
      </c>
      <c r="G49" s="4">
        <f t="shared" si="3"/>
        <v>0.003821919913405451</v>
      </c>
      <c r="H49" s="4">
        <f t="shared" si="3"/>
        <v>0.027194430153077247</v>
      </c>
      <c r="I49" s="4">
        <f t="shared" si="3"/>
        <v>0.2433801273527859</v>
      </c>
      <c r="J49" s="4">
        <f t="shared" si="3"/>
        <v>0.009053673920741934</v>
      </c>
      <c r="K49" s="4">
        <f t="shared" si="3"/>
        <v>0.008739635046738338</v>
      </c>
      <c r="L49" s="4">
        <f t="shared" si="3"/>
        <v>0.012468011465759741</v>
      </c>
      <c r="M49" s="4">
        <f t="shared" si="3"/>
        <v>0.01246132978758945</v>
      </c>
      <c r="N49" s="4">
        <f t="shared" si="3"/>
        <v>0.0029800284639490055</v>
      </c>
      <c r="O49" s="4">
        <f t="shared" si="3"/>
        <v>0.004256228994474252</v>
      </c>
      <c r="P49" s="4">
        <f t="shared" si="3"/>
        <v>0.002191590439854874</v>
      </c>
      <c r="Q49" s="4">
        <f t="shared" si="3"/>
        <v>0.004055778649365575</v>
      </c>
    </row>
    <row r="50" spans="2:17" ht="4.5" customHeight="1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9.75" customHeight="1">
      <c r="A51" s="3" t="s">
        <v>50</v>
      </c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9.75" customHeight="1">
      <c r="B52" s="5" t="s">
        <v>23</v>
      </c>
      <c r="C52" s="2">
        <v>27</v>
      </c>
      <c r="D52" s="2">
        <v>1124</v>
      </c>
      <c r="E52" s="2">
        <v>34</v>
      </c>
      <c r="F52" s="2">
        <v>750</v>
      </c>
      <c r="G52" s="2">
        <v>18</v>
      </c>
      <c r="H52" s="2">
        <v>45</v>
      </c>
      <c r="I52" s="2">
        <v>688</v>
      </c>
      <c r="J52" s="2">
        <v>30</v>
      </c>
      <c r="K52" s="2">
        <v>23</v>
      </c>
      <c r="L52" s="2">
        <v>30</v>
      </c>
      <c r="M52" s="2">
        <v>38</v>
      </c>
      <c r="N52" s="2">
        <v>8</v>
      </c>
      <c r="O52" s="2">
        <v>14</v>
      </c>
      <c r="P52" s="2">
        <v>8</v>
      </c>
      <c r="Q52" s="2">
        <v>5</v>
      </c>
    </row>
    <row r="53" spans="2:17" ht="9.75" customHeight="1">
      <c r="B53" s="5" t="s">
        <v>48</v>
      </c>
      <c r="C53" s="2">
        <v>704</v>
      </c>
      <c r="D53" s="2">
        <v>38475</v>
      </c>
      <c r="E53" s="2">
        <v>1352</v>
      </c>
      <c r="F53" s="2">
        <v>12292</v>
      </c>
      <c r="G53" s="2">
        <v>773</v>
      </c>
      <c r="H53" s="2">
        <v>1631</v>
      </c>
      <c r="I53" s="2">
        <v>18536</v>
      </c>
      <c r="J53" s="2">
        <v>1016</v>
      </c>
      <c r="K53" s="2">
        <v>979</v>
      </c>
      <c r="L53" s="2">
        <v>944</v>
      </c>
      <c r="M53" s="2">
        <v>1310</v>
      </c>
      <c r="N53" s="2">
        <v>270</v>
      </c>
      <c r="O53" s="2">
        <v>328</v>
      </c>
      <c r="P53" s="2">
        <v>203</v>
      </c>
      <c r="Q53" s="2">
        <v>245</v>
      </c>
    </row>
    <row r="54" spans="2:17" ht="9.75" customHeight="1">
      <c r="B54" s="5" t="s">
        <v>49</v>
      </c>
      <c r="C54" s="2">
        <v>163</v>
      </c>
      <c r="D54" s="2">
        <v>13583</v>
      </c>
      <c r="E54" s="2">
        <v>537</v>
      </c>
      <c r="F54" s="2">
        <v>4998</v>
      </c>
      <c r="G54" s="2">
        <v>467</v>
      </c>
      <c r="H54" s="2">
        <v>494</v>
      </c>
      <c r="I54" s="2">
        <v>5594</v>
      </c>
      <c r="J54" s="2">
        <v>209</v>
      </c>
      <c r="K54" s="2">
        <v>259</v>
      </c>
      <c r="L54" s="2">
        <v>312</v>
      </c>
      <c r="M54" s="2">
        <v>465</v>
      </c>
      <c r="N54" s="2">
        <v>81</v>
      </c>
      <c r="O54" s="2">
        <v>96</v>
      </c>
      <c r="P54" s="2">
        <v>50</v>
      </c>
      <c r="Q54" s="2">
        <v>63</v>
      </c>
    </row>
    <row r="55" spans="1:17" ht="9.75" customHeight="1">
      <c r="A55" s="3" t="s">
        <v>114</v>
      </c>
      <c r="C55" s="2">
        <v>894</v>
      </c>
      <c r="D55" s="2">
        <v>53182</v>
      </c>
      <c r="E55" s="2">
        <v>1923</v>
      </c>
      <c r="F55" s="2">
        <v>18040</v>
      </c>
      <c r="G55" s="2">
        <v>1258</v>
      </c>
      <c r="H55" s="2">
        <v>2170</v>
      </c>
      <c r="I55" s="2">
        <v>24818</v>
      </c>
      <c r="J55" s="2">
        <v>1255</v>
      </c>
      <c r="K55" s="2">
        <v>1261</v>
      </c>
      <c r="L55" s="2">
        <v>1286</v>
      </c>
      <c r="M55" s="2">
        <v>1813</v>
      </c>
      <c r="N55" s="2">
        <v>359</v>
      </c>
      <c r="O55" s="2">
        <v>438</v>
      </c>
      <c r="P55" s="2">
        <v>261</v>
      </c>
      <c r="Q55" s="2">
        <v>313</v>
      </c>
    </row>
    <row r="56" spans="2:17" s="4" customFormat="1" ht="9.75" customHeight="1">
      <c r="B56" s="6" t="s">
        <v>115</v>
      </c>
      <c r="C56" s="4">
        <f aca="true" t="shared" si="4" ref="C56:Q56">C55/109271</f>
        <v>0.008181493717454769</v>
      </c>
      <c r="D56" s="4">
        <f t="shared" si="4"/>
        <v>0.48669820903990996</v>
      </c>
      <c r="E56" s="4">
        <f t="shared" si="4"/>
        <v>0.017598447895599015</v>
      </c>
      <c r="F56" s="4">
        <f t="shared" si="4"/>
        <v>0.1650941237839866</v>
      </c>
      <c r="G56" s="4">
        <f t="shared" si="4"/>
        <v>0.011512661181832326</v>
      </c>
      <c r="H56" s="4">
        <f t="shared" si="4"/>
        <v>0.019858882960712358</v>
      </c>
      <c r="I56" s="4">
        <f t="shared" si="4"/>
        <v>0.22712339046956648</v>
      </c>
      <c r="J56" s="4">
        <f t="shared" si="4"/>
        <v>0.011485206504928114</v>
      </c>
      <c r="K56" s="4">
        <f t="shared" si="4"/>
        <v>0.011540115858736535</v>
      </c>
      <c r="L56" s="4">
        <f t="shared" si="4"/>
        <v>0.011768904832938291</v>
      </c>
      <c r="M56" s="4">
        <f t="shared" si="4"/>
        <v>0.016591776409111293</v>
      </c>
      <c r="N56" s="4">
        <f t="shared" si="4"/>
        <v>0.0032854096695372056</v>
      </c>
      <c r="O56" s="4">
        <f t="shared" si="4"/>
        <v>0.004008382828014753</v>
      </c>
      <c r="P56" s="4">
        <f t="shared" si="4"/>
        <v>0.002388556890666325</v>
      </c>
      <c r="Q56" s="4">
        <f t="shared" si="4"/>
        <v>0.002864437957005976</v>
      </c>
    </row>
    <row r="57" spans="2:17" ht="4.5" customHeight="1"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9.75" customHeight="1">
      <c r="A58" s="3" t="s">
        <v>51</v>
      </c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9.75" customHeight="1">
      <c r="B59" s="5" t="s">
        <v>23</v>
      </c>
      <c r="C59" s="2">
        <v>1125</v>
      </c>
      <c r="D59" s="2">
        <v>75737</v>
      </c>
      <c r="E59" s="2">
        <v>948</v>
      </c>
      <c r="F59" s="2">
        <v>14467</v>
      </c>
      <c r="G59" s="2">
        <v>410</v>
      </c>
      <c r="H59" s="2">
        <v>857</v>
      </c>
      <c r="I59" s="2">
        <v>20328</v>
      </c>
      <c r="J59" s="2">
        <v>565</v>
      </c>
      <c r="K59" s="2">
        <v>1479</v>
      </c>
      <c r="L59" s="2">
        <v>1799</v>
      </c>
      <c r="M59" s="2">
        <v>962</v>
      </c>
      <c r="N59" s="2">
        <v>180</v>
      </c>
      <c r="O59" s="2">
        <v>383</v>
      </c>
      <c r="P59" s="2">
        <v>147</v>
      </c>
      <c r="Q59" s="2">
        <v>164</v>
      </c>
    </row>
    <row r="60" spans="2:17" ht="9.75" customHeight="1">
      <c r="B60" s="5" t="s">
        <v>39</v>
      </c>
      <c r="C60" s="2">
        <v>38</v>
      </c>
      <c r="D60" s="2">
        <v>3607</v>
      </c>
      <c r="E60" s="2">
        <v>121</v>
      </c>
      <c r="F60" s="2">
        <v>637</v>
      </c>
      <c r="G60" s="2">
        <v>19</v>
      </c>
      <c r="H60" s="2">
        <v>57</v>
      </c>
      <c r="I60" s="2">
        <v>1022</v>
      </c>
      <c r="J60" s="2">
        <v>25</v>
      </c>
      <c r="K60" s="2">
        <v>83</v>
      </c>
      <c r="L60" s="2">
        <v>59</v>
      </c>
      <c r="M60" s="2">
        <v>60</v>
      </c>
      <c r="N60" s="2">
        <v>9</v>
      </c>
      <c r="O60" s="2">
        <v>42</v>
      </c>
      <c r="P60" s="2">
        <v>10</v>
      </c>
      <c r="Q60" s="2">
        <v>8</v>
      </c>
    </row>
    <row r="61" spans="1:17" ht="9.75" customHeight="1">
      <c r="A61" s="3" t="s">
        <v>114</v>
      </c>
      <c r="C61" s="2">
        <v>1163</v>
      </c>
      <c r="D61" s="2">
        <v>79344</v>
      </c>
      <c r="E61" s="2">
        <v>1069</v>
      </c>
      <c r="F61" s="2">
        <v>15104</v>
      </c>
      <c r="G61" s="2">
        <v>429</v>
      </c>
      <c r="H61" s="2">
        <v>914</v>
      </c>
      <c r="I61" s="2">
        <v>21350</v>
      </c>
      <c r="J61" s="2">
        <v>590</v>
      </c>
      <c r="K61" s="2">
        <v>1562</v>
      </c>
      <c r="L61" s="2">
        <v>1858</v>
      </c>
      <c r="M61" s="2">
        <v>1022</v>
      </c>
      <c r="N61" s="2">
        <v>189</v>
      </c>
      <c r="O61" s="2">
        <v>425</v>
      </c>
      <c r="P61" s="2">
        <v>157</v>
      </c>
      <c r="Q61" s="2">
        <v>172</v>
      </c>
    </row>
    <row r="62" spans="2:17" s="4" customFormat="1" ht="9.75" customHeight="1">
      <c r="B62" s="6" t="s">
        <v>115</v>
      </c>
      <c r="C62" s="4">
        <f aca="true" t="shared" si="5" ref="C62:Q62">C61/125349</f>
        <v>0.009278095557204286</v>
      </c>
      <c r="D62" s="4">
        <f t="shared" si="5"/>
        <v>0.6329847066988967</v>
      </c>
      <c r="E62" s="4">
        <f t="shared" si="5"/>
        <v>0.008528189295487</v>
      </c>
      <c r="F62" s="4">
        <f t="shared" si="5"/>
        <v>0.12049557635082848</v>
      </c>
      <c r="G62" s="4">
        <f t="shared" si="5"/>
        <v>0.0034224445348586745</v>
      </c>
      <c r="H62" s="4">
        <f t="shared" si="5"/>
        <v>0.007291641736272328</v>
      </c>
      <c r="I62" s="4">
        <f t="shared" si="5"/>
        <v>0.17032445412408556</v>
      </c>
      <c r="J62" s="4">
        <f t="shared" si="5"/>
        <v>0.0047068584512042376</v>
      </c>
      <c r="K62" s="4">
        <f t="shared" si="5"/>
        <v>0.012461208306408508</v>
      </c>
      <c r="L62" s="4">
        <f t="shared" si="5"/>
        <v>0.014822615258199109</v>
      </c>
      <c r="M62" s="4">
        <f t="shared" si="5"/>
        <v>0.008153236164628357</v>
      </c>
      <c r="N62" s="4">
        <f t="shared" si="5"/>
        <v>0.0015077902496230524</v>
      </c>
      <c r="O62" s="4">
        <f t="shared" si="5"/>
        <v>0.0033905336301047477</v>
      </c>
      <c r="P62" s="4">
        <f t="shared" si="5"/>
        <v>0.0012525030115916362</v>
      </c>
      <c r="Q62" s="4">
        <f t="shared" si="5"/>
        <v>0.0013721689044188625</v>
      </c>
    </row>
    <row r="63" spans="2:17" ht="4.5" customHeight="1"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9.75" customHeight="1">
      <c r="A64" s="3" t="s">
        <v>53</v>
      </c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9.75" customHeight="1">
      <c r="B65" s="5" t="s">
        <v>52</v>
      </c>
      <c r="C65" s="2">
        <v>109</v>
      </c>
      <c r="D65" s="2">
        <v>21114</v>
      </c>
      <c r="E65" s="2">
        <v>601</v>
      </c>
      <c r="F65" s="2">
        <v>5085</v>
      </c>
      <c r="G65" s="2">
        <v>154</v>
      </c>
      <c r="H65" s="2">
        <v>956</v>
      </c>
      <c r="I65" s="2">
        <v>4225</v>
      </c>
      <c r="J65" s="2">
        <v>772</v>
      </c>
      <c r="K65" s="2">
        <v>417</v>
      </c>
      <c r="L65" s="2">
        <v>262</v>
      </c>
      <c r="M65" s="2">
        <v>220</v>
      </c>
      <c r="N65" s="2">
        <v>92</v>
      </c>
      <c r="O65" s="2">
        <v>125</v>
      </c>
      <c r="P65" s="2">
        <v>40</v>
      </c>
      <c r="Q65" s="2">
        <v>66</v>
      </c>
    </row>
    <row r="66" spans="2:17" ht="9.75" customHeight="1">
      <c r="B66" s="5" t="s">
        <v>36</v>
      </c>
      <c r="C66" s="2">
        <v>584</v>
      </c>
      <c r="D66" s="2">
        <v>65614</v>
      </c>
      <c r="E66" s="2">
        <v>1641</v>
      </c>
      <c r="F66" s="2">
        <v>14234</v>
      </c>
      <c r="G66" s="2">
        <v>907</v>
      </c>
      <c r="H66" s="2">
        <v>2774</v>
      </c>
      <c r="I66" s="2">
        <v>13266</v>
      </c>
      <c r="J66" s="2">
        <v>1686</v>
      </c>
      <c r="K66" s="2">
        <v>1084</v>
      </c>
      <c r="L66" s="2">
        <v>1180</v>
      </c>
      <c r="M66" s="2">
        <v>786</v>
      </c>
      <c r="N66" s="2">
        <v>211</v>
      </c>
      <c r="O66" s="2">
        <v>279</v>
      </c>
      <c r="P66" s="2">
        <v>193</v>
      </c>
      <c r="Q66" s="2">
        <v>151</v>
      </c>
    </row>
    <row r="67" spans="1:17" ht="9.75" customHeight="1">
      <c r="A67" s="3" t="s">
        <v>114</v>
      </c>
      <c r="C67" s="2">
        <v>693</v>
      </c>
      <c r="D67" s="2">
        <v>86728</v>
      </c>
      <c r="E67" s="2">
        <v>2242</v>
      </c>
      <c r="F67" s="2">
        <v>19319</v>
      </c>
      <c r="G67" s="2">
        <v>1061</v>
      </c>
      <c r="H67" s="2">
        <v>3730</v>
      </c>
      <c r="I67" s="2">
        <v>17491</v>
      </c>
      <c r="J67" s="2">
        <v>2458</v>
      </c>
      <c r="K67" s="2">
        <v>1501</v>
      </c>
      <c r="L67" s="2">
        <v>1442</v>
      </c>
      <c r="M67" s="2">
        <v>1006</v>
      </c>
      <c r="N67" s="2">
        <v>303</v>
      </c>
      <c r="O67" s="2">
        <v>404</v>
      </c>
      <c r="P67" s="2">
        <v>233</v>
      </c>
      <c r="Q67" s="2">
        <v>217</v>
      </c>
    </row>
    <row r="68" spans="2:17" s="4" customFormat="1" ht="9.75" customHeight="1">
      <c r="B68" s="6" t="s">
        <v>115</v>
      </c>
      <c r="C68" s="4">
        <f aca="true" t="shared" si="6" ref="C68:Q68">C67/138830</f>
        <v>0.004991716487790824</v>
      </c>
      <c r="D68" s="4">
        <f t="shared" si="6"/>
        <v>0.6247064755456313</v>
      </c>
      <c r="E68" s="4">
        <f t="shared" si="6"/>
        <v>0.01614924728084708</v>
      </c>
      <c r="F68" s="4">
        <f t="shared" si="6"/>
        <v>0.13915580206007347</v>
      </c>
      <c r="G68" s="4">
        <f t="shared" si="6"/>
        <v>0.007642440394727364</v>
      </c>
      <c r="H68" s="4">
        <f t="shared" si="6"/>
        <v>0.026867391774112223</v>
      </c>
      <c r="I68" s="4">
        <f t="shared" si="6"/>
        <v>0.12598861917453</v>
      </c>
      <c r="J68" s="4">
        <f t="shared" si="6"/>
        <v>0.01770510696535331</v>
      </c>
      <c r="K68" s="4">
        <f t="shared" si="6"/>
        <v>0.010811784196499316</v>
      </c>
      <c r="L68" s="4">
        <f t="shared" si="6"/>
        <v>0.010386804004898076</v>
      </c>
      <c r="M68" s="4">
        <f t="shared" si="6"/>
        <v>0.007246272419505871</v>
      </c>
      <c r="N68" s="4">
        <f t="shared" si="6"/>
        <v>0.002182525390765685</v>
      </c>
      <c r="O68" s="4">
        <f t="shared" si="6"/>
        <v>0.002910033854354246</v>
      </c>
      <c r="P68" s="4">
        <f t="shared" si="6"/>
        <v>0.001678311604120147</v>
      </c>
      <c r="Q68" s="4">
        <f t="shared" si="6"/>
        <v>0.0015630627386011668</v>
      </c>
    </row>
    <row r="69" spans="2:17" ht="4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9.75" customHeight="1">
      <c r="A70" s="3" t="s">
        <v>63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9.75" customHeight="1">
      <c r="B71" s="5" t="s">
        <v>54</v>
      </c>
      <c r="C71" s="2">
        <v>33</v>
      </c>
      <c r="D71" s="2">
        <v>4120</v>
      </c>
      <c r="E71" s="2">
        <v>187</v>
      </c>
      <c r="F71" s="2">
        <v>1963</v>
      </c>
      <c r="G71" s="2">
        <v>48</v>
      </c>
      <c r="H71" s="2">
        <v>297</v>
      </c>
      <c r="I71" s="2">
        <v>2440</v>
      </c>
      <c r="J71" s="2">
        <v>89</v>
      </c>
      <c r="K71" s="2">
        <v>69</v>
      </c>
      <c r="L71" s="2">
        <v>135</v>
      </c>
      <c r="M71" s="2">
        <v>144</v>
      </c>
      <c r="N71" s="2">
        <v>33</v>
      </c>
      <c r="O71" s="2">
        <v>46</v>
      </c>
      <c r="P71" s="2">
        <v>30</v>
      </c>
      <c r="Q71" s="2">
        <v>16</v>
      </c>
    </row>
    <row r="72" spans="2:17" ht="9.75" customHeight="1">
      <c r="B72" s="5" t="s">
        <v>55</v>
      </c>
      <c r="C72" s="2">
        <v>39</v>
      </c>
      <c r="D72" s="2">
        <v>5120</v>
      </c>
      <c r="E72" s="2">
        <v>264</v>
      </c>
      <c r="F72" s="2">
        <v>2428</v>
      </c>
      <c r="G72" s="2">
        <v>59</v>
      </c>
      <c r="H72" s="2">
        <v>379</v>
      </c>
      <c r="I72" s="2">
        <v>3214</v>
      </c>
      <c r="J72" s="2">
        <v>92</v>
      </c>
      <c r="K72" s="2">
        <v>120</v>
      </c>
      <c r="L72" s="2">
        <v>159</v>
      </c>
      <c r="M72" s="2">
        <v>201</v>
      </c>
      <c r="N72" s="2">
        <v>38</v>
      </c>
      <c r="O72" s="2">
        <v>65</v>
      </c>
      <c r="P72" s="2">
        <v>36</v>
      </c>
      <c r="Q72" s="2">
        <v>18</v>
      </c>
    </row>
    <row r="73" spans="2:17" ht="9.75" customHeight="1">
      <c r="B73" s="5" t="s">
        <v>56</v>
      </c>
      <c r="C73" s="2">
        <v>555</v>
      </c>
      <c r="D73" s="2">
        <v>29071</v>
      </c>
      <c r="E73" s="2">
        <v>1600</v>
      </c>
      <c r="F73" s="2">
        <v>17045</v>
      </c>
      <c r="G73" s="2">
        <v>301</v>
      </c>
      <c r="H73" s="2">
        <v>1019</v>
      </c>
      <c r="I73" s="2">
        <v>21698</v>
      </c>
      <c r="J73" s="2">
        <v>402</v>
      </c>
      <c r="K73" s="2">
        <v>783</v>
      </c>
      <c r="L73" s="2">
        <v>485</v>
      </c>
      <c r="M73" s="2">
        <v>881</v>
      </c>
      <c r="N73" s="2">
        <v>209</v>
      </c>
      <c r="O73" s="2">
        <v>280</v>
      </c>
      <c r="P73" s="2">
        <v>144</v>
      </c>
      <c r="Q73" s="2">
        <v>156</v>
      </c>
    </row>
    <row r="74" spans="2:17" ht="9.75" customHeight="1">
      <c r="B74" s="5" t="s">
        <v>57</v>
      </c>
      <c r="C74" s="2">
        <v>52</v>
      </c>
      <c r="D74" s="2">
        <v>1443</v>
      </c>
      <c r="E74" s="2">
        <v>100</v>
      </c>
      <c r="F74" s="2">
        <v>692</v>
      </c>
      <c r="G74" s="2">
        <v>125</v>
      </c>
      <c r="H74" s="2">
        <v>95</v>
      </c>
      <c r="I74" s="2">
        <v>899</v>
      </c>
      <c r="J74" s="2">
        <v>57</v>
      </c>
      <c r="K74" s="2">
        <v>53</v>
      </c>
      <c r="L74" s="2">
        <v>69</v>
      </c>
      <c r="M74" s="2">
        <v>102</v>
      </c>
      <c r="N74" s="2">
        <v>8</v>
      </c>
      <c r="O74" s="2">
        <v>32</v>
      </c>
      <c r="P74" s="2">
        <v>21</v>
      </c>
      <c r="Q74" s="2">
        <v>5</v>
      </c>
    </row>
    <row r="75" spans="2:17" ht="9.75" customHeight="1">
      <c r="B75" s="5" t="s">
        <v>58</v>
      </c>
      <c r="C75" s="2">
        <v>37</v>
      </c>
      <c r="D75" s="2">
        <v>2307</v>
      </c>
      <c r="E75" s="2">
        <v>285</v>
      </c>
      <c r="F75" s="2">
        <v>1946</v>
      </c>
      <c r="G75" s="2">
        <v>27</v>
      </c>
      <c r="H75" s="2">
        <v>350</v>
      </c>
      <c r="I75" s="2">
        <v>2256</v>
      </c>
      <c r="J75" s="2">
        <v>46</v>
      </c>
      <c r="K75" s="2">
        <v>72</v>
      </c>
      <c r="L75" s="2">
        <v>81</v>
      </c>
      <c r="M75" s="2">
        <v>158</v>
      </c>
      <c r="N75" s="2">
        <v>34</v>
      </c>
      <c r="O75" s="2">
        <v>43</v>
      </c>
      <c r="P75" s="2">
        <v>19</v>
      </c>
      <c r="Q75" s="2">
        <v>32</v>
      </c>
    </row>
    <row r="76" spans="2:17" ht="9.75" customHeight="1">
      <c r="B76" s="5" t="s">
        <v>59</v>
      </c>
      <c r="C76" s="2">
        <v>15</v>
      </c>
      <c r="D76" s="2">
        <v>1656</v>
      </c>
      <c r="E76" s="2">
        <v>176</v>
      </c>
      <c r="F76" s="2">
        <v>1331</v>
      </c>
      <c r="G76" s="2">
        <v>15</v>
      </c>
      <c r="H76" s="2">
        <v>212</v>
      </c>
      <c r="I76" s="2">
        <v>981</v>
      </c>
      <c r="J76" s="2">
        <v>29</v>
      </c>
      <c r="K76" s="2">
        <v>62</v>
      </c>
      <c r="L76" s="2">
        <v>81</v>
      </c>
      <c r="M76" s="2">
        <v>103</v>
      </c>
      <c r="N76" s="2">
        <v>14</v>
      </c>
      <c r="O76" s="2">
        <v>47</v>
      </c>
      <c r="P76" s="2">
        <v>11</v>
      </c>
      <c r="Q76" s="2">
        <v>13</v>
      </c>
    </row>
    <row r="77" spans="2:17" ht="9.75" customHeight="1">
      <c r="B77" s="5" t="s">
        <v>60</v>
      </c>
      <c r="C77" s="2">
        <v>30</v>
      </c>
      <c r="D77" s="2">
        <v>1454</v>
      </c>
      <c r="E77" s="2">
        <v>115</v>
      </c>
      <c r="F77" s="2">
        <v>589</v>
      </c>
      <c r="G77" s="2">
        <v>43</v>
      </c>
      <c r="H77" s="2">
        <v>199</v>
      </c>
      <c r="I77" s="2">
        <v>313</v>
      </c>
      <c r="J77" s="2">
        <v>22</v>
      </c>
      <c r="K77" s="2">
        <v>62</v>
      </c>
      <c r="L77" s="2">
        <v>52</v>
      </c>
      <c r="M77" s="2">
        <v>53</v>
      </c>
      <c r="N77" s="2">
        <v>14</v>
      </c>
      <c r="O77" s="2">
        <v>26</v>
      </c>
      <c r="P77" s="2">
        <v>11</v>
      </c>
      <c r="Q77" s="2">
        <v>3</v>
      </c>
    </row>
    <row r="78" spans="2:17" ht="9.75" customHeight="1">
      <c r="B78" s="5" t="s">
        <v>23</v>
      </c>
      <c r="C78" s="2">
        <v>48</v>
      </c>
      <c r="D78" s="2">
        <v>2841</v>
      </c>
      <c r="E78" s="2">
        <v>39</v>
      </c>
      <c r="F78" s="2">
        <v>1577</v>
      </c>
      <c r="G78" s="2">
        <v>28</v>
      </c>
      <c r="H78" s="2">
        <v>91</v>
      </c>
      <c r="I78" s="2">
        <v>2029</v>
      </c>
      <c r="J78" s="2">
        <v>53</v>
      </c>
      <c r="K78" s="2">
        <v>47</v>
      </c>
      <c r="L78" s="2">
        <v>58</v>
      </c>
      <c r="M78" s="2">
        <v>78</v>
      </c>
      <c r="N78" s="2">
        <v>5</v>
      </c>
      <c r="O78" s="2">
        <v>30</v>
      </c>
      <c r="P78" s="2">
        <v>9</v>
      </c>
      <c r="Q78" s="2">
        <v>9</v>
      </c>
    </row>
    <row r="79" spans="2:17" ht="9.75" customHeight="1">
      <c r="B79" s="5" t="s">
        <v>49</v>
      </c>
      <c r="C79" s="2">
        <v>88</v>
      </c>
      <c r="D79" s="2">
        <v>7241</v>
      </c>
      <c r="E79" s="2">
        <v>418</v>
      </c>
      <c r="F79" s="2">
        <v>3708</v>
      </c>
      <c r="G79" s="2">
        <v>473</v>
      </c>
      <c r="H79" s="2">
        <v>433</v>
      </c>
      <c r="I79" s="2">
        <v>4567</v>
      </c>
      <c r="J79" s="2">
        <v>177</v>
      </c>
      <c r="K79" s="2">
        <v>139</v>
      </c>
      <c r="L79" s="2">
        <v>169</v>
      </c>
      <c r="M79" s="2">
        <v>390</v>
      </c>
      <c r="N79" s="2">
        <v>62</v>
      </c>
      <c r="O79" s="2">
        <v>55</v>
      </c>
      <c r="P79" s="2">
        <v>35</v>
      </c>
      <c r="Q79" s="2">
        <v>32</v>
      </c>
    </row>
    <row r="80" spans="2:17" ht="9.75" customHeight="1">
      <c r="B80" s="5" t="s">
        <v>61</v>
      </c>
      <c r="C80" s="2">
        <v>6</v>
      </c>
      <c r="D80" s="2">
        <v>362</v>
      </c>
      <c r="E80" s="2">
        <v>36</v>
      </c>
      <c r="F80" s="2">
        <v>258</v>
      </c>
      <c r="G80" s="2">
        <v>3</v>
      </c>
      <c r="H80" s="2">
        <v>20</v>
      </c>
      <c r="I80" s="2">
        <v>313</v>
      </c>
      <c r="J80" s="2">
        <v>13</v>
      </c>
      <c r="K80" s="2">
        <v>17</v>
      </c>
      <c r="L80" s="2">
        <v>18</v>
      </c>
      <c r="M80" s="2">
        <v>22</v>
      </c>
      <c r="N80" s="2">
        <v>1</v>
      </c>
      <c r="O80" s="2">
        <v>5</v>
      </c>
      <c r="P80" s="2">
        <v>0</v>
      </c>
      <c r="Q80" s="2">
        <v>1</v>
      </c>
    </row>
    <row r="81" spans="2:17" ht="9.75" customHeight="1">
      <c r="B81" s="5" t="s">
        <v>62</v>
      </c>
      <c r="C81" s="2">
        <v>32</v>
      </c>
      <c r="D81" s="2">
        <v>5300</v>
      </c>
      <c r="E81" s="2">
        <v>285</v>
      </c>
      <c r="F81" s="2">
        <v>2357</v>
      </c>
      <c r="G81" s="2">
        <v>46</v>
      </c>
      <c r="H81" s="2">
        <v>406</v>
      </c>
      <c r="I81" s="2">
        <v>2858</v>
      </c>
      <c r="J81" s="2">
        <v>90</v>
      </c>
      <c r="K81" s="2">
        <v>81</v>
      </c>
      <c r="L81" s="2">
        <v>149</v>
      </c>
      <c r="M81" s="2">
        <v>161</v>
      </c>
      <c r="N81" s="2">
        <v>43</v>
      </c>
      <c r="O81" s="2">
        <v>51</v>
      </c>
      <c r="P81" s="2">
        <v>19</v>
      </c>
      <c r="Q81" s="2">
        <v>21</v>
      </c>
    </row>
    <row r="82" spans="1:17" ht="9.75" customHeight="1">
      <c r="A82" s="3" t="s">
        <v>114</v>
      </c>
      <c r="C82" s="2">
        <v>935</v>
      </c>
      <c r="D82" s="2">
        <v>60915</v>
      </c>
      <c r="E82" s="2">
        <v>3505</v>
      </c>
      <c r="F82" s="2">
        <v>33894</v>
      </c>
      <c r="G82" s="2">
        <v>1168</v>
      </c>
      <c r="H82" s="2">
        <v>3501</v>
      </c>
      <c r="I82" s="2">
        <v>41568</v>
      </c>
      <c r="J82" s="2">
        <v>1070</v>
      </c>
      <c r="K82" s="2">
        <v>1505</v>
      </c>
      <c r="L82" s="2">
        <v>1456</v>
      </c>
      <c r="M82" s="2">
        <v>2293</v>
      </c>
      <c r="N82" s="2">
        <v>461</v>
      </c>
      <c r="O82" s="2">
        <v>680</v>
      </c>
      <c r="P82" s="2">
        <v>335</v>
      </c>
      <c r="Q82" s="2">
        <v>306</v>
      </c>
    </row>
    <row r="83" spans="2:17" s="4" customFormat="1" ht="9.75" customHeight="1">
      <c r="B83" s="6" t="s">
        <v>115</v>
      </c>
      <c r="C83" s="4">
        <f aca="true" t="shared" si="7" ref="C83:Q83">C82/153592</f>
        <v>0.006087556643575186</v>
      </c>
      <c r="D83" s="4">
        <f t="shared" si="7"/>
        <v>0.39660268763998124</v>
      </c>
      <c r="E83" s="4">
        <f t="shared" si="7"/>
        <v>0.022820198968696286</v>
      </c>
      <c r="F83" s="4">
        <f t="shared" si="7"/>
        <v>0.22067555601854263</v>
      </c>
      <c r="G83" s="4">
        <f t="shared" si="7"/>
        <v>0.0076045627376425855</v>
      </c>
      <c r="H83" s="4">
        <f t="shared" si="7"/>
        <v>0.022794155945622167</v>
      </c>
      <c r="I83" s="4">
        <f t="shared" si="7"/>
        <v>0.27063909578623885</v>
      </c>
      <c r="J83" s="4">
        <f t="shared" si="7"/>
        <v>0.006966508672326684</v>
      </c>
      <c r="K83" s="4">
        <f t="shared" si="7"/>
        <v>0.009798687431637065</v>
      </c>
      <c r="L83" s="4">
        <f t="shared" si="7"/>
        <v>0.009479660398979113</v>
      </c>
      <c r="M83" s="4">
        <f t="shared" si="7"/>
        <v>0.014929162977238397</v>
      </c>
      <c r="N83" s="4">
        <f t="shared" si="7"/>
        <v>0.0030014584092921508</v>
      </c>
      <c r="O83" s="4">
        <f t="shared" si="7"/>
        <v>0.004427313922600136</v>
      </c>
      <c r="P83" s="4">
        <f t="shared" si="7"/>
        <v>0.0021811031824574196</v>
      </c>
      <c r="Q83" s="4">
        <f t="shared" si="7"/>
        <v>0.001992291265170061</v>
      </c>
    </row>
    <row r="84" spans="2:17" ht="4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9.75" customHeight="1">
      <c r="A85" s="3" t="s">
        <v>64</v>
      </c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9.75" customHeight="1">
      <c r="B86" s="5" t="s">
        <v>52</v>
      </c>
      <c r="C86" s="2">
        <v>575</v>
      </c>
      <c r="D86" s="2">
        <v>83297</v>
      </c>
      <c r="E86" s="2">
        <v>469</v>
      </c>
      <c r="F86" s="2">
        <v>2984</v>
      </c>
      <c r="G86" s="2">
        <v>153</v>
      </c>
      <c r="H86" s="2">
        <v>1066</v>
      </c>
      <c r="I86" s="2">
        <v>3174</v>
      </c>
      <c r="J86" s="2">
        <v>376</v>
      </c>
      <c r="K86" s="2">
        <v>4286</v>
      </c>
      <c r="L86" s="2">
        <v>2374</v>
      </c>
      <c r="M86" s="2">
        <v>296</v>
      </c>
      <c r="N86" s="2">
        <v>107</v>
      </c>
      <c r="O86" s="2">
        <v>108</v>
      </c>
      <c r="P86" s="2">
        <v>107</v>
      </c>
      <c r="Q86" s="2">
        <v>201</v>
      </c>
    </row>
    <row r="87" spans="2:17" ht="9.75" customHeight="1">
      <c r="B87" s="5" t="s">
        <v>36</v>
      </c>
      <c r="C87" s="2">
        <v>217</v>
      </c>
      <c r="D87" s="2">
        <v>24848</v>
      </c>
      <c r="E87" s="2">
        <v>268</v>
      </c>
      <c r="F87" s="2">
        <v>1859</v>
      </c>
      <c r="G87" s="2">
        <v>89</v>
      </c>
      <c r="H87" s="2">
        <v>346</v>
      </c>
      <c r="I87" s="2">
        <v>1329</v>
      </c>
      <c r="J87" s="2">
        <v>341</v>
      </c>
      <c r="K87" s="2">
        <v>865</v>
      </c>
      <c r="L87" s="2">
        <v>575</v>
      </c>
      <c r="M87" s="2">
        <v>189</v>
      </c>
      <c r="N87" s="2">
        <v>65</v>
      </c>
      <c r="O87" s="2">
        <v>63</v>
      </c>
      <c r="P87" s="2">
        <v>89</v>
      </c>
      <c r="Q87" s="2">
        <v>82</v>
      </c>
    </row>
    <row r="88" spans="1:17" ht="9.75" customHeight="1">
      <c r="A88" s="3" t="s">
        <v>114</v>
      </c>
      <c r="C88" s="2">
        <v>792</v>
      </c>
      <c r="D88" s="2">
        <v>108145</v>
      </c>
      <c r="E88" s="2">
        <v>737</v>
      </c>
      <c r="F88" s="2">
        <v>4843</v>
      </c>
      <c r="G88" s="2">
        <v>242</v>
      </c>
      <c r="H88" s="2">
        <v>1412</v>
      </c>
      <c r="I88" s="2">
        <v>4503</v>
      </c>
      <c r="J88" s="2">
        <v>717</v>
      </c>
      <c r="K88" s="2">
        <v>5151</v>
      </c>
      <c r="L88" s="2">
        <v>2949</v>
      </c>
      <c r="M88" s="2">
        <v>485</v>
      </c>
      <c r="N88" s="2">
        <v>172</v>
      </c>
      <c r="O88" s="2">
        <v>171</v>
      </c>
      <c r="P88" s="2">
        <v>196</v>
      </c>
      <c r="Q88" s="2">
        <v>283</v>
      </c>
    </row>
    <row r="89" spans="2:17" s="4" customFormat="1" ht="9.75" customHeight="1">
      <c r="B89" s="6" t="s">
        <v>115</v>
      </c>
      <c r="C89" s="4">
        <f aca="true" t="shared" si="8" ref="C89:Q89">C88/130798</f>
        <v>0.006055138457774584</v>
      </c>
      <c r="D89" s="4">
        <f t="shared" si="8"/>
        <v>0.8268092784293338</v>
      </c>
      <c r="E89" s="4">
        <f t="shared" si="8"/>
        <v>0.005634642731540238</v>
      </c>
      <c r="F89" s="4">
        <f t="shared" si="8"/>
        <v>0.03702656003914433</v>
      </c>
      <c r="G89" s="4">
        <f t="shared" si="8"/>
        <v>0.001850181195431123</v>
      </c>
      <c r="H89" s="4">
        <f t="shared" si="8"/>
        <v>0.010795272098961757</v>
      </c>
      <c r="I89" s="4">
        <f t="shared" si="8"/>
        <v>0.03442713191333201</v>
      </c>
      <c r="J89" s="4">
        <f t="shared" si="8"/>
        <v>0.005481735194727748</v>
      </c>
      <c r="K89" s="4">
        <f t="shared" si="8"/>
        <v>0.039381336106056666</v>
      </c>
      <c r="L89" s="4">
        <f t="shared" si="8"/>
        <v>0.022546216303001576</v>
      </c>
      <c r="M89" s="4">
        <f t="shared" si="8"/>
        <v>0.00370800776770287</v>
      </c>
      <c r="N89" s="4">
        <f t="shared" si="8"/>
        <v>0.0013150048165874095</v>
      </c>
      <c r="O89" s="4">
        <f t="shared" si="8"/>
        <v>0.0013073594397467851</v>
      </c>
      <c r="P89" s="4">
        <f t="shared" si="8"/>
        <v>0.001498493860762397</v>
      </c>
      <c r="Q89" s="4">
        <f t="shared" si="8"/>
        <v>0.0021636416458967263</v>
      </c>
    </row>
    <row r="90" spans="2:17" ht="4.5" customHeight="1"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9.75" customHeight="1">
      <c r="A91" s="3" t="s">
        <v>66</v>
      </c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9.75" customHeight="1">
      <c r="B92" s="5" t="s">
        <v>52</v>
      </c>
      <c r="C92" s="2">
        <v>853</v>
      </c>
      <c r="D92" s="2">
        <v>49227</v>
      </c>
      <c r="E92" s="2">
        <v>970</v>
      </c>
      <c r="F92" s="2">
        <v>6406</v>
      </c>
      <c r="G92" s="2">
        <v>477</v>
      </c>
      <c r="H92" s="2">
        <v>1869</v>
      </c>
      <c r="I92" s="2">
        <v>4482</v>
      </c>
      <c r="J92" s="2">
        <v>464</v>
      </c>
      <c r="K92" s="2">
        <v>1002</v>
      </c>
      <c r="L92" s="2">
        <v>884</v>
      </c>
      <c r="M92" s="2">
        <v>646</v>
      </c>
      <c r="N92" s="2">
        <v>527</v>
      </c>
      <c r="O92" s="2">
        <v>228</v>
      </c>
      <c r="P92" s="2">
        <v>118</v>
      </c>
      <c r="Q92" s="2">
        <v>294</v>
      </c>
    </row>
    <row r="93" spans="2:17" ht="9.75" customHeight="1">
      <c r="B93" s="5" t="s">
        <v>65</v>
      </c>
      <c r="C93" s="2">
        <v>607</v>
      </c>
      <c r="D93" s="2">
        <v>26965</v>
      </c>
      <c r="E93" s="2">
        <v>502</v>
      </c>
      <c r="F93" s="2">
        <v>3799</v>
      </c>
      <c r="G93" s="2">
        <v>619</v>
      </c>
      <c r="H93" s="2">
        <v>723</v>
      </c>
      <c r="I93" s="2">
        <v>3147</v>
      </c>
      <c r="J93" s="2">
        <v>408</v>
      </c>
      <c r="K93" s="2">
        <v>487</v>
      </c>
      <c r="L93" s="2">
        <v>595</v>
      </c>
      <c r="M93" s="2">
        <v>456</v>
      </c>
      <c r="N93" s="2">
        <v>158</v>
      </c>
      <c r="O93" s="2">
        <v>237</v>
      </c>
      <c r="P93" s="2">
        <v>63</v>
      </c>
      <c r="Q93" s="2">
        <v>107</v>
      </c>
    </row>
    <row r="94" spans="1:17" ht="9.75" customHeight="1">
      <c r="A94" s="3" t="s">
        <v>114</v>
      </c>
      <c r="C94" s="2">
        <v>1460</v>
      </c>
      <c r="D94" s="2">
        <v>76192</v>
      </c>
      <c r="E94" s="2">
        <v>1472</v>
      </c>
      <c r="F94" s="2">
        <v>10205</v>
      </c>
      <c r="G94" s="2">
        <v>1096</v>
      </c>
      <c r="H94" s="2">
        <v>2592</v>
      </c>
      <c r="I94" s="2">
        <v>7629</v>
      </c>
      <c r="J94" s="2">
        <v>872</v>
      </c>
      <c r="K94" s="2">
        <v>1489</v>
      </c>
      <c r="L94" s="2">
        <v>1479</v>
      </c>
      <c r="M94" s="2">
        <v>1102</v>
      </c>
      <c r="N94" s="2">
        <v>685</v>
      </c>
      <c r="O94" s="2">
        <v>465</v>
      </c>
      <c r="P94" s="2">
        <v>181</v>
      </c>
      <c r="Q94" s="2">
        <v>401</v>
      </c>
    </row>
    <row r="95" spans="2:17" s="4" customFormat="1" ht="9.75" customHeight="1">
      <c r="B95" s="6" t="s">
        <v>115</v>
      </c>
      <c r="C95" s="4">
        <f aca="true" t="shared" si="9" ref="C95:Q95">C94/107321</f>
        <v>0.01360404767007389</v>
      </c>
      <c r="D95" s="4">
        <f t="shared" si="9"/>
        <v>0.7099449315604588</v>
      </c>
      <c r="E95" s="4">
        <f t="shared" si="9"/>
        <v>0.013715861760512853</v>
      </c>
      <c r="F95" s="4">
        <f t="shared" si="9"/>
        <v>0.09508856607746853</v>
      </c>
      <c r="G95" s="4">
        <f t="shared" si="9"/>
        <v>0.010212353593425332</v>
      </c>
      <c r="H95" s="4">
        <f t="shared" si="9"/>
        <v>0.02415184353481611</v>
      </c>
      <c r="I95" s="4">
        <f t="shared" si="9"/>
        <v>0.07108580799657103</v>
      </c>
      <c r="J95" s="4">
        <f t="shared" si="9"/>
        <v>0.00812515723856468</v>
      </c>
      <c r="K95" s="4">
        <f t="shared" si="9"/>
        <v>0.013874265055301385</v>
      </c>
      <c r="L95" s="4">
        <f t="shared" si="9"/>
        <v>0.013781086646602249</v>
      </c>
      <c r="M95" s="4">
        <f t="shared" si="9"/>
        <v>0.010268260638644814</v>
      </c>
      <c r="N95" s="4">
        <f t="shared" si="9"/>
        <v>0.006382720995890832</v>
      </c>
      <c r="O95" s="4">
        <f t="shared" si="9"/>
        <v>0.004332796004509835</v>
      </c>
      <c r="P95" s="4">
        <f t="shared" si="9"/>
        <v>0.0016865291974543658</v>
      </c>
      <c r="Q95" s="4">
        <f t="shared" si="9"/>
        <v>0.003736454188835363</v>
      </c>
    </row>
    <row r="96" spans="2:17" ht="4.5" customHeight="1"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9.75" customHeight="1">
      <c r="A97" s="3" t="s">
        <v>69</v>
      </c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9.75" customHeight="1">
      <c r="B98" s="5" t="s">
        <v>67</v>
      </c>
      <c r="C98" s="2">
        <v>665</v>
      </c>
      <c r="D98" s="2">
        <v>101463</v>
      </c>
      <c r="E98" s="2">
        <v>859</v>
      </c>
      <c r="F98" s="2">
        <v>5379</v>
      </c>
      <c r="G98" s="2">
        <v>393</v>
      </c>
      <c r="H98" s="2">
        <v>2095</v>
      </c>
      <c r="I98" s="2">
        <v>4436</v>
      </c>
      <c r="J98" s="2">
        <v>1223</v>
      </c>
      <c r="K98" s="2">
        <v>4683</v>
      </c>
      <c r="L98" s="2">
        <v>2300</v>
      </c>
      <c r="M98" s="2">
        <v>654</v>
      </c>
      <c r="N98" s="2">
        <v>211</v>
      </c>
      <c r="O98" s="2">
        <v>212</v>
      </c>
      <c r="P98" s="2">
        <v>188</v>
      </c>
      <c r="Q98" s="2">
        <v>380</v>
      </c>
    </row>
    <row r="99" spans="2:17" ht="9.75" customHeight="1">
      <c r="B99" s="5" t="s">
        <v>68</v>
      </c>
      <c r="C99" s="2">
        <v>107</v>
      </c>
      <c r="D99" s="2">
        <v>7777</v>
      </c>
      <c r="E99" s="2">
        <v>120</v>
      </c>
      <c r="F99" s="2">
        <v>832</v>
      </c>
      <c r="G99" s="2">
        <v>55</v>
      </c>
      <c r="H99" s="2">
        <v>232</v>
      </c>
      <c r="I99" s="2">
        <v>398</v>
      </c>
      <c r="J99" s="2">
        <v>72</v>
      </c>
      <c r="K99" s="2">
        <v>144</v>
      </c>
      <c r="L99" s="2">
        <v>148</v>
      </c>
      <c r="M99" s="2">
        <v>57</v>
      </c>
      <c r="N99" s="2">
        <v>16</v>
      </c>
      <c r="O99" s="2">
        <v>22</v>
      </c>
      <c r="P99" s="2">
        <v>9</v>
      </c>
      <c r="Q99" s="2">
        <v>70</v>
      </c>
    </row>
    <row r="100" spans="1:17" ht="9.75" customHeight="1">
      <c r="A100" s="3" t="s">
        <v>114</v>
      </c>
      <c r="C100" s="2">
        <v>772</v>
      </c>
      <c r="D100" s="2">
        <v>109240</v>
      </c>
      <c r="E100" s="2">
        <v>979</v>
      </c>
      <c r="F100" s="2">
        <v>6211</v>
      </c>
      <c r="G100" s="2">
        <v>448</v>
      </c>
      <c r="H100" s="2">
        <v>2327</v>
      </c>
      <c r="I100" s="2">
        <v>4834</v>
      </c>
      <c r="J100" s="2">
        <v>1295</v>
      </c>
      <c r="K100" s="2">
        <v>4827</v>
      </c>
      <c r="L100" s="2">
        <v>2448</v>
      </c>
      <c r="M100" s="2">
        <v>711</v>
      </c>
      <c r="N100" s="2">
        <v>227</v>
      </c>
      <c r="O100" s="2">
        <v>234</v>
      </c>
      <c r="P100" s="2">
        <v>197</v>
      </c>
      <c r="Q100" s="2">
        <v>450</v>
      </c>
    </row>
    <row r="101" spans="2:17" s="4" customFormat="1" ht="9.75" customHeight="1">
      <c r="B101" s="6" t="s">
        <v>115</v>
      </c>
      <c r="C101" s="4">
        <f aca="true" t="shared" si="10" ref="C101:Q101">C100/135200</f>
        <v>0.005710059171597633</v>
      </c>
      <c r="D101" s="4">
        <f t="shared" si="10"/>
        <v>0.8079881656804734</v>
      </c>
      <c r="E101" s="4">
        <f t="shared" si="10"/>
        <v>0.00724112426035503</v>
      </c>
      <c r="F101" s="4">
        <f t="shared" si="10"/>
        <v>0.04593934911242604</v>
      </c>
      <c r="G101" s="4">
        <f t="shared" si="10"/>
        <v>0.0033136094674556214</v>
      </c>
      <c r="H101" s="4">
        <f t="shared" si="10"/>
        <v>0.017211538461538462</v>
      </c>
      <c r="I101" s="4">
        <f t="shared" si="10"/>
        <v>0.035754437869822485</v>
      </c>
      <c r="J101" s="4">
        <f t="shared" si="10"/>
        <v>0.009578402366863905</v>
      </c>
      <c r="K101" s="4">
        <f t="shared" si="10"/>
        <v>0.03570266272189349</v>
      </c>
      <c r="L101" s="4">
        <f t="shared" si="10"/>
        <v>0.018106508875739644</v>
      </c>
      <c r="M101" s="4">
        <f t="shared" si="10"/>
        <v>0.005258875739644971</v>
      </c>
      <c r="N101" s="4">
        <f t="shared" si="10"/>
        <v>0.0016789940828402367</v>
      </c>
      <c r="O101" s="4">
        <f t="shared" si="10"/>
        <v>0.0017307692307692308</v>
      </c>
      <c r="P101" s="4">
        <f t="shared" si="10"/>
        <v>0.0014571005917159764</v>
      </c>
      <c r="Q101" s="4">
        <f t="shared" si="10"/>
        <v>0.0033284023668639054</v>
      </c>
    </row>
    <row r="102" spans="2:17" ht="4.5" customHeight="1"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9.75" customHeight="1">
      <c r="A103" s="3" t="s">
        <v>73</v>
      </c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9.75" customHeight="1">
      <c r="B104" s="5" t="s">
        <v>56</v>
      </c>
      <c r="C104" s="2">
        <v>116</v>
      </c>
      <c r="D104" s="2">
        <v>4103</v>
      </c>
      <c r="E104" s="2">
        <v>345</v>
      </c>
      <c r="F104" s="2">
        <v>2604</v>
      </c>
      <c r="G104" s="2">
        <v>88</v>
      </c>
      <c r="H104" s="2">
        <v>269</v>
      </c>
      <c r="I104" s="2">
        <v>3186</v>
      </c>
      <c r="J104" s="2">
        <v>212</v>
      </c>
      <c r="K104" s="2">
        <v>287</v>
      </c>
      <c r="L104" s="2">
        <v>75</v>
      </c>
      <c r="M104" s="2">
        <v>221</v>
      </c>
      <c r="N104" s="2">
        <v>69</v>
      </c>
      <c r="O104" s="2">
        <v>43</v>
      </c>
      <c r="P104" s="2">
        <v>41</v>
      </c>
      <c r="Q104" s="2">
        <v>41</v>
      </c>
    </row>
    <row r="105" spans="2:17" ht="9.75" customHeight="1">
      <c r="B105" s="5" t="s">
        <v>58</v>
      </c>
      <c r="C105" s="2">
        <v>136</v>
      </c>
      <c r="D105" s="2">
        <v>3552</v>
      </c>
      <c r="E105" s="2">
        <v>425</v>
      </c>
      <c r="F105" s="2">
        <v>2535</v>
      </c>
      <c r="G105" s="2">
        <v>64</v>
      </c>
      <c r="H105" s="2">
        <v>459</v>
      </c>
      <c r="I105" s="2">
        <v>3152</v>
      </c>
      <c r="J105" s="2">
        <v>70</v>
      </c>
      <c r="K105" s="2">
        <v>174</v>
      </c>
      <c r="L105" s="2">
        <v>69</v>
      </c>
      <c r="M105" s="2">
        <v>205</v>
      </c>
      <c r="N105" s="2">
        <v>65</v>
      </c>
      <c r="O105" s="2">
        <v>49</v>
      </c>
      <c r="P105" s="2">
        <v>20</v>
      </c>
      <c r="Q105" s="2">
        <v>44</v>
      </c>
    </row>
    <row r="106" spans="2:17" ht="9.75" customHeight="1">
      <c r="B106" s="5" t="s">
        <v>70</v>
      </c>
      <c r="C106" s="2">
        <v>342</v>
      </c>
      <c r="D106" s="2">
        <v>9030</v>
      </c>
      <c r="E106" s="2">
        <v>966</v>
      </c>
      <c r="F106" s="2">
        <v>5115</v>
      </c>
      <c r="G106" s="2">
        <v>181</v>
      </c>
      <c r="H106" s="2">
        <v>425</v>
      </c>
      <c r="I106" s="2">
        <v>5114</v>
      </c>
      <c r="J106" s="2">
        <v>181</v>
      </c>
      <c r="K106" s="2">
        <v>388</v>
      </c>
      <c r="L106" s="2">
        <v>287</v>
      </c>
      <c r="M106" s="2">
        <v>492</v>
      </c>
      <c r="N106" s="2">
        <v>189</v>
      </c>
      <c r="O106" s="2">
        <v>91</v>
      </c>
      <c r="P106" s="2">
        <v>43</v>
      </c>
      <c r="Q106" s="2">
        <v>56</v>
      </c>
    </row>
    <row r="107" spans="2:17" ht="9.75" customHeight="1">
      <c r="B107" s="5" t="s">
        <v>71</v>
      </c>
      <c r="C107" s="2">
        <v>99</v>
      </c>
      <c r="D107" s="2">
        <v>9903</v>
      </c>
      <c r="E107" s="2">
        <v>234</v>
      </c>
      <c r="F107" s="2">
        <v>1692</v>
      </c>
      <c r="G107" s="2">
        <v>69</v>
      </c>
      <c r="H107" s="2">
        <v>329</v>
      </c>
      <c r="I107" s="2">
        <v>1460</v>
      </c>
      <c r="J107" s="2">
        <v>328</v>
      </c>
      <c r="K107" s="2">
        <v>490</v>
      </c>
      <c r="L107" s="2">
        <v>174</v>
      </c>
      <c r="M107" s="2">
        <v>166</v>
      </c>
      <c r="N107" s="2">
        <v>22</v>
      </c>
      <c r="O107" s="2">
        <v>36</v>
      </c>
      <c r="P107" s="2">
        <v>71</v>
      </c>
      <c r="Q107" s="2">
        <v>44</v>
      </c>
    </row>
    <row r="108" spans="2:17" ht="9.75" customHeight="1">
      <c r="B108" s="5" t="s">
        <v>72</v>
      </c>
      <c r="C108" s="2">
        <v>35</v>
      </c>
      <c r="D108" s="2">
        <v>4144</v>
      </c>
      <c r="E108" s="2">
        <v>192</v>
      </c>
      <c r="F108" s="2">
        <v>1345</v>
      </c>
      <c r="G108" s="2">
        <v>32</v>
      </c>
      <c r="H108" s="2">
        <v>196</v>
      </c>
      <c r="I108" s="2">
        <v>796</v>
      </c>
      <c r="J108" s="2">
        <v>171</v>
      </c>
      <c r="K108" s="2">
        <v>174</v>
      </c>
      <c r="L108" s="2">
        <v>71</v>
      </c>
      <c r="M108" s="2">
        <v>93</v>
      </c>
      <c r="N108" s="2">
        <v>11</v>
      </c>
      <c r="O108" s="2">
        <v>26</v>
      </c>
      <c r="P108" s="2">
        <v>34</v>
      </c>
      <c r="Q108" s="2">
        <v>16</v>
      </c>
    </row>
    <row r="109" spans="2:17" ht="9.75" customHeight="1">
      <c r="B109" s="5" t="s">
        <v>49</v>
      </c>
      <c r="C109" s="2">
        <v>141</v>
      </c>
      <c r="D109" s="2">
        <v>4474</v>
      </c>
      <c r="E109" s="2">
        <v>291</v>
      </c>
      <c r="F109" s="2">
        <v>1598</v>
      </c>
      <c r="G109" s="2">
        <v>51</v>
      </c>
      <c r="H109" s="2">
        <v>140</v>
      </c>
      <c r="I109" s="2">
        <v>1597</v>
      </c>
      <c r="J109" s="2">
        <v>55</v>
      </c>
      <c r="K109" s="2">
        <v>204</v>
      </c>
      <c r="L109" s="2">
        <v>100</v>
      </c>
      <c r="M109" s="2">
        <v>235</v>
      </c>
      <c r="N109" s="2">
        <v>91</v>
      </c>
      <c r="O109" s="2">
        <v>37</v>
      </c>
      <c r="P109" s="2">
        <v>21</v>
      </c>
      <c r="Q109" s="2">
        <v>20</v>
      </c>
    </row>
    <row r="110" spans="1:17" ht="9.75" customHeight="1">
      <c r="A110" s="3" t="s">
        <v>114</v>
      </c>
      <c r="C110" s="2">
        <v>869</v>
      </c>
      <c r="D110" s="2">
        <v>35206</v>
      </c>
      <c r="E110" s="2">
        <v>2453</v>
      </c>
      <c r="F110" s="2">
        <v>14889</v>
      </c>
      <c r="G110" s="2">
        <v>485</v>
      </c>
      <c r="H110" s="2">
        <v>1818</v>
      </c>
      <c r="I110" s="2">
        <v>15305</v>
      </c>
      <c r="J110" s="2">
        <v>1017</v>
      </c>
      <c r="K110" s="2">
        <v>1717</v>
      </c>
      <c r="L110" s="2">
        <v>776</v>
      </c>
      <c r="M110" s="2">
        <v>1412</v>
      </c>
      <c r="N110" s="2">
        <v>447</v>
      </c>
      <c r="O110" s="2">
        <v>282</v>
      </c>
      <c r="P110" s="2">
        <v>230</v>
      </c>
      <c r="Q110" s="2">
        <v>221</v>
      </c>
    </row>
    <row r="111" spans="2:17" s="4" customFormat="1" ht="9.75" customHeight="1">
      <c r="B111" s="6" t="s">
        <v>115</v>
      </c>
      <c r="C111" s="4">
        <f aca="true" t="shared" si="11" ref="C111:Q111">C110/77127</f>
        <v>0.011267130836153357</v>
      </c>
      <c r="D111" s="4">
        <f t="shared" si="11"/>
        <v>0.4564679035875893</v>
      </c>
      <c r="E111" s="4">
        <f t="shared" si="11"/>
        <v>0.031804685778002516</v>
      </c>
      <c r="F111" s="4">
        <f t="shared" si="11"/>
        <v>0.19304523707651017</v>
      </c>
      <c r="G111" s="4">
        <f t="shared" si="11"/>
        <v>0.006288329638129319</v>
      </c>
      <c r="H111" s="4">
        <f t="shared" si="11"/>
        <v>0.023571511921895057</v>
      </c>
      <c r="I111" s="4">
        <f t="shared" si="11"/>
        <v>0.19843893837436954</v>
      </c>
      <c r="J111" s="4">
        <f t="shared" si="11"/>
        <v>0.013186043797891789</v>
      </c>
      <c r="K111" s="4">
        <f t="shared" si="11"/>
        <v>0.022261983481789774</v>
      </c>
      <c r="L111" s="4">
        <f t="shared" si="11"/>
        <v>0.01006132742100691</v>
      </c>
      <c r="M111" s="4">
        <f t="shared" si="11"/>
        <v>0.018307466905234226</v>
      </c>
      <c r="N111" s="4">
        <f t="shared" si="11"/>
        <v>0.005795635769574857</v>
      </c>
      <c r="O111" s="4">
        <f t="shared" si="11"/>
        <v>0.003656307129798903</v>
      </c>
      <c r="P111" s="4">
        <f t="shared" si="11"/>
        <v>0.0029820944675664814</v>
      </c>
      <c r="Q111" s="4">
        <f t="shared" si="11"/>
        <v>0.002865403814487793</v>
      </c>
    </row>
    <row r="112" spans="2:17" ht="4.5" customHeight="1"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9.75" customHeight="1">
      <c r="A113" s="3" t="s">
        <v>74</v>
      </c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9.75" customHeight="1">
      <c r="B114" s="5" t="s">
        <v>68</v>
      </c>
      <c r="C114" s="2">
        <v>559</v>
      </c>
      <c r="D114" s="2">
        <v>59715</v>
      </c>
      <c r="E114" s="2">
        <v>1879</v>
      </c>
      <c r="F114" s="2">
        <v>7790</v>
      </c>
      <c r="G114" s="2">
        <v>388</v>
      </c>
      <c r="H114" s="2">
        <v>783</v>
      </c>
      <c r="I114" s="2">
        <v>9939</v>
      </c>
      <c r="J114" s="2">
        <v>328</v>
      </c>
      <c r="K114" s="2">
        <v>1138</v>
      </c>
      <c r="L114" s="2">
        <v>1028</v>
      </c>
      <c r="M114" s="2">
        <v>516</v>
      </c>
      <c r="N114" s="2">
        <v>122</v>
      </c>
      <c r="O114" s="2">
        <v>244</v>
      </c>
      <c r="P114" s="2">
        <v>135</v>
      </c>
      <c r="Q114" s="2">
        <v>90</v>
      </c>
    </row>
    <row r="115" spans="2:17" ht="9.75" customHeight="1">
      <c r="B115" s="5" t="s">
        <v>65</v>
      </c>
      <c r="C115" s="2">
        <v>423</v>
      </c>
      <c r="D115" s="2">
        <v>36226</v>
      </c>
      <c r="E115" s="2">
        <v>492</v>
      </c>
      <c r="F115" s="2">
        <v>4822</v>
      </c>
      <c r="G115" s="2">
        <v>205</v>
      </c>
      <c r="H115" s="2">
        <v>487</v>
      </c>
      <c r="I115" s="2">
        <v>5369</v>
      </c>
      <c r="J115" s="2">
        <v>235</v>
      </c>
      <c r="K115" s="2">
        <v>709</v>
      </c>
      <c r="L115" s="2">
        <v>673</v>
      </c>
      <c r="M115" s="2">
        <v>269</v>
      </c>
      <c r="N115" s="2">
        <v>92</v>
      </c>
      <c r="O115" s="2">
        <v>162</v>
      </c>
      <c r="P115" s="2">
        <v>67</v>
      </c>
      <c r="Q115" s="2">
        <v>72</v>
      </c>
    </row>
    <row r="116" spans="1:17" ht="9.75" customHeight="1">
      <c r="A116" s="3" t="s">
        <v>114</v>
      </c>
      <c r="C116" s="2">
        <v>982</v>
      </c>
      <c r="D116" s="2">
        <v>95941</v>
      </c>
      <c r="E116" s="2">
        <v>2371</v>
      </c>
      <c r="F116" s="2">
        <v>12612</v>
      </c>
      <c r="G116" s="2">
        <v>593</v>
      </c>
      <c r="H116" s="2">
        <v>1270</v>
      </c>
      <c r="I116" s="2">
        <v>15308</v>
      </c>
      <c r="J116" s="2">
        <v>563</v>
      </c>
      <c r="K116" s="2">
        <v>1847</v>
      </c>
      <c r="L116" s="2">
        <v>1701</v>
      </c>
      <c r="M116" s="2">
        <v>785</v>
      </c>
      <c r="N116" s="2">
        <v>214</v>
      </c>
      <c r="O116" s="2">
        <v>406</v>
      </c>
      <c r="P116" s="2">
        <v>202</v>
      </c>
      <c r="Q116" s="2">
        <v>162</v>
      </c>
    </row>
    <row r="117" spans="2:17" s="4" customFormat="1" ht="9.75" customHeight="1">
      <c r="B117" s="6" t="s">
        <v>115</v>
      </c>
      <c r="C117" s="4">
        <f aca="true" t="shared" si="12" ref="C117:Q117">C116/134959</f>
        <v>0.0072762839084462684</v>
      </c>
      <c r="D117" s="4">
        <f t="shared" si="12"/>
        <v>0.7108899739921013</v>
      </c>
      <c r="E117" s="4">
        <f t="shared" si="12"/>
        <v>0.017568298520291348</v>
      </c>
      <c r="F117" s="4">
        <f t="shared" si="12"/>
        <v>0.09345060351662357</v>
      </c>
      <c r="G117" s="4">
        <f t="shared" si="12"/>
        <v>0.004393927044509814</v>
      </c>
      <c r="H117" s="4">
        <f t="shared" si="12"/>
        <v>0.009410265339843953</v>
      </c>
      <c r="I117" s="4">
        <f t="shared" si="12"/>
        <v>0.11342704080498522</v>
      </c>
      <c r="J117" s="4">
        <f t="shared" si="12"/>
        <v>0.004171637312072555</v>
      </c>
      <c r="K117" s="4">
        <f t="shared" si="12"/>
        <v>0.013685637860387229</v>
      </c>
      <c r="L117" s="4">
        <f t="shared" si="12"/>
        <v>0.01260382782919257</v>
      </c>
      <c r="M117" s="4">
        <f t="shared" si="12"/>
        <v>0.00581658133210827</v>
      </c>
      <c r="N117" s="4">
        <f t="shared" si="12"/>
        <v>0.0015856667580524456</v>
      </c>
      <c r="O117" s="4">
        <f t="shared" si="12"/>
        <v>0.0030083210456509015</v>
      </c>
      <c r="P117" s="4">
        <f t="shared" si="12"/>
        <v>0.001496750865077542</v>
      </c>
      <c r="Q117" s="4">
        <f t="shared" si="12"/>
        <v>0.0012003645551611972</v>
      </c>
    </row>
    <row r="118" spans="2:17" ht="4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9.75" customHeight="1">
      <c r="A119" s="3" t="s">
        <v>77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9.75" customHeight="1">
      <c r="B120" s="5" t="s">
        <v>56</v>
      </c>
      <c r="C120" s="2">
        <v>303</v>
      </c>
      <c r="D120" s="2">
        <v>10218</v>
      </c>
      <c r="E120" s="2">
        <v>322</v>
      </c>
      <c r="F120" s="2">
        <v>2557</v>
      </c>
      <c r="G120" s="2">
        <v>127</v>
      </c>
      <c r="H120" s="2">
        <v>312</v>
      </c>
      <c r="I120" s="2">
        <v>3139</v>
      </c>
      <c r="J120" s="2">
        <v>288</v>
      </c>
      <c r="K120" s="2">
        <v>729</v>
      </c>
      <c r="L120" s="2">
        <v>135</v>
      </c>
      <c r="M120" s="2">
        <v>234</v>
      </c>
      <c r="N120" s="2">
        <v>85</v>
      </c>
      <c r="O120" s="2">
        <v>58</v>
      </c>
      <c r="P120" s="2">
        <v>58</v>
      </c>
      <c r="Q120" s="2">
        <v>88</v>
      </c>
    </row>
    <row r="121" spans="2:17" ht="9.75" customHeight="1">
      <c r="B121" s="5" t="s">
        <v>75</v>
      </c>
      <c r="C121" s="2">
        <v>173</v>
      </c>
      <c r="D121" s="2">
        <v>5599</v>
      </c>
      <c r="E121" s="2">
        <v>221</v>
      </c>
      <c r="F121" s="2">
        <v>1792</v>
      </c>
      <c r="G121" s="2">
        <v>93</v>
      </c>
      <c r="H121" s="2">
        <v>228</v>
      </c>
      <c r="I121" s="2">
        <v>1289</v>
      </c>
      <c r="J121" s="2">
        <v>361</v>
      </c>
      <c r="K121" s="2">
        <v>347</v>
      </c>
      <c r="L121" s="2">
        <v>93</v>
      </c>
      <c r="M121" s="2">
        <v>154</v>
      </c>
      <c r="N121" s="2">
        <v>42</v>
      </c>
      <c r="O121" s="2">
        <v>27</v>
      </c>
      <c r="P121" s="2">
        <v>9</v>
      </c>
      <c r="Q121" s="2">
        <v>84</v>
      </c>
    </row>
    <row r="122" spans="2:17" ht="9.75" customHeight="1">
      <c r="B122" s="5" t="s">
        <v>76</v>
      </c>
      <c r="C122" s="2">
        <v>95</v>
      </c>
      <c r="D122" s="2">
        <v>4745</v>
      </c>
      <c r="E122" s="2">
        <v>375</v>
      </c>
      <c r="F122" s="2">
        <v>3136</v>
      </c>
      <c r="G122" s="2">
        <v>90</v>
      </c>
      <c r="H122" s="2">
        <v>489</v>
      </c>
      <c r="I122" s="2">
        <v>4548</v>
      </c>
      <c r="J122" s="2">
        <v>574</v>
      </c>
      <c r="K122" s="2">
        <v>216</v>
      </c>
      <c r="L122" s="2">
        <v>87</v>
      </c>
      <c r="M122" s="2">
        <v>179</v>
      </c>
      <c r="N122" s="2">
        <v>50</v>
      </c>
      <c r="O122" s="2">
        <v>39</v>
      </c>
      <c r="P122" s="2">
        <v>11</v>
      </c>
      <c r="Q122" s="2">
        <v>38</v>
      </c>
    </row>
    <row r="123" spans="2:17" ht="9.75" customHeight="1">
      <c r="B123" s="5" t="s">
        <v>61</v>
      </c>
      <c r="C123" s="2">
        <v>308</v>
      </c>
      <c r="D123" s="2">
        <v>5070</v>
      </c>
      <c r="E123" s="2">
        <v>435</v>
      </c>
      <c r="F123" s="2">
        <v>3424</v>
      </c>
      <c r="G123" s="2">
        <v>399</v>
      </c>
      <c r="H123" s="2">
        <v>325</v>
      </c>
      <c r="I123" s="2">
        <v>3869</v>
      </c>
      <c r="J123" s="2">
        <v>167</v>
      </c>
      <c r="K123" s="2">
        <v>334</v>
      </c>
      <c r="L123" s="2">
        <v>166</v>
      </c>
      <c r="M123" s="2">
        <v>355</v>
      </c>
      <c r="N123" s="2">
        <v>31</v>
      </c>
      <c r="O123" s="2">
        <v>49</v>
      </c>
      <c r="P123" s="2">
        <v>27</v>
      </c>
      <c r="Q123" s="2">
        <v>55</v>
      </c>
    </row>
    <row r="124" spans="1:17" ht="9.75" customHeight="1">
      <c r="A124" s="3" t="s">
        <v>114</v>
      </c>
      <c r="C124" s="2">
        <v>879</v>
      </c>
      <c r="D124" s="2">
        <v>25632</v>
      </c>
      <c r="E124" s="2">
        <v>1353</v>
      </c>
      <c r="F124" s="2">
        <v>10909</v>
      </c>
      <c r="G124" s="2">
        <v>709</v>
      </c>
      <c r="H124" s="2">
        <v>1354</v>
      </c>
      <c r="I124" s="2">
        <v>12845</v>
      </c>
      <c r="J124" s="2">
        <v>1390</v>
      </c>
      <c r="K124" s="2">
        <v>1626</v>
      </c>
      <c r="L124" s="2">
        <v>481</v>
      </c>
      <c r="M124" s="2">
        <v>922</v>
      </c>
      <c r="N124" s="2">
        <v>208</v>
      </c>
      <c r="O124" s="2">
        <v>173</v>
      </c>
      <c r="P124" s="2">
        <v>105</v>
      </c>
      <c r="Q124" s="2">
        <v>265</v>
      </c>
    </row>
    <row r="125" spans="2:17" s="4" customFormat="1" ht="9.75" customHeight="1">
      <c r="B125" s="6" t="s">
        <v>115</v>
      </c>
      <c r="C125" s="4">
        <f aca="true" t="shared" si="13" ref="C125:Q125">C124/58851</f>
        <v>0.01493602487638273</v>
      </c>
      <c r="D125" s="4">
        <f t="shared" si="13"/>
        <v>0.4355406025386145</v>
      </c>
      <c r="E125" s="4">
        <f t="shared" si="13"/>
        <v>0.022990263546923587</v>
      </c>
      <c r="F125" s="4">
        <f t="shared" si="13"/>
        <v>0.1853664338753802</v>
      </c>
      <c r="G125" s="4">
        <f t="shared" si="13"/>
        <v>0.012047373876399722</v>
      </c>
      <c r="H125" s="4">
        <f t="shared" si="13"/>
        <v>0.02300725561162937</v>
      </c>
      <c r="I125" s="4">
        <f t="shared" si="13"/>
        <v>0.21826307114577492</v>
      </c>
      <c r="J125" s="4">
        <f t="shared" si="13"/>
        <v>0.023618969941037536</v>
      </c>
      <c r="K125" s="4">
        <f t="shared" si="13"/>
        <v>0.027629097211602182</v>
      </c>
      <c r="L125" s="4">
        <f t="shared" si="13"/>
        <v>0.008173183123481335</v>
      </c>
      <c r="M125" s="4">
        <f t="shared" si="13"/>
        <v>0.015666683658731372</v>
      </c>
      <c r="N125" s="4">
        <f t="shared" si="13"/>
        <v>0.0035343494588027393</v>
      </c>
      <c r="O125" s="4">
        <f t="shared" si="13"/>
        <v>0.002939627194100355</v>
      </c>
      <c r="P125" s="4">
        <f t="shared" si="13"/>
        <v>0.001784166794107152</v>
      </c>
      <c r="Q125" s="4">
        <f t="shared" si="13"/>
        <v>0.004502897147032336</v>
      </c>
    </row>
    <row r="126" spans="2:17" ht="4.5" customHeight="1"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9.75" customHeight="1">
      <c r="A127" s="3" t="s">
        <v>78</v>
      </c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9.75" customHeight="1">
      <c r="B128" s="5" t="s">
        <v>65</v>
      </c>
      <c r="C128" s="2">
        <v>1032</v>
      </c>
      <c r="D128" s="2">
        <v>96026</v>
      </c>
      <c r="E128" s="2">
        <v>1922</v>
      </c>
      <c r="F128" s="2">
        <v>12697</v>
      </c>
      <c r="G128" s="2">
        <v>1911</v>
      </c>
      <c r="H128" s="2">
        <v>2718</v>
      </c>
      <c r="I128" s="2">
        <v>14323</v>
      </c>
      <c r="J128" s="2">
        <v>1804</v>
      </c>
      <c r="K128" s="2">
        <v>1780</v>
      </c>
      <c r="L128" s="2">
        <v>2126</v>
      </c>
      <c r="M128" s="2">
        <v>1490</v>
      </c>
      <c r="N128" s="2">
        <v>429</v>
      </c>
      <c r="O128" s="2">
        <v>399</v>
      </c>
      <c r="P128" s="2">
        <v>273</v>
      </c>
      <c r="Q128" s="2">
        <v>269</v>
      </c>
    </row>
    <row r="129" spans="1:17" ht="9.75" customHeight="1">
      <c r="A129" s="3" t="s">
        <v>114</v>
      </c>
      <c r="C129" s="2">
        <v>1032</v>
      </c>
      <c r="D129" s="2">
        <v>96026</v>
      </c>
      <c r="E129" s="2">
        <v>1922</v>
      </c>
      <c r="F129" s="2">
        <v>12697</v>
      </c>
      <c r="G129" s="2">
        <v>1911</v>
      </c>
      <c r="H129" s="2">
        <v>2718</v>
      </c>
      <c r="I129" s="2">
        <v>14323</v>
      </c>
      <c r="J129" s="2">
        <v>1804</v>
      </c>
      <c r="K129" s="2">
        <v>1780</v>
      </c>
      <c r="L129" s="2">
        <v>2126</v>
      </c>
      <c r="M129" s="2">
        <v>1490</v>
      </c>
      <c r="N129" s="2">
        <v>429</v>
      </c>
      <c r="O129" s="2">
        <v>399</v>
      </c>
      <c r="P129" s="2">
        <v>273</v>
      </c>
      <c r="Q129" s="2">
        <v>269</v>
      </c>
    </row>
    <row r="130" spans="2:17" s="4" customFormat="1" ht="9.75" customHeight="1">
      <c r="B130" s="6" t="s">
        <v>115</v>
      </c>
      <c r="C130" s="4">
        <f aca="true" t="shared" si="14" ref="C130:Q130">C129/139199</f>
        <v>0.007413846363838821</v>
      </c>
      <c r="D130" s="4">
        <f t="shared" si="14"/>
        <v>0.6898469098197545</v>
      </c>
      <c r="E130" s="4">
        <f t="shared" si="14"/>
        <v>0.013807570456684315</v>
      </c>
      <c r="F130" s="4">
        <f t="shared" si="14"/>
        <v>0.09121473573804409</v>
      </c>
      <c r="G130" s="4">
        <f t="shared" si="14"/>
        <v>0.013728546900480606</v>
      </c>
      <c r="H130" s="4">
        <f t="shared" si="14"/>
        <v>0.019526002341970848</v>
      </c>
      <c r="I130" s="4">
        <f t="shared" si="14"/>
        <v>0.10289585413688317</v>
      </c>
      <c r="J130" s="4">
        <f t="shared" si="14"/>
        <v>0.012959863217408172</v>
      </c>
      <c r="K130" s="4">
        <f t="shared" si="14"/>
        <v>0.012787448185690988</v>
      </c>
      <c r="L130" s="4">
        <f t="shared" si="14"/>
        <v>0.015273098226280361</v>
      </c>
      <c r="M130" s="4">
        <f t="shared" si="14"/>
        <v>0.010704099885775042</v>
      </c>
      <c r="N130" s="4">
        <f t="shared" si="14"/>
        <v>0.003081918691944626</v>
      </c>
      <c r="O130" s="4">
        <f t="shared" si="14"/>
        <v>0.002866399902298149</v>
      </c>
      <c r="P130" s="4">
        <f t="shared" si="14"/>
        <v>0.001961220985782944</v>
      </c>
      <c r="Q130" s="4">
        <f t="shared" si="14"/>
        <v>0.0019324851471634135</v>
      </c>
    </row>
    <row r="131" spans="2:17" ht="4.5" customHeight="1"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9.75" customHeight="1">
      <c r="A132" s="3" t="s">
        <v>80</v>
      </c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9.75" customHeight="1">
      <c r="B133" s="5" t="s">
        <v>75</v>
      </c>
      <c r="C133" s="2">
        <v>368</v>
      </c>
      <c r="D133" s="2">
        <v>18082</v>
      </c>
      <c r="E133" s="2">
        <v>2239</v>
      </c>
      <c r="F133" s="2">
        <v>18206</v>
      </c>
      <c r="G133" s="2">
        <v>439</v>
      </c>
      <c r="H133" s="2">
        <v>1920</v>
      </c>
      <c r="I133" s="2">
        <v>15597</v>
      </c>
      <c r="J133" s="2">
        <v>617</v>
      </c>
      <c r="K133" s="2">
        <v>555</v>
      </c>
      <c r="L133" s="2">
        <v>526</v>
      </c>
      <c r="M133" s="2">
        <v>981</v>
      </c>
      <c r="N133" s="2">
        <v>221</v>
      </c>
      <c r="O133" s="2">
        <v>235</v>
      </c>
      <c r="P133" s="2">
        <v>147</v>
      </c>
      <c r="Q133" s="2">
        <v>308</v>
      </c>
    </row>
    <row r="134" spans="2:17" ht="9.75" customHeight="1">
      <c r="B134" s="5" t="s">
        <v>79</v>
      </c>
      <c r="C134" s="2">
        <v>94</v>
      </c>
      <c r="D134" s="2">
        <v>4567</v>
      </c>
      <c r="E134" s="2">
        <v>336</v>
      </c>
      <c r="F134" s="2">
        <v>4005</v>
      </c>
      <c r="G134" s="2">
        <v>235</v>
      </c>
      <c r="H134" s="2">
        <v>349</v>
      </c>
      <c r="I134" s="2">
        <v>3778</v>
      </c>
      <c r="J134" s="2">
        <v>154</v>
      </c>
      <c r="K134" s="2">
        <v>147</v>
      </c>
      <c r="L134" s="2">
        <v>207</v>
      </c>
      <c r="M134" s="2">
        <v>374</v>
      </c>
      <c r="N134" s="2">
        <v>52</v>
      </c>
      <c r="O134" s="2">
        <v>69</v>
      </c>
      <c r="P134" s="2">
        <v>34</v>
      </c>
      <c r="Q134" s="2">
        <v>82</v>
      </c>
    </row>
    <row r="135" spans="2:17" ht="9.75" customHeight="1">
      <c r="B135" s="5" t="s">
        <v>61</v>
      </c>
      <c r="C135" s="2">
        <v>266</v>
      </c>
      <c r="D135" s="2">
        <v>8015</v>
      </c>
      <c r="E135" s="2">
        <v>699</v>
      </c>
      <c r="F135" s="2">
        <v>6601</v>
      </c>
      <c r="G135" s="2">
        <v>694</v>
      </c>
      <c r="H135" s="2">
        <v>598</v>
      </c>
      <c r="I135" s="2">
        <v>8243</v>
      </c>
      <c r="J135" s="2">
        <v>247</v>
      </c>
      <c r="K135" s="2">
        <v>284</v>
      </c>
      <c r="L135" s="2">
        <v>238</v>
      </c>
      <c r="M135" s="2">
        <v>436</v>
      </c>
      <c r="N135" s="2">
        <v>60</v>
      </c>
      <c r="O135" s="2">
        <v>81</v>
      </c>
      <c r="P135" s="2">
        <v>58</v>
      </c>
      <c r="Q135" s="2">
        <v>67</v>
      </c>
    </row>
    <row r="136" spans="1:17" ht="9.75" customHeight="1">
      <c r="A136" s="3" t="s">
        <v>114</v>
      </c>
      <c r="C136" s="2">
        <v>728</v>
      </c>
      <c r="D136" s="2">
        <v>30664</v>
      </c>
      <c r="E136" s="2">
        <v>3274</v>
      </c>
      <c r="F136" s="2">
        <v>28812</v>
      </c>
      <c r="G136" s="2">
        <v>1368</v>
      </c>
      <c r="H136" s="2">
        <v>2867</v>
      </c>
      <c r="I136" s="2">
        <v>27618</v>
      </c>
      <c r="J136" s="2">
        <v>1018</v>
      </c>
      <c r="K136" s="2">
        <v>986</v>
      </c>
      <c r="L136" s="2">
        <v>971</v>
      </c>
      <c r="M136" s="2">
        <v>1791</v>
      </c>
      <c r="N136" s="2">
        <v>333</v>
      </c>
      <c r="O136" s="2">
        <v>385</v>
      </c>
      <c r="P136" s="2">
        <v>239</v>
      </c>
      <c r="Q136" s="2">
        <v>457</v>
      </c>
    </row>
    <row r="137" spans="2:17" s="4" customFormat="1" ht="9.75" customHeight="1">
      <c r="B137" s="6" t="s">
        <v>115</v>
      </c>
      <c r="C137" s="4">
        <f aca="true" t="shared" si="15" ref="C137:Q137">C136/101512</f>
        <v>0.007171565923240602</v>
      </c>
      <c r="D137" s="4">
        <f t="shared" si="15"/>
        <v>0.30207266136023325</v>
      </c>
      <c r="E137" s="4">
        <f t="shared" si="15"/>
        <v>0.03225234455039798</v>
      </c>
      <c r="F137" s="4">
        <f t="shared" si="15"/>
        <v>0.28382851288517613</v>
      </c>
      <c r="G137" s="4">
        <f t="shared" si="15"/>
        <v>0.01347623926235322</v>
      </c>
      <c r="H137" s="4">
        <f t="shared" si="15"/>
        <v>0.02824296634880605</v>
      </c>
      <c r="I137" s="4">
        <f t="shared" si="15"/>
        <v>0.27206635668689416</v>
      </c>
      <c r="J137" s="4">
        <f t="shared" si="15"/>
        <v>0.010028371030026007</v>
      </c>
      <c r="K137" s="4">
        <f t="shared" si="15"/>
        <v>0.009713137363070376</v>
      </c>
      <c r="L137" s="4">
        <f t="shared" si="15"/>
        <v>0.009565371581684924</v>
      </c>
      <c r="M137" s="4">
        <f t="shared" si="15"/>
        <v>0.017643234297422965</v>
      </c>
      <c r="N137" s="4">
        <f t="shared" si="15"/>
        <v>0.003280400346757034</v>
      </c>
      <c r="O137" s="4">
        <f t="shared" si="15"/>
        <v>0.0037926550555599336</v>
      </c>
      <c r="P137" s="4">
        <f t="shared" si="15"/>
        <v>0.002354401450074868</v>
      </c>
      <c r="Q137" s="4">
        <f t="shared" si="15"/>
        <v>0.004501930806210103</v>
      </c>
    </row>
    <row r="138" spans="2:17" ht="4.5" customHeight="1"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9.75" customHeight="1">
      <c r="A139" s="3" t="s">
        <v>83</v>
      </c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9.75" customHeight="1">
      <c r="B140" s="5" t="s">
        <v>71</v>
      </c>
      <c r="C140" s="2">
        <v>144</v>
      </c>
      <c r="D140" s="2">
        <v>23502</v>
      </c>
      <c r="E140" s="2">
        <v>563</v>
      </c>
      <c r="F140" s="2">
        <v>4157</v>
      </c>
      <c r="G140" s="2">
        <v>125</v>
      </c>
      <c r="H140" s="2">
        <v>871</v>
      </c>
      <c r="I140" s="2">
        <v>4622</v>
      </c>
      <c r="J140" s="2">
        <v>670</v>
      </c>
      <c r="K140" s="2">
        <v>552</v>
      </c>
      <c r="L140" s="2">
        <v>729</v>
      </c>
      <c r="M140" s="2">
        <v>246</v>
      </c>
      <c r="N140" s="2">
        <v>48</v>
      </c>
      <c r="O140" s="2">
        <v>79</v>
      </c>
      <c r="P140" s="2">
        <v>93</v>
      </c>
      <c r="Q140" s="2">
        <v>50</v>
      </c>
    </row>
    <row r="141" spans="2:17" ht="9.75" customHeight="1">
      <c r="B141" s="5" t="s">
        <v>81</v>
      </c>
      <c r="C141" s="2">
        <v>207</v>
      </c>
      <c r="D141" s="2">
        <v>31205</v>
      </c>
      <c r="E141" s="2">
        <v>1565</v>
      </c>
      <c r="F141" s="2">
        <v>13769</v>
      </c>
      <c r="G141" s="2">
        <v>255</v>
      </c>
      <c r="H141" s="2">
        <v>2251</v>
      </c>
      <c r="I141" s="2">
        <v>8842</v>
      </c>
      <c r="J141" s="2">
        <v>333</v>
      </c>
      <c r="K141" s="2">
        <v>550</v>
      </c>
      <c r="L141" s="2">
        <v>694</v>
      </c>
      <c r="M141" s="2">
        <v>529</v>
      </c>
      <c r="N141" s="2">
        <v>119</v>
      </c>
      <c r="O141" s="2">
        <v>205</v>
      </c>
      <c r="P141" s="2">
        <v>111</v>
      </c>
      <c r="Q141" s="2">
        <v>110</v>
      </c>
    </row>
    <row r="142" spans="2:17" ht="9.75" customHeight="1">
      <c r="B142" s="5" t="s">
        <v>65</v>
      </c>
      <c r="C142" s="2">
        <v>150</v>
      </c>
      <c r="D142" s="2">
        <v>16255</v>
      </c>
      <c r="E142" s="2">
        <v>446</v>
      </c>
      <c r="F142" s="2">
        <v>3465</v>
      </c>
      <c r="G142" s="2">
        <v>237</v>
      </c>
      <c r="H142" s="2">
        <v>589</v>
      </c>
      <c r="I142" s="2">
        <v>2768</v>
      </c>
      <c r="J142" s="2">
        <v>433</v>
      </c>
      <c r="K142" s="2">
        <v>405</v>
      </c>
      <c r="L142" s="2">
        <v>306</v>
      </c>
      <c r="M142" s="2">
        <v>326</v>
      </c>
      <c r="N142" s="2">
        <v>67</v>
      </c>
      <c r="O142" s="2">
        <v>78</v>
      </c>
      <c r="P142" s="2">
        <v>76</v>
      </c>
      <c r="Q142" s="2">
        <v>69</v>
      </c>
    </row>
    <row r="143" spans="2:17" ht="9.75" customHeight="1">
      <c r="B143" s="5" t="s">
        <v>82</v>
      </c>
      <c r="C143" s="2">
        <v>208</v>
      </c>
      <c r="D143" s="2">
        <v>33529</v>
      </c>
      <c r="E143" s="2">
        <v>658</v>
      </c>
      <c r="F143" s="2">
        <v>4640</v>
      </c>
      <c r="G143" s="2">
        <v>180</v>
      </c>
      <c r="H143" s="2">
        <v>882</v>
      </c>
      <c r="I143" s="2">
        <v>3611</v>
      </c>
      <c r="J143" s="2">
        <v>507</v>
      </c>
      <c r="K143" s="2">
        <v>1185</v>
      </c>
      <c r="L143" s="2">
        <v>1450</v>
      </c>
      <c r="M143" s="2">
        <v>417</v>
      </c>
      <c r="N143" s="2">
        <v>66</v>
      </c>
      <c r="O143" s="2">
        <v>122</v>
      </c>
      <c r="P143" s="2">
        <v>138</v>
      </c>
      <c r="Q143" s="2">
        <v>72</v>
      </c>
    </row>
    <row r="144" spans="1:17" ht="9.75" customHeight="1">
      <c r="A144" s="3" t="s">
        <v>114</v>
      </c>
      <c r="C144" s="2">
        <v>709</v>
      </c>
      <c r="D144" s="2">
        <v>104491</v>
      </c>
      <c r="E144" s="2">
        <v>3232</v>
      </c>
      <c r="F144" s="2">
        <v>26031</v>
      </c>
      <c r="G144" s="2">
        <v>797</v>
      </c>
      <c r="H144" s="2">
        <v>4593</v>
      </c>
      <c r="I144" s="2">
        <v>19843</v>
      </c>
      <c r="J144" s="2">
        <v>1943</v>
      </c>
      <c r="K144" s="2">
        <v>2692</v>
      </c>
      <c r="L144" s="2">
        <v>3179</v>
      </c>
      <c r="M144" s="2">
        <v>1518</v>
      </c>
      <c r="N144" s="2">
        <v>300</v>
      </c>
      <c r="O144" s="2">
        <v>484</v>
      </c>
      <c r="P144" s="2">
        <v>418</v>
      </c>
      <c r="Q144" s="2">
        <v>301</v>
      </c>
    </row>
    <row r="145" spans="2:17" s="4" customFormat="1" ht="9.75" customHeight="1">
      <c r="B145" s="6" t="s">
        <v>115</v>
      </c>
      <c r="C145" s="4">
        <f aca="true" t="shared" si="16" ref="C145:Q145">C144/170531</f>
        <v>0.00415760184365306</v>
      </c>
      <c r="D145" s="4">
        <f t="shared" si="16"/>
        <v>0.6127390327858278</v>
      </c>
      <c r="E145" s="4">
        <f t="shared" si="16"/>
        <v>0.01895256580914907</v>
      </c>
      <c r="F145" s="4">
        <f t="shared" si="16"/>
        <v>0.1526467328520914</v>
      </c>
      <c r="G145" s="4">
        <f t="shared" si="16"/>
        <v>0.004673637051327911</v>
      </c>
      <c r="H145" s="4">
        <f t="shared" si="16"/>
        <v>0.026933519418756706</v>
      </c>
      <c r="I145" s="4">
        <f t="shared" si="16"/>
        <v>0.11636007529422802</v>
      </c>
      <c r="J145" s="4">
        <f t="shared" si="16"/>
        <v>0.011393822824002675</v>
      </c>
      <c r="K145" s="4">
        <f t="shared" si="16"/>
        <v>0.015785986125689756</v>
      </c>
      <c r="L145" s="4">
        <f t="shared" si="16"/>
        <v>0.01864177187725399</v>
      </c>
      <c r="M145" s="4">
        <f t="shared" si="16"/>
        <v>0.008901607332391178</v>
      </c>
      <c r="N145" s="4">
        <f t="shared" si="16"/>
        <v>0.0017592109352551736</v>
      </c>
      <c r="O145" s="4">
        <f t="shared" si="16"/>
        <v>0.00283819364221168</v>
      </c>
      <c r="P145" s="4">
        <f t="shared" si="16"/>
        <v>0.002451167236455542</v>
      </c>
      <c r="Q145" s="4">
        <f t="shared" si="16"/>
        <v>0.0017650749717060242</v>
      </c>
    </row>
    <row r="146" spans="2:17" ht="4.5" customHeight="1"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9.75" customHeight="1">
      <c r="A147" s="3" t="s">
        <v>85</v>
      </c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9.75" customHeight="1">
      <c r="B148" s="5" t="s">
        <v>84</v>
      </c>
      <c r="C148" s="2">
        <v>733</v>
      </c>
      <c r="D148" s="2">
        <v>37076</v>
      </c>
      <c r="E148" s="2">
        <v>543</v>
      </c>
      <c r="F148" s="2">
        <v>5982</v>
      </c>
      <c r="G148" s="2">
        <v>322</v>
      </c>
      <c r="H148" s="2">
        <v>597</v>
      </c>
      <c r="I148" s="2">
        <v>9608</v>
      </c>
      <c r="J148" s="2">
        <v>654</v>
      </c>
      <c r="K148" s="2">
        <v>1626</v>
      </c>
      <c r="L148" s="2">
        <v>796</v>
      </c>
      <c r="M148" s="2">
        <v>445</v>
      </c>
      <c r="N148" s="2">
        <v>88</v>
      </c>
      <c r="O148" s="2">
        <v>235</v>
      </c>
      <c r="P148" s="2">
        <v>135</v>
      </c>
      <c r="Q148" s="2">
        <v>187</v>
      </c>
    </row>
    <row r="149" spans="1:17" ht="9.75" customHeight="1">
      <c r="A149" s="3" t="s">
        <v>114</v>
      </c>
      <c r="C149" s="2">
        <v>733</v>
      </c>
      <c r="D149" s="2">
        <v>37076</v>
      </c>
      <c r="E149" s="2">
        <v>543</v>
      </c>
      <c r="F149" s="2">
        <v>5982</v>
      </c>
      <c r="G149" s="2">
        <v>322</v>
      </c>
      <c r="H149" s="2">
        <v>597</v>
      </c>
      <c r="I149" s="2">
        <v>9608</v>
      </c>
      <c r="J149" s="2">
        <v>654</v>
      </c>
      <c r="K149" s="2">
        <v>1626</v>
      </c>
      <c r="L149" s="2">
        <v>796</v>
      </c>
      <c r="M149" s="2">
        <v>445</v>
      </c>
      <c r="N149" s="2">
        <v>88</v>
      </c>
      <c r="O149" s="2">
        <v>235</v>
      </c>
      <c r="P149" s="2">
        <v>135</v>
      </c>
      <c r="Q149" s="2">
        <v>187</v>
      </c>
    </row>
    <row r="150" spans="2:17" s="4" customFormat="1" ht="9.75" customHeight="1">
      <c r="B150" s="6" t="s">
        <v>115</v>
      </c>
      <c r="C150" s="4">
        <f aca="true" t="shared" si="17" ref="C150:Q150">C149/59027</f>
        <v>0.012418045978958781</v>
      </c>
      <c r="D150" s="4">
        <f t="shared" si="17"/>
        <v>0.6281193352194758</v>
      </c>
      <c r="E150" s="4">
        <f t="shared" si="17"/>
        <v>0.009199180036254596</v>
      </c>
      <c r="F150" s="4">
        <f t="shared" si="17"/>
        <v>0.10134345299608653</v>
      </c>
      <c r="G150" s="4">
        <f t="shared" si="17"/>
        <v>0.005455130702898673</v>
      </c>
      <c r="H150" s="4">
        <f t="shared" si="17"/>
        <v>0.010114015619970522</v>
      </c>
      <c r="I150" s="4">
        <f t="shared" si="17"/>
        <v>0.16277296830264115</v>
      </c>
      <c r="J150" s="4">
        <f t="shared" si="17"/>
        <v>0.011079675402781777</v>
      </c>
      <c r="K150" s="4">
        <f t="shared" si="17"/>
        <v>0.027546715909668458</v>
      </c>
      <c r="L150" s="4">
        <f t="shared" si="17"/>
        <v>0.013485354159960695</v>
      </c>
      <c r="M150" s="4">
        <f t="shared" si="17"/>
        <v>0.007538922865807173</v>
      </c>
      <c r="N150" s="4">
        <f t="shared" si="17"/>
        <v>0.0014908431734629915</v>
      </c>
      <c r="O150" s="4">
        <f t="shared" si="17"/>
        <v>0.003981228929134125</v>
      </c>
      <c r="P150" s="4">
        <f t="shared" si="17"/>
        <v>0.0022870889592898165</v>
      </c>
      <c r="Q150" s="4">
        <f t="shared" si="17"/>
        <v>0.003168041743608857</v>
      </c>
    </row>
    <row r="151" spans="2:17" ht="4.5" customHeight="1"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9.75" customHeight="1">
      <c r="A152" s="3" t="s">
        <v>88</v>
      </c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9.75" customHeight="1">
      <c r="B153" s="5" t="s">
        <v>86</v>
      </c>
      <c r="C153" s="2">
        <v>525</v>
      </c>
      <c r="D153" s="2">
        <v>37009</v>
      </c>
      <c r="E153" s="2">
        <v>2539</v>
      </c>
      <c r="F153" s="2">
        <v>12323</v>
      </c>
      <c r="G153" s="2">
        <v>316</v>
      </c>
      <c r="H153" s="2">
        <v>2002</v>
      </c>
      <c r="I153" s="2">
        <v>13153</v>
      </c>
      <c r="J153" s="2">
        <v>390</v>
      </c>
      <c r="K153" s="2">
        <v>839</v>
      </c>
      <c r="L153" s="2">
        <v>844</v>
      </c>
      <c r="M153" s="2">
        <v>699</v>
      </c>
      <c r="N153" s="2">
        <v>151</v>
      </c>
      <c r="O153" s="2">
        <v>289</v>
      </c>
      <c r="P153" s="2">
        <v>131</v>
      </c>
      <c r="Q153" s="2">
        <v>141</v>
      </c>
    </row>
    <row r="154" spans="2:17" ht="9.75" customHeight="1">
      <c r="B154" s="5" t="s">
        <v>87</v>
      </c>
      <c r="C154" s="2">
        <v>390</v>
      </c>
      <c r="D154" s="2">
        <v>27833</v>
      </c>
      <c r="E154" s="2">
        <v>1250</v>
      </c>
      <c r="F154" s="2">
        <v>7820</v>
      </c>
      <c r="G154" s="2">
        <v>274</v>
      </c>
      <c r="H154" s="2">
        <v>765</v>
      </c>
      <c r="I154" s="2">
        <v>13477</v>
      </c>
      <c r="J154" s="2">
        <v>566</v>
      </c>
      <c r="K154" s="2">
        <v>841</v>
      </c>
      <c r="L154" s="2">
        <v>790</v>
      </c>
      <c r="M154" s="2">
        <v>516</v>
      </c>
      <c r="N154" s="2">
        <v>88</v>
      </c>
      <c r="O154" s="2">
        <v>167</v>
      </c>
      <c r="P154" s="2">
        <v>117</v>
      </c>
      <c r="Q154" s="2">
        <v>95</v>
      </c>
    </row>
    <row r="155" spans="1:17" ht="9.75" customHeight="1">
      <c r="A155" s="3" t="s">
        <v>114</v>
      </c>
      <c r="C155" s="2">
        <v>915</v>
      </c>
      <c r="D155" s="2">
        <v>64842</v>
      </c>
      <c r="E155" s="2">
        <v>3789</v>
      </c>
      <c r="F155" s="2">
        <v>20143</v>
      </c>
      <c r="G155" s="2">
        <v>590</v>
      </c>
      <c r="H155" s="2">
        <v>2767</v>
      </c>
      <c r="I155" s="2">
        <v>26630</v>
      </c>
      <c r="J155" s="2">
        <v>956</v>
      </c>
      <c r="K155" s="2">
        <v>1680</v>
      </c>
      <c r="L155" s="2">
        <v>1634</v>
      </c>
      <c r="M155" s="2">
        <v>1215</v>
      </c>
      <c r="N155" s="2">
        <v>239</v>
      </c>
      <c r="O155" s="2">
        <v>456</v>
      </c>
      <c r="P155" s="2">
        <v>248</v>
      </c>
      <c r="Q155" s="2">
        <v>236</v>
      </c>
    </row>
    <row r="156" spans="2:17" s="4" customFormat="1" ht="9.75" customHeight="1">
      <c r="B156" s="6" t="s">
        <v>115</v>
      </c>
      <c r="C156" s="4">
        <f aca="true" t="shared" si="18" ref="C156:Q156">C155/126340</f>
        <v>0.007242361880639544</v>
      </c>
      <c r="D156" s="4">
        <f t="shared" si="18"/>
        <v>0.5132341301250594</v>
      </c>
      <c r="E156" s="4">
        <f t="shared" si="18"/>
        <v>0.02999050182048441</v>
      </c>
      <c r="F156" s="4">
        <f t="shared" si="18"/>
        <v>0.15943485831882223</v>
      </c>
      <c r="G156" s="4">
        <f t="shared" si="18"/>
        <v>0.004669938261833148</v>
      </c>
      <c r="H156" s="4">
        <f t="shared" si="18"/>
        <v>0.021901218933037835</v>
      </c>
      <c r="I156" s="4">
        <f t="shared" si="18"/>
        <v>0.21078043375019787</v>
      </c>
      <c r="J156" s="4">
        <f t="shared" si="18"/>
        <v>0.007566883014088966</v>
      </c>
      <c r="K156" s="4">
        <f t="shared" si="18"/>
        <v>0.013297451321829983</v>
      </c>
      <c r="L156" s="4">
        <f t="shared" si="18"/>
        <v>0.012933354440398923</v>
      </c>
      <c r="M156" s="4">
        <f t="shared" si="18"/>
        <v>0.009616906759537755</v>
      </c>
      <c r="N156" s="4">
        <f t="shared" si="18"/>
        <v>0.0018917207535222415</v>
      </c>
      <c r="O156" s="4">
        <f t="shared" si="18"/>
        <v>0.003609308215925281</v>
      </c>
      <c r="P156" s="4">
        <f t="shared" si="18"/>
        <v>0.001962957099889188</v>
      </c>
      <c r="Q156" s="4">
        <f t="shared" si="18"/>
        <v>0.0018679753047332595</v>
      </c>
    </row>
    <row r="157" spans="2:17" ht="4.5" customHeight="1"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9.75" customHeight="1">
      <c r="A158" s="3" t="s">
        <v>89</v>
      </c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9.75" customHeight="1">
      <c r="B159" s="5" t="s">
        <v>84</v>
      </c>
      <c r="C159" s="2">
        <v>186</v>
      </c>
      <c r="D159" s="2">
        <v>3828</v>
      </c>
      <c r="E159" s="2">
        <v>147</v>
      </c>
      <c r="F159" s="2">
        <v>943</v>
      </c>
      <c r="G159" s="2">
        <v>52</v>
      </c>
      <c r="H159" s="2">
        <v>65</v>
      </c>
      <c r="I159" s="2">
        <v>1009</v>
      </c>
      <c r="J159" s="2">
        <v>46</v>
      </c>
      <c r="K159" s="2">
        <v>190</v>
      </c>
      <c r="L159" s="2">
        <v>87</v>
      </c>
      <c r="M159" s="2">
        <v>90</v>
      </c>
      <c r="N159" s="2">
        <v>9</v>
      </c>
      <c r="O159" s="2">
        <v>25</v>
      </c>
      <c r="P159" s="2">
        <v>18</v>
      </c>
      <c r="Q159" s="2">
        <v>33</v>
      </c>
    </row>
    <row r="160" spans="2:17" ht="9.75" customHeight="1">
      <c r="B160" s="5" t="s">
        <v>79</v>
      </c>
      <c r="C160" s="2">
        <v>657</v>
      </c>
      <c r="D160" s="2">
        <v>19963</v>
      </c>
      <c r="E160" s="2">
        <v>850</v>
      </c>
      <c r="F160" s="2">
        <v>6179</v>
      </c>
      <c r="G160" s="2">
        <v>306</v>
      </c>
      <c r="H160" s="2">
        <v>509</v>
      </c>
      <c r="I160" s="2">
        <v>7309</v>
      </c>
      <c r="J160" s="2">
        <v>638</v>
      </c>
      <c r="K160" s="2">
        <v>891</v>
      </c>
      <c r="L160" s="2">
        <v>473</v>
      </c>
      <c r="M160" s="2">
        <v>561</v>
      </c>
      <c r="N160" s="2">
        <v>93</v>
      </c>
      <c r="O160" s="2">
        <v>125</v>
      </c>
      <c r="P160" s="2">
        <v>62</v>
      </c>
      <c r="Q160" s="2">
        <v>193</v>
      </c>
    </row>
    <row r="161" spans="1:17" ht="9.75" customHeight="1">
      <c r="A161" s="3" t="s">
        <v>114</v>
      </c>
      <c r="C161" s="2">
        <v>843</v>
      </c>
      <c r="D161" s="2">
        <v>23791</v>
      </c>
      <c r="E161" s="2">
        <v>997</v>
      </c>
      <c r="F161" s="2">
        <v>7122</v>
      </c>
      <c r="G161" s="2">
        <v>358</v>
      </c>
      <c r="H161" s="2">
        <v>574</v>
      </c>
      <c r="I161" s="2">
        <v>8318</v>
      </c>
      <c r="J161" s="2">
        <v>684</v>
      </c>
      <c r="K161" s="2">
        <v>1081</v>
      </c>
      <c r="L161" s="2">
        <v>560</v>
      </c>
      <c r="M161" s="2">
        <v>651</v>
      </c>
      <c r="N161" s="2">
        <v>102</v>
      </c>
      <c r="O161" s="2">
        <v>150</v>
      </c>
      <c r="P161" s="2">
        <v>80</v>
      </c>
      <c r="Q161" s="2">
        <v>226</v>
      </c>
    </row>
    <row r="162" spans="2:17" s="4" customFormat="1" ht="9.75" customHeight="1">
      <c r="B162" s="6" t="s">
        <v>115</v>
      </c>
      <c r="C162" s="4">
        <f aca="true" t="shared" si="19" ref="C162:Q162">C161/45537</f>
        <v>0.018512418472890178</v>
      </c>
      <c r="D162" s="4">
        <f t="shared" si="19"/>
        <v>0.5224542679579244</v>
      </c>
      <c r="E162" s="4">
        <f t="shared" si="19"/>
        <v>0.021894283769242594</v>
      </c>
      <c r="F162" s="4">
        <f t="shared" si="19"/>
        <v>0.15640028987416826</v>
      </c>
      <c r="G162" s="4">
        <f t="shared" si="19"/>
        <v>0.007861738805806267</v>
      </c>
      <c r="H162" s="4">
        <f t="shared" si="19"/>
        <v>0.012605134286404463</v>
      </c>
      <c r="I162" s="4">
        <f t="shared" si="19"/>
        <v>0.18266464633155455</v>
      </c>
      <c r="J162" s="4">
        <f t="shared" si="19"/>
        <v>0.015020752355227616</v>
      </c>
      <c r="K162" s="4">
        <f t="shared" si="19"/>
        <v>0.023738937567253003</v>
      </c>
      <c r="L162" s="4">
        <f t="shared" si="19"/>
        <v>0.01229769198673606</v>
      </c>
      <c r="M162" s="4">
        <f t="shared" si="19"/>
        <v>0.014296066934580671</v>
      </c>
      <c r="N162" s="4">
        <f t="shared" si="19"/>
        <v>0.002239936754726925</v>
      </c>
      <c r="O162" s="4">
        <f t="shared" si="19"/>
        <v>0.003294024639304302</v>
      </c>
      <c r="P162" s="4">
        <f t="shared" si="19"/>
        <v>0.0017568131409622944</v>
      </c>
      <c r="Q162" s="4">
        <f t="shared" si="19"/>
        <v>0.004962997123218482</v>
      </c>
    </row>
    <row r="163" spans="2:17" ht="4.5" customHeight="1"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9.75" customHeight="1">
      <c r="A164" s="3" t="s">
        <v>90</v>
      </c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9.75" customHeight="1">
      <c r="B165" s="5" t="s">
        <v>84</v>
      </c>
      <c r="C165" s="2">
        <v>705</v>
      </c>
      <c r="D165" s="2">
        <v>17321</v>
      </c>
      <c r="E165" s="2">
        <v>1141</v>
      </c>
      <c r="F165" s="2">
        <v>12126</v>
      </c>
      <c r="G165" s="2">
        <v>238</v>
      </c>
      <c r="H165" s="2">
        <v>688</v>
      </c>
      <c r="I165" s="2">
        <v>16048</v>
      </c>
      <c r="J165" s="2">
        <v>366</v>
      </c>
      <c r="K165" s="2">
        <v>436</v>
      </c>
      <c r="L165" s="2">
        <v>452</v>
      </c>
      <c r="M165" s="2">
        <v>573</v>
      </c>
      <c r="N165" s="2">
        <v>339</v>
      </c>
      <c r="O165" s="2">
        <v>231</v>
      </c>
      <c r="P165" s="2">
        <v>128</v>
      </c>
      <c r="Q165" s="2">
        <v>143</v>
      </c>
    </row>
    <row r="166" spans="2:17" ht="9.75" customHeight="1">
      <c r="B166" s="5" t="s">
        <v>79</v>
      </c>
      <c r="C166" s="2">
        <v>223</v>
      </c>
      <c r="D166" s="2">
        <v>8183</v>
      </c>
      <c r="E166" s="2">
        <v>440</v>
      </c>
      <c r="F166" s="2">
        <v>9890</v>
      </c>
      <c r="G166" s="2">
        <v>116</v>
      </c>
      <c r="H166" s="2">
        <v>609</v>
      </c>
      <c r="I166" s="2">
        <v>6221</v>
      </c>
      <c r="J166" s="2">
        <v>131</v>
      </c>
      <c r="K166" s="2">
        <v>204</v>
      </c>
      <c r="L166" s="2">
        <v>243</v>
      </c>
      <c r="M166" s="2">
        <v>334</v>
      </c>
      <c r="N166" s="2">
        <v>74</v>
      </c>
      <c r="O166" s="2">
        <v>100</v>
      </c>
      <c r="P166" s="2">
        <v>36</v>
      </c>
      <c r="Q166" s="2">
        <v>137</v>
      </c>
    </row>
    <row r="167" spans="1:17" ht="9.75" customHeight="1">
      <c r="A167" s="3" t="s">
        <v>114</v>
      </c>
      <c r="C167" s="2">
        <v>928</v>
      </c>
      <c r="D167" s="2">
        <v>25504</v>
      </c>
      <c r="E167" s="2">
        <v>1581</v>
      </c>
      <c r="F167" s="2">
        <v>22016</v>
      </c>
      <c r="G167" s="2">
        <v>354</v>
      </c>
      <c r="H167" s="2">
        <v>1297</v>
      </c>
      <c r="I167" s="2">
        <v>22269</v>
      </c>
      <c r="J167" s="2">
        <v>497</v>
      </c>
      <c r="K167" s="2">
        <v>640</v>
      </c>
      <c r="L167" s="2">
        <v>695</v>
      </c>
      <c r="M167" s="2">
        <v>907</v>
      </c>
      <c r="N167" s="2">
        <v>413</v>
      </c>
      <c r="O167" s="2">
        <v>331</v>
      </c>
      <c r="P167" s="2">
        <v>164</v>
      </c>
      <c r="Q167" s="2">
        <v>280</v>
      </c>
    </row>
    <row r="168" spans="2:17" s="4" customFormat="1" ht="9.75" customHeight="1">
      <c r="B168" s="6" t="s">
        <v>115</v>
      </c>
      <c r="C168" s="4">
        <f aca="true" t="shared" si="20" ref="C168:Q168">C167/77876</f>
        <v>0.011916379885972573</v>
      </c>
      <c r="D168" s="4">
        <f t="shared" si="20"/>
        <v>0.32749499203862553</v>
      </c>
      <c r="E168" s="4">
        <f t="shared" si="20"/>
        <v>0.020301504956597667</v>
      </c>
      <c r="F168" s="4">
        <f t="shared" si="20"/>
        <v>0.28270584005341826</v>
      </c>
      <c r="G168" s="4">
        <f t="shared" si="20"/>
        <v>0.004545688016847296</v>
      </c>
      <c r="H168" s="4">
        <f t="shared" si="20"/>
        <v>0.016654681801838822</v>
      </c>
      <c r="I168" s="4">
        <f t="shared" si="20"/>
        <v>0.28595459448353794</v>
      </c>
      <c r="J168" s="4">
        <f t="shared" si="20"/>
        <v>0.006381940520827983</v>
      </c>
      <c r="K168" s="4">
        <f t="shared" si="20"/>
        <v>0.00821819302480867</v>
      </c>
      <c r="L168" s="4">
        <f t="shared" si="20"/>
        <v>0.008924443987878165</v>
      </c>
      <c r="M168" s="4">
        <f t="shared" si="20"/>
        <v>0.011646720427346038</v>
      </c>
      <c r="N168" s="4">
        <f t="shared" si="20"/>
        <v>0.005303302686321845</v>
      </c>
      <c r="O168" s="4">
        <f t="shared" si="20"/>
        <v>0.004250346705018234</v>
      </c>
      <c r="P168" s="4">
        <f t="shared" si="20"/>
        <v>0.0021059119626072216</v>
      </c>
      <c r="Q168" s="4">
        <f t="shared" si="20"/>
        <v>0.0035954594483537934</v>
      </c>
    </row>
    <row r="169" spans="2:17" ht="4.5" customHeight="1"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9.75" customHeight="1">
      <c r="A170" s="3" t="s">
        <v>91</v>
      </c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9.75" customHeight="1">
      <c r="B171" s="5" t="s">
        <v>84</v>
      </c>
      <c r="C171" s="2">
        <v>675</v>
      </c>
      <c r="D171" s="2">
        <v>31065</v>
      </c>
      <c r="E171" s="2">
        <v>734</v>
      </c>
      <c r="F171" s="2">
        <v>6991</v>
      </c>
      <c r="G171" s="2">
        <v>360</v>
      </c>
      <c r="H171" s="2">
        <v>1253</v>
      </c>
      <c r="I171" s="2">
        <v>9851</v>
      </c>
      <c r="J171" s="2">
        <v>447</v>
      </c>
      <c r="K171" s="2">
        <v>883</v>
      </c>
      <c r="L171" s="2">
        <v>491</v>
      </c>
      <c r="M171" s="2">
        <v>397</v>
      </c>
      <c r="N171" s="2">
        <v>178</v>
      </c>
      <c r="O171" s="2">
        <v>146</v>
      </c>
      <c r="P171" s="2">
        <v>103</v>
      </c>
      <c r="Q171" s="2">
        <v>374</v>
      </c>
    </row>
    <row r="172" spans="1:17" ht="9.75" customHeight="1">
      <c r="A172" s="3" t="s">
        <v>114</v>
      </c>
      <c r="C172" s="2">
        <v>675</v>
      </c>
      <c r="D172" s="2">
        <v>31065</v>
      </c>
      <c r="E172" s="2">
        <v>734</v>
      </c>
      <c r="F172" s="2">
        <v>6991</v>
      </c>
      <c r="G172" s="2">
        <v>360</v>
      </c>
      <c r="H172" s="2">
        <v>1253</v>
      </c>
      <c r="I172" s="2">
        <v>9851</v>
      </c>
      <c r="J172" s="2">
        <v>447</v>
      </c>
      <c r="K172" s="2">
        <v>883</v>
      </c>
      <c r="L172" s="2">
        <v>491</v>
      </c>
      <c r="M172" s="2">
        <v>397</v>
      </c>
      <c r="N172" s="2">
        <v>178</v>
      </c>
      <c r="O172" s="2">
        <v>146</v>
      </c>
      <c r="P172" s="2">
        <v>103</v>
      </c>
      <c r="Q172" s="2">
        <v>374</v>
      </c>
    </row>
    <row r="173" spans="2:17" s="4" customFormat="1" ht="9.75" customHeight="1">
      <c r="B173" s="6" t="s">
        <v>115</v>
      </c>
      <c r="C173" s="4">
        <f aca="true" t="shared" si="21" ref="C173:Q173">C172/53948</f>
        <v>0.012512048639430564</v>
      </c>
      <c r="D173" s="4">
        <f t="shared" si="21"/>
        <v>0.5758322829391266</v>
      </c>
      <c r="E173" s="4">
        <f t="shared" si="21"/>
        <v>0.013605694372358567</v>
      </c>
      <c r="F173" s="4">
        <f t="shared" si="21"/>
        <v>0.1295877511677912</v>
      </c>
      <c r="G173" s="4">
        <f t="shared" si="21"/>
        <v>0.0066730926076963</v>
      </c>
      <c r="H173" s="4">
        <f t="shared" si="21"/>
        <v>0.023226069548454065</v>
      </c>
      <c r="I173" s="4">
        <f t="shared" si="21"/>
        <v>0.18260176466226738</v>
      </c>
      <c r="J173" s="4">
        <f t="shared" si="21"/>
        <v>0.008285756654556239</v>
      </c>
      <c r="K173" s="4">
        <f t="shared" si="21"/>
        <v>0.016367613257210648</v>
      </c>
      <c r="L173" s="4">
        <f t="shared" si="21"/>
        <v>0.009101356862163564</v>
      </c>
      <c r="M173" s="4">
        <f t="shared" si="21"/>
        <v>0.007358938236820642</v>
      </c>
      <c r="N173" s="4">
        <f t="shared" si="21"/>
        <v>0.003299473567138726</v>
      </c>
      <c r="O173" s="4">
        <f t="shared" si="21"/>
        <v>0.002706309779787944</v>
      </c>
      <c r="P173" s="4">
        <f t="shared" si="21"/>
        <v>0.0019092459405353303</v>
      </c>
      <c r="Q173" s="4">
        <f t="shared" si="21"/>
        <v>0.006932601764662268</v>
      </c>
    </row>
    <row r="174" spans="2:17" ht="4.5" customHeight="1"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9.75" customHeight="1">
      <c r="A175" s="3" t="s">
        <v>93</v>
      </c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9.75" customHeight="1">
      <c r="B176" s="5" t="s">
        <v>84</v>
      </c>
      <c r="C176" s="2">
        <v>0</v>
      </c>
      <c r="D176" s="2">
        <v>1</v>
      </c>
      <c r="E176" s="2">
        <v>0</v>
      </c>
      <c r="F176" s="2">
        <v>3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</row>
    <row r="177" spans="2:17" ht="9.75" customHeight="1">
      <c r="B177" s="5" t="s">
        <v>92</v>
      </c>
      <c r="C177" s="2">
        <v>366</v>
      </c>
      <c r="D177" s="2">
        <v>11700</v>
      </c>
      <c r="E177" s="2">
        <v>1272</v>
      </c>
      <c r="F177" s="2">
        <v>7370</v>
      </c>
      <c r="G177" s="2">
        <v>724</v>
      </c>
      <c r="H177" s="2">
        <v>752</v>
      </c>
      <c r="I177" s="2">
        <v>10871</v>
      </c>
      <c r="J177" s="2">
        <v>373</v>
      </c>
      <c r="K177" s="2">
        <v>279</v>
      </c>
      <c r="L177" s="2">
        <v>399</v>
      </c>
      <c r="M177" s="2">
        <v>839</v>
      </c>
      <c r="N177" s="2">
        <v>49</v>
      </c>
      <c r="O177" s="2">
        <v>153</v>
      </c>
      <c r="P177" s="2">
        <v>63</v>
      </c>
      <c r="Q177" s="2">
        <v>98</v>
      </c>
    </row>
    <row r="178" spans="2:17" ht="9.75" customHeight="1">
      <c r="B178" s="5" t="s">
        <v>79</v>
      </c>
      <c r="C178" s="2">
        <v>666</v>
      </c>
      <c r="D178" s="2">
        <v>22648</v>
      </c>
      <c r="E178" s="2">
        <v>955</v>
      </c>
      <c r="F178" s="2">
        <v>15632</v>
      </c>
      <c r="G178" s="2">
        <v>866</v>
      </c>
      <c r="H178" s="2">
        <v>992</v>
      </c>
      <c r="I178" s="2">
        <v>16929</v>
      </c>
      <c r="J178" s="2">
        <v>461</v>
      </c>
      <c r="K178" s="2">
        <v>676</v>
      </c>
      <c r="L178" s="2">
        <v>655</v>
      </c>
      <c r="M178" s="2">
        <v>1232</v>
      </c>
      <c r="N178" s="2">
        <v>135</v>
      </c>
      <c r="O178" s="2">
        <v>278</v>
      </c>
      <c r="P178" s="2">
        <v>101</v>
      </c>
      <c r="Q178" s="2">
        <v>174</v>
      </c>
    </row>
    <row r="179" spans="1:17" ht="9.75" customHeight="1">
      <c r="A179" s="3" t="s">
        <v>114</v>
      </c>
      <c r="C179" s="2">
        <v>1032</v>
      </c>
      <c r="D179" s="2">
        <v>34349</v>
      </c>
      <c r="E179" s="2">
        <v>2227</v>
      </c>
      <c r="F179" s="2">
        <v>23005</v>
      </c>
      <c r="G179" s="2">
        <v>1590</v>
      </c>
      <c r="H179" s="2">
        <v>1744</v>
      </c>
      <c r="I179" s="2">
        <v>27800</v>
      </c>
      <c r="J179" s="2">
        <v>834</v>
      </c>
      <c r="K179" s="2">
        <v>955</v>
      </c>
      <c r="L179" s="2">
        <v>1054</v>
      </c>
      <c r="M179" s="2">
        <v>2071</v>
      </c>
      <c r="N179" s="2">
        <v>184</v>
      </c>
      <c r="O179" s="2">
        <v>431</v>
      </c>
      <c r="P179" s="2">
        <v>164</v>
      </c>
      <c r="Q179" s="2">
        <v>272</v>
      </c>
    </row>
    <row r="180" spans="2:17" s="4" customFormat="1" ht="9.75" customHeight="1">
      <c r="B180" s="6" t="s">
        <v>115</v>
      </c>
      <c r="C180" s="4">
        <f aca="true" t="shared" si="22" ref="C180:Q180">C179/97712</f>
        <v>0.010561650564925496</v>
      </c>
      <c r="D180" s="4">
        <f t="shared" si="22"/>
        <v>0.35153307679711804</v>
      </c>
      <c r="E180" s="4">
        <f t="shared" si="22"/>
        <v>0.022791468806287865</v>
      </c>
      <c r="F180" s="4">
        <f t="shared" si="22"/>
        <v>0.23543679384313082</v>
      </c>
      <c r="G180" s="4">
        <f t="shared" si="22"/>
        <v>0.01627231046340265</v>
      </c>
      <c r="H180" s="4">
        <f t="shared" si="22"/>
        <v>0.017848370722122156</v>
      </c>
      <c r="I180" s="4">
        <f t="shared" si="22"/>
        <v>0.2845095791714426</v>
      </c>
      <c r="J180" s="4">
        <f t="shared" si="22"/>
        <v>0.008535287375143278</v>
      </c>
      <c r="K180" s="4">
        <f t="shared" si="22"/>
        <v>0.009773620435565743</v>
      </c>
      <c r="L180" s="4">
        <f t="shared" si="22"/>
        <v>0.010786802030456852</v>
      </c>
      <c r="M180" s="4">
        <f t="shared" si="22"/>
        <v>0.021194940232520058</v>
      </c>
      <c r="N180" s="4">
        <f t="shared" si="22"/>
        <v>0.0018830849844440807</v>
      </c>
      <c r="O180" s="4">
        <f t="shared" si="22"/>
        <v>0.004410921892909776</v>
      </c>
      <c r="P180" s="4">
        <f t="shared" si="22"/>
        <v>0.0016784018339610284</v>
      </c>
      <c r="Q180" s="4">
        <f t="shared" si="22"/>
        <v>0.0027836908465695104</v>
      </c>
    </row>
    <row r="181" spans="2:17" ht="4.5" customHeight="1"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9.75" customHeight="1">
      <c r="A182" s="3" t="s">
        <v>94</v>
      </c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9.75" customHeight="1">
      <c r="B183" s="5" t="s">
        <v>84</v>
      </c>
      <c r="C183" s="2">
        <v>1049</v>
      </c>
      <c r="D183" s="2">
        <v>34553</v>
      </c>
      <c r="E183" s="2">
        <v>429</v>
      </c>
      <c r="F183" s="2">
        <v>2934</v>
      </c>
      <c r="G183" s="2">
        <v>368</v>
      </c>
      <c r="H183" s="2">
        <v>368</v>
      </c>
      <c r="I183" s="2">
        <v>3532</v>
      </c>
      <c r="J183" s="2">
        <v>447</v>
      </c>
      <c r="K183" s="2">
        <v>2170</v>
      </c>
      <c r="L183" s="2">
        <v>857</v>
      </c>
      <c r="M183" s="2">
        <v>415</v>
      </c>
      <c r="N183" s="2">
        <v>228</v>
      </c>
      <c r="O183" s="2">
        <v>182</v>
      </c>
      <c r="P183" s="2">
        <v>129</v>
      </c>
      <c r="Q183" s="2">
        <v>156</v>
      </c>
    </row>
    <row r="184" spans="1:17" ht="9.75" customHeight="1">
      <c r="A184" s="3" t="s">
        <v>114</v>
      </c>
      <c r="C184" s="2">
        <v>1049</v>
      </c>
      <c r="D184" s="2">
        <v>34553</v>
      </c>
      <c r="E184" s="2">
        <v>429</v>
      </c>
      <c r="F184" s="2">
        <v>2934</v>
      </c>
      <c r="G184" s="2">
        <v>368</v>
      </c>
      <c r="H184" s="2">
        <v>368</v>
      </c>
      <c r="I184" s="2">
        <v>3532</v>
      </c>
      <c r="J184" s="2">
        <v>447</v>
      </c>
      <c r="K184" s="2">
        <v>2170</v>
      </c>
      <c r="L184" s="2">
        <v>857</v>
      </c>
      <c r="M184" s="2">
        <v>415</v>
      </c>
      <c r="N184" s="2">
        <v>228</v>
      </c>
      <c r="O184" s="2">
        <v>182</v>
      </c>
      <c r="P184" s="2">
        <v>129</v>
      </c>
      <c r="Q184" s="2">
        <v>156</v>
      </c>
    </row>
    <row r="185" spans="2:17" s="4" customFormat="1" ht="9.75" customHeight="1">
      <c r="B185" s="6" t="s">
        <v>115</v>
      </c>
      <c r="C185" s="4">
        <f aca="true" t="shared" si="23" ref="C185:Q185">C184/47817</f>
        <v>0.021937804546500198</v>
      </c>
      <c r="D185" s="4">
        <f t="shared" si="23"/>
        <v>0.7226091139134617</v>
      </c>
      <c r="E185" s="4">
        <f t="shared" si="23"/>
        <v>0.008971704623878536</v>
      </c>
      <c r="F185" s="4">
        <f t="shared" si="23"/>
        <v>0.06135893092414831</v>
      </c>
      <c r="G185" s="4">
        <f t="shared" si="23"/>
        <v>0.007696007696007696</v>
      </c>
      <c r="H185" s="4">
        <f t="shared" si="23"/>
        <v>0.007696007696007696</v>
      </c>
      <c r="I185" s="4">
        <f t="shared" si="23"/>
        <v>0.07386494343016083</v>
      </c>
      <c r="J185" s="4">
        <f t="shared" si="23"/>
        <v>0.009348139782922392</v>
      </c>
      <c r="K185" s="4">
        <f t="shared" si="23"/>
        <v>0.04538134972917582</v>
      </c>
      <c r="L185" s="4">
        <f t="shared" si="23"/>
        <v>0.01792249618336575</v>
      </c>
      <c r="M185" s="4">
        <f t="shared" si="23"/>
        <v>0.008678921722399983</v>
      </c>
      <c r="N185" s="4">
        <f t="shared" si="23"/>
        <v>0.004768178681222159</v>
      </c>
      <c r="O185" s="4">
        <f t="shared" si="23"/>
        <v>0.0038061777192211974</v>
      </c>
      <c r="P185" s="4">
        <f t="shared" si="23"/>
        <v>0.0026977853064809585</v>
      </c>
      <c r="Q185" s="4">
        <f t="shared" si="23"/>
        <v>0.0032624380450467405</v>
      </c>
    </row>
    <row r="186" spans="2:17" ht="4.5" customHeight="1"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9.75" customHeight="1">
      <c r="A187" s="3" t="s">
        <v>95</v>
      </c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9.75" customHeight="1">
      <c r="B188" s="5" t="s">
        <v>84</v>
      </c>
      <c r="C188" s="2">
        <v>826</v>
      </c>
      <c r="D188" s="2">
        <v>51869</v>
      </c>
      <c r="E188" s="2">
        <v>1152</v>
      </c>
      <c r="F188" s="2">
        <v>13894</v>
      </c>
      <c r="G188" s="2">
        <v>648</v>
      </c>
      <c r="H188" s="2">
        <v>1317</v>
      </c>
      <c r="I188" s="2">
        <v>21468</v>
      </c>
      <c r="J188" s="2">
        <v>724</v>
      </c>
      <c r="K188" s="2">
        <v>1139</v>
      </c>
      <c r="L188" s="2">
        <v>1035</v>
      </c>
      <c r="M188" s="2">
        <v>775</v>
      </c>
      <c r="N188" s="2">
        <v>200</v>
      </c>
      <c r="O188" s="2">
        <v>266</v>
      </c>
      <c r="P188" s="2">
        <v>209</v>
      </c>
      <c r="Q188" s="2">
        <v>230</v>
      </c>
    </row>
    <row r="189" spans="2:17" ht="9.75" customHeight="1">
      <c r="B189" s="5" t="s">
        <v>79</v>
      </c>
      <c r="C189" s="2">
        <v>97</v>
      </c>
      <c r="D189" s="2">
        <v>3186</v>
      </c>
      <c r="E189" s="2">
        <v>123</v>
      </c>
      <c r="F189" s="2">
        <v>1664</v>
      </c>
      <c r="G189" s="2">
        <v>131</v>
      </c>
      <c r="H189" s="2">
        <v>138</v>
      </c>
      <c r="I189" s="2">
        <v>2662</v>
      </c>
      <c r="J189" s="2">
        <v>75</v>
      </c>
      <c r="K189" s="2">
        <v>85</v>
      </c>
      <c r="L189" s="2">
        <v>70</v>
      </c>
      <c r="M189" s="2">
        <v>98</v>
      </c>
      <c r="N189" s="2">
        <v>19</v>
      </c>
      <c r="O189" s="2">
        <v>18</v>
      </c>
      <c r="P189" s="2">
        <v>11</v>
      </c>
      <c r="Q189" s="2">
        <v>13</v>
      </c>
    </row>
    <row r="190" spans="1:17" ht="9.75" customHeight="1">
      <c r="A190" s="3" t="s">
        <v>114</v>
      </c>
      <c r="C190" s="2">
        <v>923</v>
      </c>
      <c r="D190" s="2">
        <v>55055</v>
      </c>
      <c r="E190" s="2">
        <v>1275</v>
      </c>
      <c r="F190" s="2">
        <v>15558</v>
      </c>
      <c r="G190" s="2">
        <v>779</v>
      </c>
      <c r="H190" s="2">
        <v>1455</v>
      </c>
      <c r="I190" s="2">
        <v>24130</v>
      </c>
      <c r="J190" s="2">
        <v>799</v>
      </c>
      <c r="K190" s="2">
        <v>1224</v>
      </c>
      <c r="L190" s="2">
        <v>1105</v>
      </c>
      <c r="M190" s="2">
        <v>873</v>
      </c>
      <c r="N190" s="2">
        <v>219</v>
      </c>
      <c r="O190" s="2">
        <v>284</v>
      </c>
      <c r="P190" s="2">
        <v>220</v>
      </c>
      <c r="Q190" s="2">
        <v>243</v>
      </c>
    </row>
    <row r="191" spans="2:17" s="4" customFormat="1" ht="9.75" customHeight="1">
      <c r="B191" s="6" t="s">
        <v>115</v>
      </c>
      <c r="C191" s="4">
        <f aca="true" t="shared" si="24" ref="C191:Q191">C190/104142</f>
        <v>0.00886289873442031</v>
      </c>
      <c r="D191" s="4">
        <f t="shared" si="24"/>
        <v>0.5286531850742255</v>
      </c>
      <c r="E191" s="4">
        <f t="shared" si="24"/>
        <v>0.012242899118511263</v>
      </c>
      <c r="F191" s="4">
        <f t="shared" si="24"/>
        <v>0.14939217606729274</v>
      </c>
      <c r="G191" s="4">
        <f t="shared" si="24"/>
        <v>0.007480171304564921</v>
      </c>
      <c r="H191" s="4">
        <f t="shared" si="24"/>
        <v>0.013971308405830501</v>
      </c>
      <c r="I191" s="4">
        <f t="shared" si="24"/>
        <v>0.2317028672389622</v>
      </c>
      <c r="J191" s="4">
        <f t="shared" si="24"/>
        <v>0.007672216780933725</v>
      </c>
      <c r="K191" s="4">
        <f t="shared" si="24"/>
        <v>0.011753183153770812</v>
      </c>
      <c r="L191" s="4">
        <f t="shared" si="24"/>
        <v>0.010610512569376429</v>
      </c>
      <c r="M191" s="4">
        <f t="shared" si="24"/>
        <v>0.0083827850434983</v>
      </c>
      <c r="N191" s="4">
        <f t="shared" si="24"/>
        <v>0.002102897966238405</v>
      </c>
      <c r="O191" s="4">
        <f t="shared" si="24"/>
        <v>0.002727045764437019</v>
      </c>
      <c r="P191" s="4">
        <f t="shared" si="24"/>
        <v>0.0021125002400568453</v>
      </c>
      <c r="Q191" s="4">
        <f t="shared" si="24"/>
        <v>0.00233335253788097</v>
      </c>
    </row>
    <row r="192" spans="2:17" ht="4.5" customHeight="1"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9.75" customHeight="1">
      <c r="A193" s="3" t="s">
        <v>96</v>
      </c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9.75" customHeight="1">
      <c r="B194" s="5" t="s">
        <v>84</v>
      </c>
      <c r="C194" s="2">
        <v>718</v>
      </c>
      <c r="D194" s="2">
        <v>82309</v>
      </c>
      <c r="E194" s="2">
        <v>1538</v>
      </c>
      <c r="F194" s="2">
        <v>13247</v>
      </c>
      <c r="G194" s="2">
        <v>403</v>
      </c>
      <c r="H194" s="2">
        <v>2011</v>
      </c>
      <c r="I194" s="2">
        <v>27370</v>
      </c>
      <c r="J194" s="2">
        <v>821</v>
      </c>
      <c r="K194" s="2">
        <v>1600</v>
      </c>
      <c r="L194" s="2">
        <v>1811</v>
      </c>
      <c r="M194" s="2">
        <v>739</v>
      </c>
      <c r="N194" s="2">
        <v>387</v>
      </c>
      <c r="O194" s="2">
        <v>342</v>
      </c>
      <c r="P194" s="2">
        <v>241</v>
      </c>
      <c r="Q194" s="2">
        <v>296</v>
      </c>
    </row>
    <row r="195" spans="1:17" ht="9.75" customHeight="1">
      <c r="A195" s="3" t="s">
        <v>114</v>
      </c>
      <c r="C195" s="2">
        <v>718</v>
      </c>
      <c r="D195" s="2">
        <v>82309</v>
      </c>
      <c r="E195" s="2">
        <v>1538</v>
      </c>
      <c r="F195" s="2">
        <v>13247</v>
      </c>
      <c r="G195" s="2">
        <v>403</v>
      </c>
      <c r="H195" s="2">
        <v>2011</v>
      </c>
      <c r="I195" s="2">
        <v>27370</v>
      </c>
      <c r="J195" s="2">
        <v>821</v>
      </c>
      <c r="K195" s="2">
        <v>1600</v>
      </c>
      <c r="L195" s="2">
        <v>1811</v>
      </c>
      <c r="M195" s="2">
        <v>739</v>
      </c>
      <c r="N195" s="2">
        <v>387</v>
      </c>
      <c r="O195" s="2">
        <v>342</v>
      </c>
      <c r="P195" s="2">
        <v>241</v>
      </c>
      <c r="Q195" s="2">
        <v>296</v>
      </c>
    </row>
    <row r="196" spans="2:17" s="4" customFormat="1" ht="9.75" customHeight="1">
      <c r="B196" s="6" t="s">
        <v>115</v>
      </c>
      <c r="C196" s="4">
        <f aca="true" t="shared" si="25" ref="C196:Q196">C195/133833</f>
        <v>0.00536489505577847</v>
      </c>
      <c r="D196" s="4">
        <f t="shared" si="25"/>
        <v>0.6150127397577578</v>
      </c>
      <c r="E196" s="4">
        <f t="shared" si="25"/>
        <v>0.01149193397741962</v>
      </c>
      <c r="F196" s="4">
        <f t="shared" si="25"/>
        <v>0.09898156657924428</v>
      </c>
      <c r="G196" s="4">
        <f t="shared" si="25"/>
        <v>0.0030112154700260773</v>
      </c>
      <c r="H196" s="4">
        <f t="shared" si="25"/>
        <v>0.015026189355390674</v>
      </c>
      <c r="I196" s="4">
        <f t="shared" si="25"/>
        <v>0.20450860400648568</v>
      </c>
      <c r="J196" s="4">
        <f t="shared" si="25"/>
        <v>0.006134510920326078</v>
      </c>
      <c r="K196" s="4">
        <f t="shared" si="25"/>
        <v>0.01195519789588517</v>
      </c>
      <c r="L196" s="4">
        <f t="shared" si="25"/>
        <v>0.013531789618405028</v>
      </c>
      <c r="M196" s="4">
        <f t="shared" si="25"/>
        <v>0.005521807028161963</v>
      </c>
      <c r="N196" s="4">
        <f t="shared" si="25"/>
        <v>0.0028916634910672256</v>
      </c>
      <c r="O196" s="4">
        <f t="shared" si="25"/>
        <v>0.0025554235502454553</v>
      </c>
      <c r="P196" s="4">
        <f t="shared" si="25"/>
        <v>0.0018007516830677037</v>
      </c>
      <c r="Q196" s="4">
        <f t="shared" si="25"/>
        <v>0.0022117116107387563</v>
      </c>
    </row>
    <row r="197" spans="2:17" ht="4.5" customHeight="1"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9.75" customHeight="1">
      <c r="A198" s="3" t="s">
        <v>97</v>
      </c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9.75" customHeight="1">
      <c r="B199" s="5" t="s">
        <v>84</v>
      </c>
      <c r="C199" s="2">
        <v>376</v>
      </c>
      <c r="D199" s="2">
        <v>36307</v>
      </c>
      <c r="E199" s="2">
        <v>784</v>
      </c>
      <c r="F199" s="2">
        <v>8199</v>
      </c>
      <c r="G199" s="2">
        <v>201</v>
      </c>
      <c r="H199" s="2">
        <v>988</v>
      </c>
      <c r="I199" s="2">
        <v>17000</v>
      </c>
      <c r="J199" s="2">
        <v>632</v>
      </c>
      <c r="K199" s="2">
        <v>744</v>
      </c>
      <c r="L199" s="2">
        <v>758</v>
      </c>
      <c r="M199" s="2">
        <v>374</v>
      </c>
      <c r="N199" s="2">
        <v>151</v>
      </c>
      <c r="O199" s="2">
        <v>195</v>
      </c>
      <c r="P199" s="2">
        <v>217</v>
      </c>
      <c r="Q199" s="2">
        <v>131</v>
      </c>
    </row>
    <row r="200" spans="2:17" ht="9.75" customHeight="1">
      <c r="B200" s="5" t="s">
        <v>87</v>
      </c>
      <c r="C200" s="2">
        <v>206</v>
      </c>
      <c r="D200" s="2">
        <v>18645</v>
      </c>
      <c r="E200" s="2">
        <v>776</v>
      </c>
      <c r="F200" s="2">
        <v>8944</v>
      </c>
      <c r="G200" s="2">
        <v>199</v>
      </c>
      <c r="H200" s="2">
        <v>886</v>
      </c>
      <c r="I200" s="2">
        <v>14695</v>
      </c>
      <c r="J200" s="2">
        <v>530</v>
      </c>
      <c r="K200" s="2">
        <v>342</v>
      </c>
      <c r="L200" s="2">
        <v>520</v>
      </c>
      <c r="M200" s="2">
        <v>366</v>
      </c>
      <c r="N200" s="2">
        <v>80</v>
      </c>
      <c r="O200" s="2">
        <v>145</v>
      </c>
      <c r="P200" s="2">
        <v>71</v>
      </c>
      <c r="Q200" s="2">
        <v>62</v>
      </c>
    </row>
    <row r="201" spans="1:17" ht="9.75" customHeight="1">
      <c r="A201" s="3" t="s">
        <v>114</v>
      </c>
      <c r="C201" s="2">
        <v>582</v>
      </c>
      <c r="D201" s="2">
        <v>54952</v>
      </c>
      <c r="E201" s="2">
        <v>1560</v>
      </c>
      <c r="F201" s="2">
        <v>17143</v>
      </c>
      <c r="G201" s="2">
        <v>400</v>
      </c>
      <c r="H201" s="2">
        <v>1874</v>
      </c>
      <c r="I201" s="2">
        <v>31695</v>
      </c>
      <c r="J201" s="2">
        <v>1162</v>
      </c>
      <c r="K201" s="2">
        <v>1086</v>
      </c>
      <c r="L201" s="2">
        <v>1278</v>
      </c>
      <c r="M201" s="2">
        <v>740</v>
      </c>
      <c r="N201" s="2">
        <v>231</v>
      </c>
      <c r="O201" s="2">
        <v>340</v>
      </c>
      <c r="P201" s="2">
        <v>288</v>
      </c>
      <c r="Q201" s="2">
        <v>193</v>
      </c>
    </row>
    <row r="202" spans="2:17" s="4" customFormat="1" ht="9.75" customHeight="1">
      <c r="B202" s="6" t="s">
        <v>115</v>
      </c>
      <c r="C202" s="4">
        <f aca="true" t="shared" si="26" ref="C202:Q202">C201/113524</f>
        <v>0.005126669250554949</v>
      </c>
      <c r="D202" s="4">
        <f t="shared" si="26"/>
        <v>0.48405623480497517</v>
      </c>
      <c r="E202" s="4">
        <f t="shared" si="26"/>
        <v>0.013741587681899863</v>
      </c>
      <c r="F202" s="4">
        <f t="shared" si="26"/>
        <v>0.151007716430006</v>
      </c>
      <c r="G202" s="4">
        <f t="shared" si="26"/>
        <v>0.0035234840209999647</v>
      </c>
      <c r="H202" s="4">
        <f t="shared" si="26"/>
        <v>0.016507522638384835</v>
      </c>
      <c r="I202" s="4">
        <f t="shared" si="26"/>
        <v>0.2791920651139847</v>
      </c>
      <c r="J202" s="4">
        <f t="shared" si="26"/>
        <v>0.010235721081004897</v>
      </c>
      <c r="K202" s="4">
        <f t="shared" si="26"/>
        <v>0.009566259117014904</v>
      </c>
      <c r="L202" s="4">
        <f t="shared" si="26"/>
        <v>0.011257531447094887</v>
      </c>
      <c r="M202" s="4">
        <f t="shared" si="26"/>
        <v>0.006518445438849935</v>
      </c>
      <c r="N202" s="4">
        <f t="shared" si="26"/>
        <v>0.0020348120221274795</v>
      </c>
      <c r="O202" s="4">
        <f t="shared" si="26"/>
        <v>0.00299496141784997</v>
      </c>
      <c r="P202" s="4">
        <f t="shared" si="26"/>
        <v>0.0025369084951199746</v>
      </c>
      <c r="Q202" s="4">
        <f t="shared" si="26"/>
        <v>0.001700081040132483</v>
      </c>
    </row>
    <row r="203" spans="2:17" ht="4.5" customHeight="1"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9.75" customHeight="1">
      <c r="A204" s="3" t="s">
        <v>98</v>
      </c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9.75" customHeight="1">
      <c r="B205" s="5" t="s">
        <v>92</v>
      </c>
      <c r="C205" s="2">
        <v>1185</v>
      </c>
      <c r="D205" s="2">
        <v>41554</v>
      </c>
      <c r="E205" s="2">
        <v>2902</v>
      </c>
      <c r="F205" s="2">
        <v>17244</v>
      </c>
      <c r="G205" s="2">
        <v>1872</v>
      </c>
      <c r="H205" s="2">
        <v>2478</v>
      </c>
      <c r="I205" s="2">
        <v>25374</v>
      </c>
      <c r="J205" s="2">
        <v>1119</v>
      </c>
      <c r="K205" s="2">
        <v>1151</v>
      </c>
      <c r="L205" s="2">
        <v>958</v>
      </c>
      <c r="M205" s="2">
        <v>1387</v>
      </c>
      <c r="N205" s="2">
        <v>123</v>
      </c>
      <c r="O205" s="2">
        <v>278</v>
      </c>
      <c r="P205" s="2">
        <v>195</v>
      </c>
      <c r="Q205" s="2">
        <v>196</v>
      </c>
    </row>
    <row r="206" spans="1:17" ht="9.75" customHeight="1">
      <c r="A206" s="3" t="s">
        <v>114</v>
      </c>
      <c r="C206" s="2">
        <v>1185</v>
      </c>
      <c r="D206" s="2">
        <v>41554</v>
      </c>
      <c r="E206" s="2">
        <v>2902</v>
      </c>
      <c r="F206" s="2">
        <v>17244</v>
      </c>
      <c r="G206" s="2">
        <v>1872</v>
      </c>
      <c r="H206" s="2">
        <v>2478</v>
      </c>
      <c r="I206" s="2">
        <v>25374</v>
      </c>
      <c r="J206" s="2">
        <v>1119</v>
      </c>
      <c r="K206" s="2">
        <v>1151</v>
      </c>
      <c r="L206" s="2">
        <v>958</v>
      </c>
      <c r="M206" s="2">
        <v>1387</v>
      </c>
      <c r="N206" s="2">
        <v>123</v>
      </c>
      <c r="O206" s="2">
        <v>278</v>
      </c>
      <c r="P206" s="2">
        <v>195</v>
      </c>
      <c r="Q206" s="2">
        <v>196</v>
      </c>
    </row>
    <row r="207" spans="2:17" s="4" customFormat="1" ht="9.75" customHeight="1">
      <c r="B207" s="6" t="s">
        <v>115</v>
      </c>
      <c r="C207" s="4">
        <f aca="true" t="shared" si="27" ref="C207:Q207">C206/98016</f>
        <v>0.012089862879529872</v>
      </c>
      <c r="D207" s="4">
        <f t="shared" si="27"/>
        <v>0.42395119164218087</v>
      </c>
      <c r="E207" s="4">
        <f t="shared" si="27"/>
        <v>0.02960741103493307</v>
      </c>
      <c r="F207" s="4">
        <f t="shared" si="27"/>
        <v>0.17593046033300686</v>
      </c>
      <c r="G207" s="4">
        <f t="shared" si="27"/>
        <v>0.01909892262487757</v>
      </c>
      <c r="H207" s="4">
        <f t="shared" si="27"/>
        <v>0.02528158667972576</v>
      </c>
      <c r="I207" s="4">
        <f t="shared" si="27"/>
        <v>0.2588761018609207</v>
      </c>
      <c r="J207" s="4">
        <f t="shared" si="27"/>
        <v>0.011416503428011752</v>
      </c>
      <c r="K207" s="4">
        <f t="shared" si="27"/>
        <v>0.01174298073783872</v>
      </c>
      <c r="L207" s="4">
        <f t="shared" si="27"/>
        <v>0.009773914462944825</v>
      </c>
      <c r="M207" s="4">
        <f t="shared" si="27"/>
        <v>0.014150750897812602</v>
      </c>
      <c r="N207" s="4">
        <f t="shared" si="27"/>
        <v>0.0012548971596474045</v>
      </c>
      <c r="O207" s="4">
        <f t="shared" si="27"/>
        <v>0.002836271629121776</v>
      </c>
      <c r="P207" s="4">
        <f t="shared" si="27"/>
        <v>0.0019894711067580803</v>
      </c>
      <c r="Q207" s="4">
        <f t="shared" si="27"/>
        <v>0.001999673522690173</v>
      </c>
    </row>
    <row r="208" spans="2:17" ht="4.5" customHeight="1"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9.75" customHeight="1">
      <c r="A209" s="3" t="s">
        <v>100</v>
      </c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9.75" customHeight="1">
      <c r="B210" s="5" t="s">
        <v>84</v>
      </c>
      <c r="C210" s="2">
        <v>151</v>
      </c>
      <c r="D210" s="2">
        <v>6700</v>
      </c>
      <c r="E210" s="2">
        <v>217</v>
      </c>
      <c r="F210" s="2">
        <v>2452</v>
      </c>
      <c r="G210" s="2">
        <v>157</v>
      </c>
      <c r="H210" s="2">
        <v>229</v>
      </c>
      <c r="I210" s="2">
        <v>3079</v>
      </c>
      <c r="J210" s="2">
        <v>141</v>
      </c>
      <c r="K210" s="2">
        <v>121</v>
      </c>
      <c r="L210" s="2">
        <v>120</v>
      </c>
      <c r="M210" s="2">
        <v>127</v>
      </c>
      <c r="N210" s="2">
        <v>43</v>
      </c>
      <c r="O210" s="2">
        <v>66</v>
      </c>
      <c r="P210" s="2">
        <v>19</v>
      </c>
      <c r="Q210" s="2">
        <v>59</v>
      </c>
    </row>
    <row r="211" spans="2:17" ht="9.75" customHeight="1">
      <c r="B211" s="5" t="s">
        <v>99</v>
      </c>
      <c r="C211" s="2">
        <v>681</v>
      </c>
      <c r="D211" s="2">
        <v>24613</v>
      </c>
      <c r="E211" s="2">
        <v>1292</v>
      </c>
      <c r="F211" s="2">
        <v>13686</v>
      </c>
      <c r="G211" s="2">
        <v>653</v>
      </c>
      <c r="H211" s="2">
        <v>2161</v>
      </c>
      <c r="I211" s="2">
        <v>20519</v>
      </c>
      <c r="J211" s="2">
        <v>514</v>
      </c>
      <c r="K211" s="2">
        <v>619</v>
      </c>
      <c r="L211" s="2">
        <v>648</v>
      </c>
      <c r="M211" s="2">
        <v>646</v>
      </c>
      <c r="N211" s="2">
        <v>257</v>
      </c>
      <c r="O211" s="2">
        <v>298</v>
      </c>
      <c r="P211" s="2">
        <v>145</v>
      </c>
      <c r="Q211" s="2">
        <v>174</v>
      </c>
    </row>
    <row r="212" spans="2:17" ht="9.75" customHeight="1">
      <c r="B212" s="5" t="s">
        <v>79</v>
      </c>
      <c r="C212" s="2">
        <v>52</v>
      </c>
      <c r="D212" s="2">
        <v>2434</v>
      </c>
      <c r="E212" s="2">
        <v>134</v>
      </c>
      <c r="F212" s="2">
        <v>1852</v>
      </c>
      <c r="G212" s="2">
        <v>121</v>
      </c>
      <c r="H212" s="2">
        <v>106</v>
      </c>
      <c r="I212" s="2">
        <v>1772</v>
      </c>
      <c r="J212" s="2">
        <v>57</v>
      </c>
      <c r="K212" s="2">
        <v>49</v>
      </c>
      <c r="L212" s="2">
        <v>59</v>
      </c>
      <c r="M212" s="2">
        <v>109</v>
      </c>
      <c r="N212" s="2">
        <v>17</v>
      </c>
      <c r="O212" s="2">
        <v>35</v>
      </c>
      <c r="P212" s="2">
        <v>8</v>
      </c>
      <c r="Q212" s="2">
        <v>12</v>
      </c>
    </row>
    <row r="213" spans="1:17" ht="9.75" customHeight="1">
      <c r="A213" s="3" t="s">
        <v>114</v>
      </c>
      <c r="C213" s="2">
        <v>884</v>
      </c>
      <c r="D213" s="2">
        <v>33747</v>
      </c>
      <c r="E213" s="2">
        <v>1643</v>
      </c>
      <c r="F213" s="2">
        <v>17990</v>
      </c>
      <c r="G213" s="2">
        <v>931</v>
      </c>
      <c r="H213" s="2">
        <v>2496</v>
      </c>
      <c r="I213" s="2">
        <v>25370</v>
      </c>
      <c r="J213" s="2">
        <v>712</v>
      </c>
      <c r="K213" s="2">
        <v>789</v>
      </c>
      <c r="L213" s="2">
        <v>827</v>
      </c>
      <c r="M213" s="2">
        <v>882</v>
      </c>
      <c r="N213" s="2">
        <v>317</v>
      </c>
      <c r="O213" s="2">
        <v>399</v>
      </c>
      <c r="P213" s="2">
        <v>172</v>
      </c>
      <c r="Q213" s="2">
        <v>245</v>
      </c>
    </row>
    <row r="214" spans="2:17" s="4" customFormat="1" ht="9.75" customHeight="1">
      <c r="B214" s="6" t="s">
        <v>115</v>
      </c>
      <c r="C214" s="4">
        <f aca="true" t="shared" si="28" ref="C214:Q214">C213/87406</f>
        <v>0.01011372217010274</v>
      </c>
      <c r="D214" s="4">
        <f t="shared" si="28"/>
        <v>0.38609477610232706</v>
      </c>
      <c r="E214" s="4">
        <f t="shared" si="28"/>
        <v>0.01879733656728371</v>
      </c>
      <c r="F214" s="4">
        <f t="shared" si="28"/>
        <v>0.20582111067890077</v>
      </c>
      <c r="G214" s="4">
        <f t="shared" si="28"/>
        <v>0.010651442692721324</v>
      </c>
      <c r="H214" s="4">
        <f t="shared" si="28"/>
        <v>0.02855639200970185</v>
      </c>
      <c r="I214" s="4">
        <f t="shared" si="28"/>
        <v>0.2902546735922019</v>
      </c>
      <c r="J214" s="4">
        <f t="shared" si="28"/>
        <v>0.008145893874562387</v>
      </c>
      <c r="K214" s="4">
        <f t="shared" si="28"/>
        <v>0.009026840262682195</v>
      </c>
      <c r="L214" s="4">
        <f t="shared" si="28"/>
        <v>0.009461593025650413</v>
      </c>
      <c r="M214" s="4">
        <f t="shared" si="28"/>
        <v>0.01009084044573599</v>
      </c>
      <c r="N214" s="4">
        <f t="shared" si="28"/>
        <v>0.003626753312129602</v>
      </c>
      <c r="O214" s="4">
        <f t="shared" si="28"/>
        <v>0.004564904011166281</v>
      </c>
      <c r="P214" s="4">
        <f t="shared" si="28"/>
        <v>0.0019678282955403518</v>
      </c>
      <c r="Q214" s="4">
        <f t="shared" si="28"/>
        <v>0.0028030112349266643</v>
      </c>
    </row>
    <row r="215" spans="2:17" ht="4.5" customHeight="1"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9.75" customHeight="1">
      <c r="A216" s="3" t="s">
        <v>101</v>
      </c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9.75" customHeight="1">
      <c r="B217" s="5" t="s">
        <v>84</v>
      </c>
      <c r="C217" s="2">
        <v>1483</v>
      </c>
      <c r="D217" s="2">
        <v>52758</v>
      </c>
      <c r="E217" s="2">
        <v>306</v>
      </c>
      <c r="F217" s="2">
        <v>3400</v>
      </c>
      <c r="G217" s="2">
        <v>253</v>
      </c>
      <c r="H217" s="2">
        <v>336</v>
      </c>
      <c r="I217" s="2">
        <v>4004</v>
      </c>
      <c r="J217" s="2">
        <v>412</v>
      </c>
      <c r="K217" s="2">
        <v>1262</v>
      </c>
      <c r="L217" s="2">
        <v>979</v>
      </c>
      <c r="M217" s="2">
        <v>366</v>
      </c>
      <c r="N217" s="2">
        <v>95</v>
      </c>
      <c r="O217" s="2">
        <v>201</v>
      </c>
      <c r="P217" s="2">
        <v>136</v>
      </c>
      <c r="Q217" s="2">
        <v>414</v>
      </c>
    </row>
    <row r="218" spans="1:17" ht="9.75" customHeight="1">
      <c r="A218" s="3" t="s">
        <v>114</v>
      </c>
      <c r="C218" s="2">
        <v>1483</v>
      </c>
      <c r="D218" s="2">
        <v>52758</v>
      </c>
      <c r="E218" s="2">
        <v>306</v>
      </c>
      <c r="F218" s="2">
        <v>3400</v>
      </c>
      <c r="G218" s="2">
        <v>253</v>
      </c>
      <c r="H218" s="2">
        <v>336</v>
      </c>
      <c r="I218" s="2">
        <v>4004</v>
      </c>
      <c r="J218" s="2">
        <v>412</v>
      </c>
      <c r="K218" s="2">
        <v>1262</v>
      </c>
      <c r="L218" s="2">
        <v>979</v>
      </c>
      <c r="M218" s="2">
        <v>366</v>
      </c>
      <c r="N218" s="2">
        <v>95</v>
      </c>
      <c r="O218" s="2">
        <v>201</v>
      </c>
      <c r="P218" s="2">
        <v>136</v>
      </c>
      <c r="Q218" s="2">
        <v>414</v>
      </c>
    </row>
    <row r="219" spans="2:17" s="4" customFormat="1" ht="9.75" customHeight="1">
      <c r="B219" s="6" t="s">
        <v>115</v>
      </c>
      <c r="C219" s="4">
        <f aca="true" t="shared" si="29" ref="C219:Q219">C218/66405</f>
        <v>0.02233265567351856</v>
      </c>
      <c r="D219" s="4">
        <f t="shared" si="29"/>
        <v>0.7944883668398464</v>
      </c>
      <c r="E219" s="4">
        <f t="shared" si="29"/>
        <v>0.004608086740456291</v>
      </c>
      <c r="F219" s="4">
        <f t="shared" si="29"/>
        <v>0.05120096378284768</v>
      </c>
      <c r="G219" s="4">
        <f t="shared" si="29"/>
        <v>0.0038099540697236656</v>
      </c>
      <c r="H219" s="4">
        <f t="shared" si="29"/>
        <v>0.005059859950304947</v>
      </c>
      <c r="I219" s="4">
        <f t="shared" si="29"/>
        <v>0.06029666440780062</v>
      </c>
      <c r="J219" s="4">
        <f t="shared" si="29"/>
        <v>0.006204352081921542</v>
      </c>
      <c r="K219" s="4">
        <f t="shared" si="29"/>
        <v>0.01900459302763346</v>
      </c>
      <c r="L219" s="4">
        <f t="shared" si="29"/>
        <v>0.01474286574806114</v>
      </c>
      <c r="M219" s="4">
        <f t="shared" si="29"/>
        <v>0.005511633160153603</v>
      </c>
      <c r="N219" s="4">
        <f t="shared" si="29"/>
        <v>0.001430615164520744</v>
      </c>
      <c r="O219" s="4">
        <f t="shared" si="29"/>
        <v>0.003026880505985995</v>
      </c>
      <c r="P219" s="4">
        <f t="shared" si="29"/>
        <v>0.002048038551313907</v>
      </c>
      <c r="Q219" s="4">
        <f t="shared" si="29"/>
        <v>0.006234470295911452</v>
      </c>
    </row>
    <row r="220" spans="2:17" ht="4.5" customHeight="1"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9.75" customHeight="1">
      <c r="A221" s="3" t="s">
        <v>102</v>
      </c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9.75" customHeight="1">
      <c r="B222" s="5" t="s">
        <v>92</v>
      </c>
      <c r="C222" s="2">
        <v>597</v>
      </c>
      <c r="D222" s="2">
        <v>25868</v>
      </c>
      <c r="E222" s="2">
        <v>1252</v>
      </c>
      <c r="F222" s="2">
        <v>10976</v>
      </c>
      <c r="G222" s="2">
        <v>260</v>
      </c>
      <c r="H222" s="2">
        <v>1470</v>
      </c>
      <c r="I222" s="2">
        <v>14324</v>
      </c>
      <c r="J222" s="2">
        <v>1260</v>
      </c>
      <c r="K222" s="2">
        <v>1327</v>
      </c>
      <c r="L222" s="2">
        <v>578</v>
      </c>
      <c r="M222" s="2">
        <v>887</v>
      </c>
      <c r="N222" s="2">
        <v>156</v>
      </c>
      <c r="O222" s="2">
        <v>166</v>
      </c>
      <c r="P222" s="2">
        <v>202</v>
      </c>
      <c r="Q222" s="2">
        <v>245</v>
      </c>
    </row>
    <row r="223" spans="1:17" ht="9.75" customHeight="1">
      <c r="A223" s="3" t="s">
        <v>114</v>
      </c>
      <c r="C223" s="2">
        <v>597</v>
      </c>
      <c r="D223" s="2">
        <v>25868</v>
      </c>
      <c r="E223" s="2">
        <v>1252</v>
      </c>
      <c r="F223" s="2">
        <v>10976</v>
      </c>
      <c r="G223" s="2">
        <v>260</v>
      </c>
      <c r="H223" s="2">
        <v>1470</v>
      </c>
      <c r="I223" s="2">
        <v>14324</v>
      </c>
      <c r="J223" s="2">
        <v>1260</v>
      </c>
      <c r="K223" s="2">
        <v>1327</v>
      </c>
      <c r="L223" s="2">
        <v>578</v>
      </c>
      <c r="M223" s="2">
        <v>887</v>
      </c>
      <c r="N223" s="2">
        <v>156</v>
      </c>
      <c r="O223" s="2">
        <v>166</v>
      </c>
      <c r="P223" s="2">
        <v>202</v>
      </c>
      <c r="Q223" s="2">
        <v>245</v>
      </c>
    </row>
    <row r="224" spans="2:17" s="4" customFormat="1" ht="9.75" customHeight="1">
      <c r="B224" s="6" t="s">
        <v>115</v>
      </c>
      <c r="C224" s="4">
        <f aca="true" t="shared" si="30" ref="C224:Q224">C223/59568</f>
        <v>0.010022159548751007</v>
      </c>
      <c r="D224" s="4">
        <f t="shared" si="30"/>
        <v>0.4342600053720118</v>
      </c>
      <c r="E224" s="4">
        <f t="shared" si="30"/>
        <v>0.021017996239591726</v>
      </c>
      <c r="F224" s="4">
        <f t="shared" si="30"/>
        <v>0.18426000537201181</v>
      </c>
      <c r="G224" s="4">
        <f t="shared" si="30"/>
        <v>0.004364759602471125</v>
      </c>
      <c r="H224" s="4">
        <f t="shared" si="30"/>
        <v>0.02467767929089444</v>
      </c>
      <c r="I224" s="4">
        <f t="shared" si="30"/>
        <v>0.24046467902229385</v>
      </c>
      <c r="J224" s="4">
        <f t="shared" si="30"/>
        <v>0.02115229653505238</v>
      </c>
      <c r="K224" s="4">
        <f t="shared" si="30"/>
        <v>0.02227706150953532</v>
      </c>
      <c r="L224" s="4">
        <f t="shared" si="30"/>
        <v>0.009703196347031963</v>
      </c>
      <c r="M224" s="4">
        <f t="shared" si="30"/>
        <v>0.01489054525919957</v>
      </c>
      <c r="N224" s="4">
        <f t="shared" si="30"/>
        <v>0.0026188557614826753</v>
      </c>
      <c r="O224" s="4">
        <f t="shared" si="30"/>
        <v>0.002786731130808488</v>
      </c>
      <c r="P224" s="4">
        <f t="shared" si="30"/>
        <v>0.003391082460381413</v>
      </c>
      <c r="Q224" s="4">
        <f t="shared" si="30"/>
        <v>0.004112946548482406</v>
      </c>
    </row>
    <row r="225" spans="2:17" ht="4.5" customHeight="1"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9.75" customHeight="1">
      <c r="A226" s="3" t="s">
        <v>103</v>
      </c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9.75" customHeight="1">
      <c r="B227" s="5" t="s">
        <v>84</v>
      </c>
      <c r="C227" s="2">
        <v>748</v>
      </c>
      <c r="D227" s="2">
        <v>32976</v>
      </c>
      <c r="E227" s="2">
        <v>1017</v>
      </c>
      <c r="F227" s="2">
        <v>9226</v>
      </c>
      <c r="G227" s="2">
        <v>793</v>
      </c>
      <c r="H227" s="2">
        <v>1056</v>
      </c>
      <c r="I227" s="2">
        <v>14265</v>
      </c>
      <c r="J227" s="2">
        <v>749</v>
      </c>
      <c r="K227" s="2">
        <v>1162</v>
      </c>
      <c r="L227" s="2">
        <v>658</v>
      </c>
      <c r="M227" s="2">
        <v>806</v>
      </c>
      <c r="N227" s="2">
        <v>173</v>
      </c>
      <c r="O227" s="2">
        <v>205</v>
      </c>
      <c r="P227" s="2">
        <v>162</v>
      </c>
      <c r="Q227" s="2">
        <v>293</v>
      </c>
    </row>
    <row r="228" spans="2:17" ht="9.75" customHeight="1">
      <c r="B228" s="5" t="s">
        <v>99</v>
      </c>
      <c r="C228" s="2">
        <v>71</v>
      </c>
      <c r="D228" s="2">
        <v>1903</v>
      </c>
      <c r="E228" s="2">
        <v>121</v>
      </c>
      <c r="F228" s="2">
        <v>818</v>
      </c>
      <c r="G228" s="2">
        <v>35</v>
      </c>
      <c r="H228" s="2">
        <v>201</v>
      </c>
      <c r="I228" s="2">
        <v>1113</v>
      </c>
      <c r="J228" s="2">
        <v>49</v>
      </c>
      <c r="K228" s="2">
        <v>45</v>
      </c>
      <c r="L228" s="2">
        <v>73</v>
      </c>
      <c r="M228" s="2">
        <v>63</v>
      </c>
      <c r="N228" s="2">
        <v>35</v>
      </c>
      <c r="O228" s="2">
        <v>13</v>
      </c>
      <c r="P228" s="2">
        <v>8</v>
      </c>
      <c r="Q228" s="2">
        <v>15</v>
      </c>
    </row>
    <row r="229" spans="1:17" ht="9.75" customHeight="1">
      <c r="A229" s="3" t="s">
        <v>114</v>
      </c>
      <c r="C229" s="2">
        <v>819</v>
      </c>
      <c r="D229" s="2">
        <v>34879</v>
      </c>
      <c r="E229" s="2">
        <v>1138</v>
      </c>
      <c r="F229" s="2">
        <v>10044</v>
      </c>
      <c r="G229" s="2">
        <v>828</v>
      </c>
      <c r="H229" s="2">
        <v>1257</v>
      </c>
      <c r="I229" s="2">
        <v>15378</v>
      </c>
      <c r="J229" s="2">
        <v>798</v>
      </c>
      <c r="K229" s="2">
        <v>1207</v>
      </c>
      <c r="L229" s="2">
        <v>731</v>
      </c>
      <c r="M229" s="2">
        <v>869</v>
      </c>
      <c r="N229" s="2">
        <v>208</v>
      </c>
      <c r="O229" s="2">
        <v>218</v>
      </c>
      <c r="P229" s="2">
        <v>170</v>
      </c>
      <c r="Q229" s="2">
        <v>308</v>
      </c>
    </row>
    <row r="230" spans="2:17" s="4" customFormat="1" ht="9.75" customHeight="1">
      <c r="B230" s="6" t="s">
        <v>115</v>
      </c>
      <c r="C230" s="4">
        <f aca="true" t="shared" si="31" ref="C230:Q230">C229/68852</f>
        <v>0.01189507930052867</v>
      </c>
      <c r="D230" s="4">
        <f t="shared" si="31"/>
        <v>0.5065793295764829</v>
      </c>
      <c r="E230" s="4">
        <f t="shared" si="31"/>
        <v>0.016528205426131412</v>
      </c>
      <c r="F230" s="4">
        <f t="shared" si="31"/>
        <v>0.14587811537791204</v>
      </c>
      <c r="G230" s="4">
        <f t="shared" si="31"/>
        <v>0.012025794457677336</v>
      </c>
      <c r="H230" s="4">
        <f t="shared" si="31"/>
        <v>0.018256550281763782</v>
      </c>
      <c r="I230" s="4">
        <f t="shared" si="31"/>
        <v>0.22334863184802184</v>
      </c>
      <c r="J230" s="4">
        <f t="shared" si="31"/>
        <v>0.011590077267181781</v>
      </c>
      <c r="K230" s="4">
        <f t="shared" si="31"/>
        <v>0.01753035496427119</v>
      </c>
      <c r="L230" s="4">
        <f t="shared" si="31"/>
        <v>0.010616975541741706</v>
      </c>
      <c r="M230" s="4">
        <f t="shared" si="31"/>
        <v>0.012621274618021263</v>
      </c>
      <c r="N230" s="4">
        <f t="shared" si="31"/>
        <v>0.0030209725207691863</v>
      </c>
      <c r="O230" s="4">
        <f t="shared" si="31"/>
        <v>0.0031662115842677045</v>
      </c>
      <c r="P230" s="4">
        <f t="shared" si="31"/>
        <v>0.0024690640794748156</v>
      </c>
      <c r="Q230" s="4">
        <f t="shared" si="31"/>
        <v>0.004473363155754371</v>
      </c>
    </row>
    <row r="231" spans="2:17" ht="4.5" customHeight="1"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9.75" customHeight="1">
      <c r="A232" s="3" t="s">
        <v>104</v>
      </c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9.75" customHeight="1">
      <c r="B233" s="5" t="s">
        <v>84</v>
      </c>
      <c r="C233" s="2">
        <v>1180</v>
      </c>
      <c r="D233" s="2">
        <v>32472</v>
      </c>
      <c r="E233" s="2">
        <v>577</v>
      </c>
      <c r="F233" s="2">
        <v>5235</v>
      </c>
      <c r="G233" s="2">
        <v>463</v>
      </c>
      <c r="H233" s="2">
        <v>719</v>
      </c>
      <c r="I233" s="2">
        <v>6926</v>
      </c>
      <c r="J233" s="2">
        <v>431</v>
      </c>
      <c r="K233" s="2">
        <v>1350</v>
      </c>
      <c r="L233" s="2">
        <v>709</v>
      </c>
      <c r="M233" s="2">
        <v>473</v>
      </c>
      <c r="N233" s="2">
        <v>158</v>
      </c>
      <c r="O233" s="2">
        <v>290</v>
      </c>
      <c r="P233" s="2">
        <v>136</v>
      </c>
      <c r="Q233" s="2">
        <v>267</v>
      </c>
    </row>
    <row r="234" spans="1:17" ht="9.75" customHeight="1">
      <c r="A234" s="3" t="s">
        <v>114</v>
      </c>
      <c r="C234" s="2">
        <v>1180</v>
      </c>
      <c r="D234" s="2">
        <v>32472</v>
      </c>
      <c r="E234" s="2">
        <v>577</v>
      </c>
      <c r="F234" s="2">
        <v>5235</v>
      </c>
      <c r="G234" s="2">
        <v>463</v>
      </c>
      <c r="H234" s="2">
        <v>719</v>
      </c>
      <c r="I234" s="2">
        <v>6926</v>
      </c>
      <c r="J234" s="2">
        <v>431</v>
      </c>
      <c r="K234" s="2">
        <v>1350</v>
      </c>
      <c r="L234" s="2">
        <v>709</v>
      </c>
      <c r="M234" s="2">
        <v>473</v>
      </c>
      <c r="N234" s="2">
        <v>158</v>
      </c>
      <c r="O234" s="2">
        <v>290</v>
      </c>
      <c r="P234" s="2">
        <v>136</v>
      </c>
      <c r="Q234" s="2">
        <v>267</v>
      </c>
    </row>
    <row r="235" spans="2:17" s="4" customFormat="1" ht="9.75" customHeight="1">
      <c r="B235" s="6" t="s">
        <v>115</v>
      </c>
      <c r="C235" s="4">
        <f aca="true" t="shared" si="32" ref="C235:Q235">C234/51386</f>
        <v>0.02296345308060561</v>
      </c>
      <c r="D235" s="4">
        <f t="shared" si="32"/>
        <v>0.6319230918927334</v>
      </c>
      <c r="E235" s="4">
        <f t="shared" si="32"/>
        <v>0.011228739345346982</v>
      </c>
      <c r="F235" s="4">
        <f t="shared" si="32"/>
        <v>0.10187599735336474</v>
      </c>
      <c r="G235" s="4">
        <f t="shared" si="32"/>
        <v>0.009010236251118981</v>
      </c>
      <c r="H235" s="4">
        <f t="shared" si="32"/>
        <v>0.013992137936402912</v>
      </c>
      <c r="I235" s="4">
        <f t="shared" si="32"/>
        <v>0.13478379325108006</v>
      </c>
      <c r="J235" s="4">
        <f t="shared" si="32"/>
        <v>0.00838749854045849</v>
      </c>
      <c r="K235" s="4">
        <f t="shared" si="32"/>
        <v>0.02627174716848947</v>
      </c>
      <c r="L235" s="4">
        <f t="shared" si="32"/>
        <v>0.013797532401821508</v>
      </c>
      <c r="M235" s="4">
        <f t="shared" si="32"/>
        <v>0.009204841785700385</v>
      </c>
      <c r="N235" s="4">
        <f t="shared" si="32"/>
        <v>0.0030747674463861754</v>
      </c>
      <c r="O235" s="4">
        <f t="shared" si="32"/>
        <v>0.005643560502860702</v>
      </c>
      <c r="P235" s="4">
        <f t="shared" si="32"/>
        <v>0.0026466352703070875</v>
      </c>
      <c r="Q235" s="4">
        <f t="shared" si="32"/>
        <v>0.005195967773323473</v>
      </c>
    </row>
    <row r="236" spans="2:17" ht="4.5" customHeight="1"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9.75" customHeight="1">
      <c r="A237" s="3" t="s">
        <v>105</v>
      </c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9.75" customHeight="1">
      <c r="B238" s="5" t="s">
        <v>84</v>
      </c>
      <c r="C238" s="2">
        <v>86</v>
      </c>
      <c r="D238" s="2">
        <v>7274</v>
      </c>
      <c r="E238" s="2">
        <v>177</v>
      </c>
      <c r="F238" s="2">
        <v>2032</v>
      </c>
      <c r="G238" s="2">
        <v>140</v>
      </c>
      <c r="H238" s="2">
        <v>202</v>
      </c>
      <c r="I238" s="2">
        <v>4092</v>
      </c>
      <c r="J238" s="2">
        <v>81</v>
      </c>
      <c r="K238" s="2">
        <v>106</v>
      </c>
      <c r="L238" s="2">
        <v>116</v>
      </c>
      <c r="M238" s="2">
        <v>98</v>
      </c>
      <c r="N238" s="2">
        <v>18</v>
      </c>
      <c r="O238" s="2">
        <v>69</v>
      </c>
      <c r="P238" s="2">
        <v>31</v>
      </c>
      <c r="Q238" s="2">
        <v>24</v>
      </c>
    </row>
    <row r="239" spans="2:17" ht="9.75" customHeight="1">
      <c r="B239" s="5" t="s">
        <v>99</v>
      </c>
      <c r="C239" s="2">
        <v>798</v>
      </c>
      <c r="D239" s="2">
        <v>34809</v>
      </c>
      <c r="E239" s="2">
        <v>1165</v>
      </c>
      <c r="F239" s="2">
        <v>14459</v>
      </c>
      <c r="G239" s="2">
        <v>2155</v>
      </c>
      <c r="H239" s="2">
        <v>1641</v>
      </c>
      <c r="I239" s="2">
        <v>18373</v>
      </c>
      <c r="J239" s="2">
        <v>1045</v>
      </c>
      <c r="K239" s="2">
        <v>948</v>
      </c>
      <c r="L239" s="2">
        <v>946</v>
      </c>
      <c r="M239" s="2">
        <v>973</v>
      </c>
      <c r="N239" s="2">
        <v>223</v>
      </c>
      <c r="O239" s="2">
        <v>241</v>
      </c>
      <c r="P239" s="2">
        <v>190</v>
      </c>
      <c r="Q239" s="2">
        <v>227</v>
      </c>
    </row>
    <row r="240" spans="1:17" ht="9.75" customHeight="1">
      <c r="A240" s="3" t="s">
        <v>114</v>
      </c>
      <c r="C240" s="2">
        <v>884</v>
      </c>
      <c r="D240" s="2">
        <v>42083</v>
      </c>
      <c r="E240" s="2">
        <v>1342</v>
      </c>
      <c r="F240" s="2">
        <v>16491</v>
      </c>
      <c r="G240" s="2">
        <v>2295</v>
      </c>
      <c r="H240" s="2">
        <v>1843</v>
      </c>
      <c r="I240" s="2">
        <v>22465</v>
      </c>
      <c r="J240" s="2">
        <v>1126</v>
      </c>
      <c r="K240" s="2">
        <v>1054</v>
      </c>
      <c r="L240" s="2">
        <v>1062</v>
      </c>
      <c r="M240" s="2">
        <v>1071</v>
      </c>
      <c r="N240" s="2">
        <v>241</v>
      </c>
      <c r="O240" s="2">
        <v>310</v>
      </c>
      <c r="P240" s="2">
        <v>221</v>
      </c>
      <c r="Q240" s="2">
        <v>251</v>
      </c>
    </row>
    <row r="241" spans="2:17" s="4" customFormat="1" ht="9.75" customHeight="1">
      <c r="B241" s="6" t="s">
        <v>115</v>
      </c>
      <c r="C241" s="4">
        <f aca="true" t="shared" si="33" ref="C241:Q241">C240/92741</f>
        <v>0.009531922235041675</v>
      </c>
      <c r="D241" s="4">
        <f t="shared" si="33"/>
        <v>0.4537690988883018</v>
      </c>
      <c r="E241" s="4">
        <f t="shared" si="33"/>
        <v>0.014470406831929784</v>
      </c>
      <c r="F241" s="4">
        <f t="shared" si="33"/>
        <v>0.17781779364035324</v>
      </c>
      <c r="G241" s="4">
        <f t="shared" si="33"/>
        <v>0.02474633657174281</v>
      </c>
      <c r="H241" s="4">
        <f t="shared" si="33"/>
        <v>0.01987254827961743</v>
      </c>
      <c r="I241" s="4">
        <f t="shared" si="33"/>
        <v>0.24223374774910772</v>
      </c>
      <c r="J241" s="4">
        <f t="shared" si="33"/>
        <v>0.012141339860471636</v>
      </c>
      <c r="K241" s="4">
        <f t="shared" si="33"/>
        <v>0.01136498420331892</v>
      </c>
      <c r="L241" s="4">
        <f t="shared" si="33"/>
        <v>0.011451245943002555</v>
      </c>
      <c r="M241" s="4">
        <f t="shared" si="33"/>
        <v>0.011548290400146644</v>
      </c>
      <c r="N241" s="4">
        <f t="shared" si="33"/>
        <v>0.0025986349079695063</v>
      </c>
      <c r="O241" s="4">
        <f t="shared" si="33"/>
        <v>0.003342642412740859</v>
      </c>
      <c r="P241" s="4">
        <f t="shared" si="33"/>
        <v>0.002382980558760419</v>
      </c>
      <c r="Q241" s="4">
        <f t="shared" si="33"/>
        <v>0.0027064620825740502</v>
      </c>
    </row>
    <row r="242" spans="2:17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9.75" customHeight="1">
      <c r="A243" s="3" t="s">
        <v>106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9.75" customHeight="1">
      <c r="B244" s="5" t="s">
        <v>84</v>
      </c>
      <c r="C244" s="2">
        <v>1500</v>
      </c>
      <c r="D244" s="2">
        <v>43053</v>
      </c>
      <c r="E244" s="2">
        <v>703</v>
      </c>
      <c r="F244" s="2">
        <v>6222</v>
      </c>
      <c r="G244" s="2">
        <v>313</v>
      </c>
      <c r="H244" s="2">
        <v>674</v>
      </c>
      <c r="I244" s="2">
        <v>7785</v>
      </c>
      <c r="J244" s="2">
        <v>705</v>
      </c>
      <c r="K244" s="2">
        <v>1089</v>
      </c>
      <c r="L244" s="2">
        <v>612</v>
      </c>
      <c r="M244" s="2">
        <v>511</v>
      </c>
      <c r="N244" s="2">
        <v>249</v>
      </c>
      <c r="O244" s="2">
        <v>205</v>
      </c>
      <c r="P244" s="2">
        <v>118</v>
      </c>
      <c r="Q244" s="2">
        <v>521</v>
      </c>
    </row>
    <row r="245" spans="1:17" ht="9.75" customHeight="1">
      <c r="A245" s="3" t="s">
        <v>114</v>
      </c>
      <c r="C245" s="2">
        <v>1500</v>
      </c>
      <c r="D245" s="2">
        <v>43053</v>
      </c>
      <c r="E245" s="2">
        <v>703</v>
      </c>
      <c r="F245" s="2">
        <v>6222</v>
      </c>
      <c r="G245" s="2">
        <v>313</v>
      </c>
      <c r="H245" s="2">
        <v>674</v>
      </c>
      <c r="I245" s="2">
        <v>7785</v>
      </c>
      <c r="J245" s="2">
        <v>705</v>
      </c>
      <c r="K245" s="2">
        <v>1089</v>
      </c>
      <c r="L245" s="2">
        <v>612</v>
      </c>
      <c r="M245" s="2">
        <v>511</v>
      </c>
      <c r="N245" s="2">
        <v>249</v>
      </c>
      <c r="O245" s="2">
        <v>205</v>
      </c>
      <c r="P245" s="2">
        <v>118</v>
      </c>
      <c r="Q245" s="2">
        <v>521</v>
      </c>
    </row>
    <row r="246" spans="2:17" s="4" customFormat="1" ht="9.75" customHeight="1">
      <c r="B246" s="6" t="s">
        <v>115</v>
      </c>
      <c r="C246" s="4">
        <f aca="true" t="shared" si="34" ref="C246:Q246">C245/64260</f>
        <v>0.02334267040149393</v>
      </c>
      <c r="D246" s="4">
        <f t="shared" si="34"/>
        <v>0.6699813258636788</v>
      </c>
      <c r="E246" s="4">
        <f t="shared" si="34"/>
        <v>0.010939931528166823</v>
      </c>
      <c r="F246" s="4">
        <f t="shared" si="34"/>
        <v>0.09682539682539683</v>
      </c>
      <c r="G246" s="4">
        <f t="shared" si="34"/>
        <v>0.004870837223778401</v>
      </c>
      <c r="H246" s="4">
        <f t="shared" si="34"/>
        <v>0.010488639900404606</v>
      </c>
      <c r="I246" s="4">
        <f t="shared" si="34"/>
        <v>0.1211484593837535</v>
      </c>
      <c r="J246" s="4">
        <f t="shared" si="34"/>
        <v>0.010971055088702147</v>
      </c>
      <c r="K246" s="4">
        <f t="shared" si="34"/>
        <v>0.016946778711484593</v>
      </c>
      <c r="L246" s="4">
        <f t="shared" si="34"/>
        <v>0.009523809523809525</v>
      </c>
      <c r="M246" s="4">
        <f t="shared" si="34"/>
        <v>0.0079520697167756</v>
      </c>
      <c r="N246" s="4">
        <f t="shared" si="34"/>
        <v>0.0038748832866479926</v>
      </c>
      <c r="O246" s="4">
        <f t="shared" si="34"/>
        <v>0.003190164954870837</v>
      </c>
      <c r="P246" s="4">
        <f t="shared" si="34"/>
        <v>0.0018362900715841893</v>
      </c>
      <c r="Q246" s="4">
        <f t="shared" si="34"/>
        <v>0.008107687519452225</v>
      </c>
    </row>
    <row r="247" spans="2:17" ht="4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9.75" customHeight="1">
      <c r="A248" s="3" t="s">
        <v>108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9.75" customHeight="1">
      <c r="B249" s="5" t="s">
        <v>99</v>
      </c>
      <c r="C249" s="2">
        <v>180</v>
      </c>
      <c r="D249" s="2">
        <v>20797</v>
      </c>
      <c r="E249" s="2">
        <v>1197</v>
      </c>
      <c r="F249" s="2">
        <v>13214</v>
      </c>
      <c r="G249" s="2">
        <v>289</v>
      </c>
      <c r="H249" s="2">
        <v>2202</v>
      </c>
      <c r="I249" s="2">
        <v>22100</v>
      </c>
      <c r="J249" s="2">
        <v>676</v>
      </c>
      <c r="K249" s="2">
        <v>360</v>
      </c>
      <c r="L249" s="2">
        <v>481</v>
      </c>
      <c r="M249" s="2">
        <v>539</v>
      </c>
      <c r="N249" s="2">
        <v>147</v>
      </c>
      <c r="O249" s="2">
        <v>131</v>
      </c>
      <c r="P249" s="2">
        <v>292</v>
      </c>
      <c r="Q249" s="2">
        <v>91</v>
      </c>
    </row>
    <row r="250" spans="2:17" ht="9.75" customHeight="1">
      <c r="B250" s="5" t="s">
        <v>107</v>
      </c>
      <c r="C250" s="2">
        <v>272</v>
      </c>
      <c r="D250" s="2">
        <v>26817</v>
      </c>
      <c r="E250" s="2">
        <v>1139</v>
      </c>
      <c r="F250" s="2">
        <v>8959</v>
      </c>
      <c r="G250" s="2">
        <v>585</v>
      </c>
      <c r="H250" s="2">
        <v>1953</v>
      </c>
      <c r="I250" s="2">
        <v>18104</v>
      </c>
      <c r="J250" s="2">
        <v>1033</v>
      </c>
      <c r="K250" s="2">
        <v>842</v>
      </c>
      <c r="L250" s="2">
        <v>367</v>
      </c>
      <c r="M250" s="2">
        <v>470</v>
      </c>
      <c r="N250" s="2">
        <v>145</v>
      </c>
      <c r="O250" s="2">
        <v>184</v>
      </c>
      <c r="P250" s="2">
        <v>173</v>
      </c>
      <c r="Q250" s="2">
        <v>150</v>
      </c>
    </row>
    <row r="251" spans="1:17" ht="9.75" customHeight="1">
      <c r="A251" s="3" t="s">
        <v>114</v>
      </c>
      <c r="C251" s="2">
        <v>452</v>
      </c>
      <c r="D251" s="2">
        <v>47614</v>
      </c>
      <c r="E251" s="2">
        <v>2336</v>
      </c>
      <c r="F251" s="2">
        <v>22173</v>
      </c>
      <c r="G251" s="2">
        <v>874</v>
      </c>
      <c r="H251" s="2">
        <v>4155</v>
      </c>
      <c r="I251" s="2">
        <v>40204</v>
      </c>
      <c r="J251" s="2">
        <v>1709</v>
      </c>
      <c r="K251" s="2">
        <v>1202</v>
      </c>
      <c r="L251" s="2">
        <v>848</v>
      </c>
      <c r="M251" s="2">
        <v>1009</v>
      </c>
      <c r="N251" s="2">
        <v>292</v>
      </c>
      <c r="O251" s="2">
        <v>315</v>
      </c>
      <c r="P251" s="2">
        <v>465</v>
      </c>
      <c r="Q251" s="2">
        <v>241</v>
      </c>
    </row>
    <row r="252" spans="2:17" s="4" customFormat="1" ht="9.75" customHeight="1">
      <c r="B252" s="6" t="s">
        <v>115</v>
      </c>
      <c r="C252" s="4">
        <f aca="true" t="shared" si="35" ref="C252:Q252">C251/123890</f>
        <v>0.0036483977722172895</v>
      </c>
      <c r="D252" s="4">
        <f t="shared" si="35"/>
        <v>0.3843248042618452</v>
      </c>
      <c r="E252" s="4">
        <f t="shared" si="35"/>
        <v>0.018855436274114134</v>
      </c>
      <c r="F252" s="4">
        <f t="shared" si="35"/>
        <v>0.17897328275082736</v>
      </c>
      <c r="G252" s="4">
        <f t="shared" si="35"/>
        <v>0.007054645249818387</v>
      </c>
      <c r="H252" s="4">
        <f t="shared" si="35"/>
        <v>0.03353781580434256</v>
      </c>
      <c r="I252" s="4">
        <f t="shared" si="35"/>
        <v>0.32451368149164583</v>
      </c>
      <c r="J252" s="4">
        <f t="shared" si="35"/>
        <v>0.013794495116635726</v>
      </c>
      <c r="K252" s="4">
        <f t="shared" si="35"/>
        <v>0.009702155137622084</v>
      </c>
      <c r="L252" s="4">
        <f t="shared" si="35"/>
        <v>0.006844781661151021</v>
      </c>
      <c r="M252" s="4">
        <f t="shared" si="35"/>
        <v>0.00814432157559125</v>
      </c>
      <c r="N252" s="4">
        <f t="shared" si="35"/>
        <v>0.0023569295342642667</v>
      </c>
      <c r="O252" s="4">
        <f t="shared" si="35"/>
        <v>0.0025425780934700136</v>
      </c>
      <c r="P252" s="4">
        <f t="shared" si="35"/>
        <v>0.0037533295665509725</v>
      </c>
      <c r="Q252" s="4">
        <f t="shared" si="35"/>
        <v>0.0019452740334167406</v>
      </c>
    </row>
    <row r="253" spans="2:17" ht="4.5" customHeight="1"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9.75" customHeight="1">
      <c r="A254" s="3" t="s">
        <v>109</v>
      </c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9.75" customHeight="1">
      <c r="B255" s="5" t="s">
        <v>99</v>
      </c>
      <c r="C255" s="2">
        <v>560</v>
      </c>
      <c r="D255" s="2">
        <v>44765</v>
      </c>
      <c r="E255" s="2">
        <v>2087</v>
      </c>
      <c r="F255" s="2">
        <v>23575</v>
      </c>
      <c r="G255" s="2">
        <v>571</v>
      </c>
      <c r="H255" s="2">
        <v>2653</v>
      </c>
      <c r="I255" s="2">
        <v>40896</v>
      </c>
      <c r="J255" s="2">
        <v>1018</v>
      </c>
      <c r="K255" s="2">
        <v>812</v>
      </c>
      <c r="L255" s="2">
        <v>1225</v>
      </c>
      <c r="M255" s="2">
        <v>826</v>
      </c>
      <c r="N255" s="2">
        <v>197</v>
      </c>
      <c r="O255" s="2">
        <v>323</v>
      </c>
      <c r="P255" s="2">
        <v>303</v>
      </c>
      <c r="Q255" s="2">
        <v>167</v>
      </c>
    </row>
    <row r="256" spans="1:17" ht="9.75" customHeight="1">
      <c r="A256" s="3" t="s">
        <v>114</v>
      </c>
      <c r="C256" s="2">
        <v>560</v>
      </c>
      <c r="D256" s="2">
        <v>44765</v>
      </c>
      <c r="E256" s="2">
        <v>2087</v>
      </c>
      <c r="F256" s="2">
        <v>23575</v>
      </c>
      <c r="G256" s="2">
        <v>571</v>
      </c>
      <c r="H256" s="2">
        <v>2653</v>
      </c>
      <c r="I256" s="2">
        <v>40896</v>
      </c>
      <c r="J256" s="2">
        <v>1018</v>
      </c>
      <c r="K256" s="2">
        <v>812</v>
      </c>
      <c r="L256" s="2">
        <v>1225</v>
      </c>
      <c r="M256" s="2">
        <v>826</v>
      </c>
      <c r="N256" s="2">
        <v>197</v>
      </c>
      <c r="O256" s="2">
        <v>323</v>
      </c>
      <c r="P256" s="2">
        <v>303</v>
      </c>
      <c r="Q256" s="2">
        <v>167</v>
      </c>
    </row>
    <row r="257" spans="2:17" s="4" customFormat="1" ht="9.75" customHeight="1">
      <c r="B257" s="6" t="s">
        <v>115</v>
      </c>
      <c r="C257" s="4">
        <f aca="true" t="shared" si="36" ref="C257:Q257">C256/119978</f>
        <v>0.004667522379102835</v>
      </c>
      <c r="D257" s="4">
        <f t="shared" si="36"/>
        <v>0.3731100701795329</v>
      </c>
      <c r="E257" s="4">
        <f t="shared" si="36"/>
        <v>0.01739485572354932</v>
      </c>
      <c r="F257" s="4">
        <f t="shared" si="36"/>
        <v>0.19649435729883813</v>
      </c>
      <c r="G257" s="4">
        <f t="shared" si="36"/>
        <v>0.004759205854406642</v>
      </c>
      <c r="H257" s="4">
        <f t="shared" si="36"/>
        <v>0.022112387270999682</v>
      </c>
      <c r="I257" s="4">
        <f t="shared" si="36"/>
        <v>0.34086249145676706</v>
      </c>
      <c r="J257" s="4">
        <f t="shared" si="36"/>
        <v>0.008484888896297655</v>
      </c>
      <c r="K257" s="4">
        <f t="shared" si="36"/>
        <v>0.006767907449699111</v>
      </c>
      <c r="L257" s="4">
        <f t="shared" si="36"/>
        <v>0.010210205204287453</v>
      </c>
      <c r="M257" s="4">
        <f t="shared" si="36"/>
        <v>0.006884595509176682</v>
      </c>
      <c r="N257" s="4">
        <f t="shared" si="36"/>
        <v>0.0016419676940772475</v>
      </c>
      <c r="O257" s="4">
        <f t="shared" si="36"/>
        <v>0.0026921602293753853</v>
      </c>
      <c r="P257" s="4">
        <f t="shared" si="36"/>
        <v>0.002525463001550284</v>
      </c>
      <c r="Q257" s="4">
        <f t="shared" si="36"/>
        <v>0.0013919218523395956</v>
      </c>
    </row>
    <row r="258" spans="2:17" ht="4.5" customHeight="1"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9.75" customHeight="1">
      <c r="A259" s="3" t="s">
        <v>110</v>
      </c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9.75" customHeight="1">
      <c r="B260" s="5" t="s">
        <v>107</v>
      </c>
      <c r="C260" s="2">
        <v>793</v>
      </c>
      <c r="D260" s="2">
        <v>45902</v>
      </c>
      <c r="E260" s="2">
        <v>2535</v>
      </c>
      <c r="F260" s="2">
        <v>23893</v>
      </c>
      <c r="G260" s="2">
        <v>2640</v>
      </c>
      <c r="H260" s="2">
        <v>3542</v>
      </c>
      <c r="I260" s="2">
        <v>43115</v>
      </c>
      <c r="J260" s="2">
        <v>1976</v>
      </c>
      <c r="K260" s="2">
        <v>1043</v>
      </c>
      <c r="L260" s="2">
        <v>828</v>
      </c>
      <c r="M260" s="2">
        <v>1328</v>
      </c>
      <c r="N260" s="2">
        <v>276</v>
      </c>
      <c r="O260" s="2">
        <v>464</v>
      </c>
      <c r="P260" s="2">
        <v>357</v>
      </c>
      <c r="Q260" s="2">
        <v>339</v>
      </c>
    </row>
    <row r="261" spans="1:17" ht="9.75" customHeight="1">
      <c r="A261" s="3" t="s">
        <v>114</v>
      </c>
      <c r="C261" s="2">
        <v>793</v>
      </c>
      <c r="D261" s="2">
        <v>45902</v>
      </c>
      <c r="E261" s="2">
        <v>2535</v>
      </c>
      <c r="F261" s="2">
        <v>23893</v>
      </c>
      <c r="G261" s="2">
        <v>2640</v>
      </c>
      <c r="H261" s="2">
        <v>3542</v>
      </c>
      <c r="I261" s="2">
        <v>43115</v>
      </c>
      <c r="J261" s="2">
        <v>1976</v>
      </c>
      <c r="K261" s="2">
        <v>1043</v>
      </c>
      <c r="L261" s="2">
        <v>828</v>
      </c>
      <c r="M261" s="2">
        <v>1328</v>
      </c>
      <c r="N261" s="2">
        <v>276</v>
      </c>
      <c r="O261" s="2">
        <v>464</v>
      </c>
      <c r="P261" s="2">
        <v>357</v>
      </c>
      <c r="Q261" s="2">
        <v>339</v>
      </c>
    </row>
    <row r="262" spans="2:17" s="4" customFormat="1" ht="9.75" customHeight="1">
      <c r="B262" s="6" t="s">
        <v>115</v>
      </c>
      <c r="C262" s="4">
        <f aca="true" t="shared" si="37" ref="C262:Q262">C261/129033</f>
        <v>0.006145714662140693</v>
      </c>
      <c r="D262" s="4">
        <f t="shared" si="37"/>
        <v>0.3557384545038866</v>
      </c>
      <c r="E262" s="4">
        <f t="shared" si="37"/>
        <v>0.01964613703471205</v>
      </c>
      <c r="F262" s="4">
        <f t="shared" si="37"/>
        <v>0.18516968527430966</v>
      </c>
      <c r="G262" s="4">
        <f t="shared" si="37"/>
        <v>0.020459882355676456</v>
      </c>
      <c r="H262" s="4">
        <f t="shared" si="37"/>
        <v>0.027450342160532576</v>
      </c>
      <c r="I262" s="4">
        <f t="shared" si="37"/>
        <v>0.33413932869886</v>
      </c>
      <c r="J262" s="4">
        <f t="shared" si="37"/>
        <v>0.015313911945006316</v>
      </c>
      <c r="K262" s="4">
        <f t="shared" si="37"/>
        <v>0.00808320352157975</v>
      </c>
      <c r="L262" s="4">
        <f t="shared" si="37"/>
        <v>0.006416963102462161</v>
      </c>
      <c r="M262" s="4">
        <f t="shared" si="37"/>
        <v>0.010291940821340276</v>
      </c>
      <c r="N262" s="4">
        <f t="shared" si="37"/>
        <v>0.00213898770082072</v>
      </c>
      <c r="O262" s="4">
        <f t="shared" si="37"/>
        <v>0.003595979323118892</v>
      </c>
      <c r="P262" s="4">
        <f t="shared" si="37"/>
        <v>0.002766734091278975</v>
      </c>
      <c r="Q262" s="4">
        <f t="shared" si="37"/>
        <v>0.002627234893399363</v>
      </c>
    </row>
    <row r="263" spans="2:17" ht="4.5" customHeight="1"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9.75" customHeight="1">
      <c r="A264" s="3" t="s">
        <v>111</v>
      </c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9.75" customHeight="1">
      <c r="B265" s="5" t="s">
        <v>107</v>
      </c>
      <c r="C265" s="2">
        <v>753</v>
      </c>
      <c r="D265" s="2">
        <v>85952</v>
      </c>
      <c r="E265" s="2">
        <v>2431</v>
      </c>
      <c r="F265" s="2">
        <v>16657</v>
      </c>
      <c r="G265" s="2">
        <v>1515</v>
      </c>
      <c r="H265" s="2">
        <v>5476</v>
      </c>
      <c r="I265" s="2">
        <v>40518</v>
      </c>
      <c r="J265" s="2">
        <v>1879</v>
      </c>
      <c r="K265" s="2">
        <v>1541</v>
      </c>
      <c r="L265" s="2">
        <v>960</v>
      </c>
      <c r="M265" s="2">
        <v>798</v>
      </c>
      <c r="N265" s="2">
        <v>312</v>
      </c>
      <c r="O265" s="2">
        <v>384</v>
      </c>
      <c r="P265" s="2">
        <v>277</v>
      </c>
      <c r="Q265" s="2">
        <v>379</v>
      </c>
    </row>
    <row r="266" spans="1:17" ht="9.75" customHeight="1">
      <c r="A266" s="3" t="s">
        <v>114</v>
      </c>
      <c r="C266" s="2">
        <v>753</v>
      </c>
      <c r="D266" s="2">
        <v>85952</v>
      </c>
      <c r="E266" s="2">
        <v>2431</v>
      </c>
      <c r="F266" s="2">
        <v>16657</v>
      </c>
      <c r="G266" s="2">
        <v>1515</v>
      </c>
      <c r="H266" s="2">
        <v>5476</v>
      </c>
      <c r="I266" s="2">
        <v>40518</v>
      </c>
      <c r="J266" s="2">
        <v>1879</v>
      </c>
      <c r="K266" s="2">
        <v>1541</v>
      </c>
      <c r="L266" s="2">
        <v>960</v>
      </c>
      <c r="M266" s="2">
        <v>798</v>
      </c>
      <c r="N266" s="2">
        <v>312</v>
      </c>
      <c r="O266" s="2">
        <v>384</v>
      </c>
      <c r="P266" s="2">
        <v>277</v>
      </c>
      <c r="Q266" s="2">
        <v>379</v>
      </c>
    </row>
    <row r="267" spans="2:17" s="4" customFormat="1" ht="9.75" customHeight="1">
      <c r="B267" s="6" t="s">
        <v>115</v>
      </c>
      <c r="C267" s="4">
        <f aca="true" t="shared" si="38" ref="C267:Q267">C266/159832</f>
        <v>0.004711196756594424</v>
      </c>
      <c r="D267" s="4">
        <f t="shared" si="38"/>
        <v>0.5377646528855298</v>
      </c>
      <c r="E267" s="4">
        <f t="shared" si="38"/>
        <v>0.015209720206216528</v>
      </c>
      <c r="F267" s="4">
        <f t="shared" si="38"/>
        <v>0.10421567646028329</v>
      </c>
      <c r="G267" s="4">
        <f t="shared" si="38"/>
        <v>0.009478702637769659</v>
      </c>
      <c r="H267" s="4">
        <f t="shared" si="38"/>
        <v>0.03426097402272386</v>
      </c>
      <c r="I267" s="4">
        <f t="shared" si="38"/>
        <v>0.25350367886280595</v>
      </c>
      <c r="J267" s="4">
        <f t="shared" si="38"/>
        <v>0.011756093898593523</v>
      </c>
      <c r="K267" s="4">
        <f t="shared" si="38"/>
        <v>0.00964137344211422</v>
      </c>
      <c r="L267" s="4">
        <f t="shared" si="38"/>
        <v>0.006006306621953051</v>
      </c>
      <c r="M267" s="4">
        <f t="shared" si="38"/>
        <v>0.004992742379498473</v>
      </c>
      <c r="N267" s="4">
        <f t="shared" si="38"/>
        <v>0.0019520496521347416</v>
      </c>
      <c r="O267" s="4">
        <f t="shared" si="38"/>
        <v>0.0024025226487812204</v>
      </c>
      <c r="P267" s="4">
        <f t="shared" si="38"/>
        <v>0.0017330697232093698</v>
      </c>
      <c r="Q267" s="4">
        <f t="shared" si="38"/>
        <v>0.0023712398017918814</v>
      </c>
    </row>
    <row r="268" spans="2:17" ht="4.5" customHeight="1"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9.75" customHeight="1">
      <c r="A269" s="3" t="s">
        <v>113</v>
      </c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9.75" customHeight="1">
      <c r="B270" s="5" t="s">
        <v>112</v>
      </c>
      <c r="C270" s="2">
        <v>819</v>
      </c>
      <c r="D270" s="2">
        <v>8342</v>
      </c>
      <c r="E270" s="2">
        <v>332</v>
      </c>
      <c r="F270" s="2">
        <v>2884</v>
      </c>
      <c r="G270" s="2">
        <v>814</v>
      </c>
      <c r="H270" s="2">
        <v>293</v>
      </c>
      <c r="I270" s="2">
        <v>1122</v>
      </c>
      <c r="J270" s="2">
        <v>295</v>
      </c>
      <c r="K270" s="2">
        <v>814</v>
      </c>
      <c r="L270" s="2">
        <v>246</v>
      </c>
      <c r="M270" s="2">
        <v>358</v>
      </c>
      <c r="N270" s="2">
        <v>25</v>
      </c>
      <c r="O270" s="2">
        <v>60</v>
      </c>
      <c r="P270" s="2">
        <v>39</v>
      </c>
      <c r="Q270" s="2">
        <v>89</v>
      </c>
    </row>
    <row r="271" spans="2:17" ht="9.75" customHeight="1">
      <c r="B271" s="5" t="s">
        <v>107</v>
      </c>
      <c r="C271" s="2">
        <v>1216</v>
      </c>
      <c r="D271" s="2">
        <v>32131</v>
      </c>
      <c r="E271" s="2">
        <v>1145</v>
      </c>
      <c r="F271" s="2">
        <v>6426</v>
      </c>
      <c r="G271" s="2">
        <v>1029</v>
      </c>
      <c r="H271" s="2">
        <v>1881</v>
      </c>
      <c r="I271" s="2">
        <v>12134</v>
      </c>
      <c r="J271" s="2">
        <v>647</v>
      </c>
      <c r="K271" s="2">
        <v>1488</v>
      </c>
      <c r="L271" s="2">
        <v>442</v>
      </c>
      <c r="M271" s="2">
        <v>643</v>
      </c>
      <c r="N271" s="2">
        <v>211</v>
      </c>
      <c r="O271" s="2">
        <v>218</v>
      </c>
      <c r="P271" s="2">
        <v>118</v>
      </c>
      <c r="Q271" s="2">
        <v>286</v>
      </c>
    </row>
    <row r="272" spans="1:17" ht="9.75" customHeight="1">
      <c r="A272" s="3" t="s">
        <v>114</v>
      </c>
      <c r="C272" s="2">
        <v>2035</v>
      </c>
      <c r="D272" s="2">
        <v>40473</v>
      </c>
      <c r="E272" s="2">
        <v>1477</v>
      </c>
      <c r="F272" s="2">
        <v>9310</v>
      </c>
      <c r="G272" s="2">
        <v>1843</v>
      </c>
      <c r="H272" s="2">
        <v>2174</v>
      </c>
      <c r="I272" s="2">
        <v>13256</v>
      </c>
      <c r="J272" s="2">
        <v>942</v>
      </c>
      <c r="K272" s="2">
        <v>2302</v>
      </c>
      <c r="L272" s="2">
        <v>688</v>
      </c>
      <c r="M272" s="2">
        <v>1001</v>
      </c>
      <c r="N272" s="2">
        <v>236</v>
      </c>
      <c r="O272" s="2">
        <v>278</v>
      </c>
      <c r="P272" s="2">
        <v>157</v>
      </c>
      <c r="Q272" s="2">
        <v>375</v>
      </c>
    </row>
    <row r="273" spans="2:17" s="4" customFormat="1" ht="9.75" customHeight="1">
      <c r="B273" s="6" t="s">
        <v>115</v>
      </c>
      <c r="C273" s="4">
        <f aca="true" t="shared" si="39" ref="C273:Q273">C272/76547</f>
        <v>0.026584973937580834</v>
      </c>
      <c r="D273" s="4">
        <f t="shared" si="39"/>
        <v>0.5287339804303238</v>
      </c>
      <c r="E273" s="4">
        <f t="shared" si="39"/>
        <v>0.019295334892288397</v>
      </c>
      <c r="F273" s="4">
        <f t="shared" si="39"/>
        <v>0.12162462278077521</v>
      </c>
      <c r="G273" s="4">
        <f t="shared" si="39"/>
        <v>0.024076711040275908</v>
      </c>
      <c r="H273" s="4">
        <f t="shared" si="39"/>
        <v>0.028400851764275543</v>
      </c>
      <c r="I273" s="4">
        <f t="shared" si="39"/>
        <v>0.1731746508680941</v>
      </c>
      <c r="J273" s="4">
        <f t="shared" si="39"/>
        <v>0.012306164839902283</v>
      </c>
      <c r="K273" s="4">
        <f t="shared" si="39"/>
        <v>0.030073027029145494</v>
      </c>
      <c r="L273" s="4">
        <f t="shared" si="39"/>
        <v>0.008987942048675977</v>
      </c>
      <c r="M273" s="4">
        <f t="shared" si="39"/>
        <v>0.013076933126053274</v>
      </c>
      <c r="N273" s="4">
        <f t="shared" si="39"/>
        <v>0.003083073144603969</v>
      </c>
      <c r="O273" s="4">
        <f t="shared" si="39"/>
        <v>0.003631755653389421</v>
      </c>
      <c r="P273" s="4">
        <f t="shared" si="39"/>
        <v>0.002051027473317047</v>
      </c>
      <c r="Q273" s="4">
        <f t="shared" si="39"/>
        <v>0.0048989509712986795</v>
      </c>
    </row>
    <row r="274" spans="2:17" ht="4.5" customHeight="1"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</sheetData>
  <printOptions/>
  <pageMargins left="0.8999999999999999" right="0.8999999999999999" top="1" bottom="0.8" header="0.3" footer="0.3"/>
  <pageSetup firstPageNumber="103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Governor</oddHeader>
    <oddFooter>&amp;L&amp;8*Incumbent&amp;C&amp;"Arial,Bold"&amp;8&amp;P</oddFooter>
  </headerFooter>
  <rowBreaks count="4" manualBreakCount="4">
    <brk id="68" max="16" man="1"/>
    <brk id="131" max="16" man="1"/>
    <brk id="197" max="16" man="1"/>
    <brk id="263" max="16" man="1"/>
  </rowBreaks>
  <colBreaks count="2" manualBreakCount="2">
    <brk id="8" max="274" man="1"/>
    <brk id="14" max="2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Lauren Santillano</cp:lastModifiedBy>
  <cp:lastPrinted>2014-10-14T16:21:34Z</cp:lastPrinted>
  <dcterms:created xsi:type="dcterms:W3CDTF">2014-10-14T16:01:13Z</dcterms:created>
  <dcterms:modified xsi:type="dcterms:W3CDTF">2014-10-17T22:15:19Z</dcterms:modified>
  <cp:category/>
  <cp:version/>
  <cp:contentType/>
  <cp:contentStatus/>
</cp:coreProperties>
</file>