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'Sheet1'!$A$1:$AJ$275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<sst xmlns="http://schemas.openxmlformats.org/spreadsheetml/2006/main" count="300" uniqueCount="140">
  <si>
    <t>President Cristina Grappo</t>
  </si>
  <si>
    <t>Herbert G. Peters</t>
  </si>
  <si>
    <t>Steve Stokes</t>
  </si>
  <si>
    <t>Loretta L. Sanchez</t>
  </si>
  <si>
    <t>Kamala D. Harris</t>
  </si>
  <si>
    <t>Massie Munroe</t>
  </si>
  <si>
    <t>Emory Rodgers</t>
  </si>
  <si>
    <t>George C. Yang</t>
  </si>
  <si>
    <t>Jerry J. Laws</t>
  </si>
  <si>
    <t>Jarrell Williamson</t>
  </si>
  <si>
    <t>Thomas G. Del Beccaro</t>
  </si>
  <si>
    <t>Karen Roseberry</t>
  </si>
  <si>
    <t>Don Krampe</t>
  </si>
  <si>
    <t>Duf Sundheim</t>
  </si>
  <si>
    <t>Greg Conlon</t>
  </si>
  <si>
    <t>Phil Wyman</t>
  </si>
  <si>
    <t>Pamela Elizondo</t>
  </si>
  <si>
    <t>Gail K. Lightfoot</t>
  </si>
  <si>
    <t>Mark Matthew Herd</t>
  </si>
  <si>
    <t>John Thompson Parker</t>
  </si>
  <si>
    <t>Jason Kraus</t>
  </si>
  <si>
    <t>Ling Ling Shi</t>
  </si>
  <si>
    <t>Tim Gildersleeve</t>
  </si>
  <si>
    <t>Don J. Grundmann</t>
  </si>
  <si>
    <t>Jason Hanania</t>
  </si>
  <si>
    <t>Mike Beitiks</t>
  </si>
  <si>
    <t>Eleanor García</t>
  </si>
  <si>
    <t>Scott A. Vineberg</t>
  </si>
  <si>
    <t>DEM</t>
  </si>
  <si>
    <t>REP</t>
  </si>
  <si>
    <t>GRN</t>
  </si>
  <si>
    <t>LIB</t>
  </si>
  <si>
    <t>PF</t>
  </si>
  <si>
    <t>NPP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</si>
  <si>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</si>
  <si>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</si>
  <si>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</si>
  <si>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</si>
  <si>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</si>
  <si>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</si>
  <si>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</si>
  <si>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</si>
  <si>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</si>
  <si>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</si>
  <si>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</si>
  <si>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Del Norte</t>
  </si>
  <si>
    <t>Humboldt</t>
  </si>
  <si>
    <t>Lake</t>
  </si>
  <si>
    <t>Marin</t>
  </si>
  <si>
    <t>Mendocino</t>
  </si>
  <si>
    <t>Sonoma</t>
  </si>
  <si>
    <t>Trinity</t>
  </si>
  <si>
    <t>Contra Costa</t>
  </si>
  <si>
    <t>Napa</t>
  </si>
  <si>
    <t>Solano</t>
  </si>
  <si>
    <t>Yolo</t>
  </si>
  <si>
    <t>Butte</t>
  </si>
  <si>
    <t>Colusa</t>
  </si>
  <si>
    <t>Glenn</t>
  </si>
  <si>
    <t>Sutter</t>
  </si>
  <si>
    <t>Tehama</t>
  </si>
  <si>
    <t>Yuba</t>
  </si>
  <si>
    <t>San Joaquin</t>
  </si>
  <si>
    <t>Stanislaus</t>
  </si>
  <si>
    <t>Alameda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</si>
  <si>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</si>
  <si>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</si>
  <si>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</si>
  <si>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</si>
  <si>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</si>
  <si>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</si>
  <si>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</si>
  <si>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</si>
  <si>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</si>
  <si>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Santa Clara</t>
  </si>
  <si>
    <t>San Francisco</t>
  </si>
  <si>
    <t>San Mateo</t>
  </si>
  <si>
    <t>Merced</t>
  </si>
  <si>
    <t>Monterey</t>
  </si>
  <si>
    <t>San Benito</t>
  </si>
  <si>
    <t>Kern</t>
  </si>
  <si>
    <t>Kings</t>
  </si>
  <si>
    <t>San Bernardino</t>
  </si>
  <si>
    <t>San Luis Obispo</t>
  </si>
  <si>
    <t>Santa Cruz</t>
  </si>
  <si>
    <t>Los Angeles</t>
  </si>
  <si>
    <t>Santa Barbara</t>
  </si>
  <si>
    <t>Ventura</t>
  </si>
  <si>
    <t>Riverside</t>
  </si>
  <si>
    <t>Orange</t>
  </si>
  <si>
    <t>San Diego</t>
  </si>
  <si>
    <t>Imperial</t>
  </si>
  <si>
    <t>District Totals</t>
  </si>
  <si>
    <t>Percent</t>
  </si>
  <si>
    <t>Von
Hougo</t>
  </si>
  <si>
    <t>Tom
Palzer</t>
  </si>
  <si>
    <t>Ron
 Unz</t>
  </si>
  <si>
    <t>Paul
Merritt</t>
  </si>
  <si>
    <t>Clive
Grey</t>
  </si>
  <si>
    <t>Gar
Myers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</si>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</sst>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5"/>
  <sheetViews>
    <sheetView tabSelected="1" showOutlineSymbols="0" view="pageBreakPreview" zoomScale="60" zoomScalePageLayoutView="0" workbookViewId="0" topLeftCell="A178">
      <selection activeCell="A178" sqref="A178"/>
    </sheetView>
  </sheetViews>
  <sheetFormatPr defaultColWidth="7.7109375" defaultRowHeight="9.75" customHeight="1"/>
  <cols>
    <col min="1" max="1" width="2.7109375" style="1" customWidth="1"/>
    <col min="2" max="2" width="20.7109375" style="5" customWidth="1"/>
    <col min="3" max="11" width="7.7109375" style="1" customWidth="1"/>
    <col min="12" max="12" width="8.8515625" style="1" customWidth="1"/>
    <col min="13" max="13" width="9.421875" style="1" customWidth="1"/>
    <col min="14" max="28" width="7.7109375" style="1" customWidth="1"/>
    <col min="29" max="29" width="9.00390625" style="1" customWidth="1"/>
    <col min="30" max="30" width="8.8515625" style="1" customWidth="1"/>
    <col min="31" max="16384" width="7.7109375" style="1" customWidth="1"/>
  </cols>
  <sheetData>
    <row r="1" spans="2:36" s="8" customFormat="1" ht="39">
      <c r="B1" s="9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94</v>
      </c>
      <c r="S1" s="9" t="s">
        <v>95</v>
      </c>
      <c r="T1" s="9" t="s">
        <v>15</v>
      </c>
      <c r="U1" s="9" t="s">
        <v>96</v>
      </c>
      <c r="V1" s="9" t="s">
        <v>16</v>
      </c>
      <c r="W1" s="9" t="s">
        <v>17</v>
      </c>
      <c r="X1" s="9" t="s">
        <v>18</v>
      </c>
      <c r="Y1" s="9" t="s">
        <v>19</v>
      </c>
      <c r="Z1" s="9" t="s">
        <v>20</v>
      </c>
      <c r="AA1" s="9" t="s">
        <v>97</v>
      </c>
      <c r="AB1" s="9" t="s">
        <v>21</v>
      </c>
      <c r="AC1" s="9" t="s">
        <v>22</v>
      </c>
      <c r="AD1" s="9" t="s">
        <v>23</v>
      </c>
      <c r="AE1" s="9" t="s">
        <v>24</v>
      </c>
      <c r="AF1" s="9" t="s">
        <v>25</v>
      </c>
      <c r="AG1" s="9" t="s">
        <v>26</v>
      </c>
      <c r="AH1" s="9" t="s">
        <v>98</v>
      </c>
      <c r="AI1" s="9" t="s">
        <v>99</v>
      </c>
      <c r="AJ1" s="9" t="s">
        <v>27</v>
      </c>
    </row>
    <row r="2" spans="3:36" s="10" customFormat="1" ht="9.75" customHeight="1">
      <c r="C2" s="10" t="s">
        <v>28</v>
      </c>
      <c r="D2" s="10" t="s">
        <v>28</v>
      </c>
      <c r="E2" s="10" t="s">
        <v>28</v>
      </c>
      <c r="F2" s="10" t="s">
        <v>28</v>
      </c>
      <c r="G2" s="10" t="s">
        <v>28</v>
      </c>
      <c r="H2" s="10" t="s">
        <v>28</v>
      </c>
      <c r="I2" s="10" t="s">
        <v>28</v>
      </c>
      <c r="J2" s="10" t="s">
        <v>29</v>
      </c>
      <c r="K2" s="10" t="s">
        <v>29</v>
      </c>
      <c r="L2" s="10" t="s">
        <v>29</v>
      </c>
      <c r="M2" s="10" t="s">
        <v>29</v>
      </c>
      <c r="N2" s="10" t="s">
        <v>29</v>
      </c>
      <c r="O2" s="10" t="s">
        <v>29</v>
      </c>
      <c r="P2" s="10" t="s">
        <v>29</v>
      </c>
      <c r="Q2" s="10" t="s">
        <v>29</v>
      </c>
      <c r="R2" s="10" t="s">
        <v>29</v>
      </c>
      <c r="S2" s="10" t="s">
        <v>29</v>
      </c>
      <c r="T2" s="10" t="s">
        <v>29</v>
      </c>
      <c r="U2" s="10" t="s">
        <v>29</v>
      </c>
      <c r="V2" s="10" t="s">
        <v>30</v>
      </c>
      <c r="W2" s="10" t="s">
        <v>31</v>
      </c>
      <c r="X2" s="10" t="s">
        <v>31</v>
      </c>
      <c r="Y2" s="10" t="s">
        <v>32</v>
      </c>
      <c r="Z2" s="10" t="s">
        <v>33</v>
      </c>
      <c r="AA2" s="10" t="s">
        <v>33</v>
      </c>
      <c r="AB2" s="10" t="s">
        <v>33</v>
      </c>
      <c r="AC2" s="10" t="s">
        <v>33</v>
      </c>
      <c r="AD2" s="10" t="s">
        <v>33</v>
      </c>
      <c r="AE2" s="10" t="s">
        <v>33</v>
      </c>
      <c r="AF2" s="10" t="s">
        <v>33</v>
      </c>
      <c r="AG2" s="10" t="s">
        <v>33</v>
      </c>
      <c r="AH2" s="10" t="s">
        <v>33</v>
      </c>
      <c r="AI2" s="10" t="s">
        <v>33</v>
      </c>
      <c r="AJ2" s="10" t="s">
        <v>33</v>
      </c>
    </row>
    <row r="3" ht="9.75" customHeight="1">
      <c r="A3" s="3" t="s">
        <v>100</v>
      </c>
    </row>
    <row r="4" spans="2:36" ht="9.75" customHeight="1">
      <c r="B4" s="5" t="s">
        <v>34</v>
      </c>
      <c r="C4" s="2">
        <v>0</v>
      </c>
      <c r="D4" s="2">
        <v>0</v>
      </c>
      <c r="E4" s="2">
        <v>3</v>
      </c>
      <c r="F4" s="2">
        <v>78</v>
      </c>
      <c r="G4" s="2">
        <v>174</v>
      </c>
      <c r="H4" s="2">
        <v>6</v>
      </c>
      <c r="I4" s="2">
        <v>1</v>
      </c>
      <c r="J4" s="2">
        <v>6</v>
      </c>
      <c r="K4" s="2">
        <v>5</v>
      </c>
      <c r="L4" s="2">
        <v>1</v>
      </c>
      <c r="M4" s="2">
        <v>17</v>
      </c>
      <c r="N4" s="2">
        <v>6</v>
      </c>
      <c r="O4" s="2">
        <v>3</v>
      </c>
      <c r="P4" s="2">
        <v>27</v>
      </c>
      <c r="Q4" s="2">
        <v>24</v>
      </c>
      <c r="R4" s="2">
        <v>8</v>
      </c>
      <c r="S4" s="2">
        <v>2</v>
      </c>
      <c r="T4" s="2">
        <v>38</v>
      </c>
      <c r="U4" s="2">
        <v>2</v>
      </c>
      <c r="V4" s="2">
        <v>14</v>
      </c>
      <c r="W4" s="2">
        <v>11</v>
      </c>
      <c r="X4" s="2">
        <v>3</v>
      </c>
      <c r="Y4" s="2">
        <v>0</v>
      </c>
      <c r="Z4" s="2">
        <v>4</v>
      </c>
      <c r="AA4" s="2">
        <v>4</v>
      </c>
      <c r="AB4" s="2">
        <v>2</v>
      </c>
      <c r="AC4" s="2">
        <v>0</v>
      </c>
      <c r="AD4" s="2">
        <v>1</v>
      </c>
      <c r="AE4" s="2">
        <v>2</v>
      </c>
      <c r="AF4" s="2">
        <v>3</v>
      </c>
      <c r="AG4" s="2">
        <v>2</v>
      </c>
      <c r="AH4" s="2">
        <v>3</v>
      </c>
      <c r="AI4" s="2">
        <v>0</v>
      </c>
      <c r="AJ4" s="2">
        <v>0</v>
      </c>
    </row>
    <row r="5" spans="2:36" ht="9.75" customHeight="1">
      <c r="B5" s="5" t="s">
        <v>35</v>
      </c>
      <c r="C5" s="2">
        <v>78</v>
      </c>
      <c r="D5" s="2">
        <v>48</v>
      </c>
      <c r="E5" s="2">
        <v>1289</v>
      </c>
      <c r="F5" s="2">
        <v>5267</v>
      </c>
      <c r="G5" s="2">
        <v>18593</v>
      </c>
      <c r="H5" s="2">
        <v>479</v>
      </c>
      <c r="I5" s="2">
        <v>56</v>
      </c>
      <c r="J5" s="2">
        <v>495</v>
      </c>
      <c r="K5" s="2">
        <v>141</v>
      </c>
      <c r="L5" s="2">
        <v>464</v>
      </c>
      <c r="M5" s="2">
        <v>4491</v>
      </c>
      <c r="N5" s="2">
        <v>755</v>
      </c>
      <c r="O5" s="2">
        <v>894</v>
      </c>
      <c r="P5" s="2">
        <v>10286</v>
      </c>
      <c r="Q5" s="2">
        <v>2598</v>
      </c>
      <c r="R5" s="2">
        <v>641</v>
      </c>
      <c r="S5" s="2">
        <v>576</v>
      </c>
      <c r="T5" s="2">
        <v>4078</v>
      </c>
      <c r="U5" s="2">
        <v>1547</v>
      </c>
      <c r="V5" s="2">
        <v>962</v>
      </c>
      <c r="W5" s="2">
        <v>972</v>
      </c>
      <c r="X5" s="2">
        <v>375</v>
      </c>
      <c r="Y5" s="2">
        <v>179</v>
      </c>
      <c r="Z5" s="2">
        <v>389</v>
      </c>
      <c r="AA5" s="2">
        <v>209</v>
      </c>
      <c r="AB5" s="2">
        <v>174</v>
      </c>
      <c r="AC5" s="2">
        <v>75</v>
      </c>
      <c r="AD5" s="2">
        <v>84</v>
      </c>
      <c r="AE5" s="2">
        <v>172</v>
      </c>
      <c r="AF5" s="2">
        <v>322</v>
      </c>
      <c r="AG5" s="2">
        <v>173</v>
      </c>
      <c r="AH5" s="2">
        <v>309</v>
      </c>
      <c r="AI5" s="2">
        <v>23</v>
      </c>
      <c r="AJ5" s="2">
        <v>104</v>
      </c>
    </row>
    <row r="6" spans="2:36" ht="9.75" customHeight="1">
      <c r="B6" s="5" t="s">
        <v>36</v>
      </c>
      <c r="C6" s="2">
        <v>18</v>
      </c>
      <c r="D6" s="2">
        <v>8</v>
      </c>
      <c r="E6" s="2">
        <v>184</v>
      </c>
      <c r="F6" s="2">
        <v>577</v>
      </c>
      <c r="G6" s="2">
        <v>1007</v>
      </c>
      <c r="H6" s="2">
        <v>65</v>
      </c>
      <c r="I6" s="2">
        <v>18</v>
      </c>
      <c r="J6" s="2">
        <v>346</v>
      </c>
      <c r="K6" s="2">
        <v>179</v>
      </c>
      <c r="L6" s="2">
        <v>80</v>
      </c>
      <c r="M6" s="2">
        <v>439</v>
      </c>
      <c r="N6" s="2">
        <v>166</v>
      </c>
      <c r="O6" s="2">
        <v>185</v>
      </c>
      <c r="P6" s="2">
        <v>619</v>
      </c>
      <c r="Q6" s="2">
        <v>380</v>
      </c>
      <c r="R6" s="2">
        <v>126</v>
      </c>
      <c r="S6" s="2">
        <v>118</v>
      </c>
      <c r="T6" s="2">
        <v>1185</v>
      </c>
      <c r="U6" s="2">
        <v>74</v>
      </c>
      <c r="V6" s="2">
        <v>45</v>
      </c>
      <c r="W6" s="2">
        <v>192</v>
      </c>
      <c r="X6" s="2">
        <v>41</v>
      </c>
      <c r="Y6" s="2">
        <v>18</v>
      </c>
      <c r="Z6" s="2">
        <v>48</v>
      </c>
      <c r="AA6" s="2">
        <v>27</v>
      </c>
      <c r="AB6" s="2">
        <v>7</v>
      </c>
      <c r="AC6" s="2">
        <v>13</v>
      </c>
      <c r="AD6" s="2">
        <v>10</v>
      </c>
      <c r="AE6" s="2">
        <v>26</v>
      </c>
      <c r="AF6" s="2">
        <v>44</v>
      </c>
      <c r="AG6" s="2">
        <v>22</v>
      </c>
      <c r="AH6" s="2">
        <v>57</v>
      </c>
      <c r="AI6" s="2">
        <v>5</v>
      </c>
      <c r="AJ6" s="2">
        <v>3</v>
      </c>
    </row>
    <row r="7" spans="2:36" ht="9.75" customHeight="1">
      <c r="B7" s="5" t="s">
        <v>37</v>
      </c>
      <c r="C7" s="2">
        <v>5</v>
      </c>
      <c r="D7" s="2">
        <v>9</v>
      </c>
      <c r="E7" s="2">
        <v>57</v>
      </c>
      <c r="F7" s="2">
        <v>181</v>
      </c>
      <c r="G7" s="2">
        <v>362</v>
      </c>
      <c r="H7" s="2">
        <v>21</v>
      </c>
      <c r="I7" s="2">
        <v>4</v>
      </c>
      <c r="J7" s="2">
        <v>121</v>
      </c>
      <c r="K7" s="2">
        <v>118</v>
      </c>
      <c r="L7" s="2">
        <v>22</v>
      </c>
      <c r="M7" s="2">
        <v>123</v>
      </c>
      <c r="N7" s="2">
        <v>35</v>
      </c>
      <c r="O7" s="2">
        <v>62</v>
      </c>
      <c r="P7" s="2">
        <v>221</v>
      </c>
      <c r="Q7" s="2">
        <v>130</v>
      </c>
      <c r="R7" s="2">
        <v>36</v>
      </c>
      <c r="S7" s="2">
        <v>39</v>
      </c>
      <c r="T7" s="2">
        <v>516</v>
      </c>
      <c r="U7" s="2">
        <v>18</v>
      </c>
      <c r="V7" s="2">
        <v>15</v>
      </c>
      <c r="W7" s="2">
        <v>53</v>
      </c>
      <c r="X7" s="2">
        <v>7</v>
      </c>
      <c r="Y7" s="2">
        <v>4</v>
      </c>
      <c r="Z7" s="2">
        <v>8</v>
      </c>
      <c r="AA7" s="2">
        <v>14</v>
      </c>
      <c r="AB7" s="2">
        <v>5</v>
      </c>
      <c r="AC7" s="2">
        <v>8</v>
      </c>
      <c r="AD7" s="2">
        <v>4</v>
      </c>
      <c r="AE7" s="2">
        <v>7</v>
      </c>
      <c r="AF7" s="2">
        <v>18</v>
      </c>
      <c r="AG7" s="2">
        <v>6</v>
      </c>
      <c r="AH7" s="2">
        <v>27</v>
      </c>
      <c r="AI7" s="2">
        <v>2</v>
      </c>
      <c r="AJ7" s="2">
        <v>3</v>
      </c>
    </row>
    <row r="8" spans="2:36" ht="9.75" customHeight="1">
      <c r="B8" s="5" t="s">
        <v>38</v>
      </c>
      <c r="C8" s="2">
        <v>78</v>
      </c>
      <c r="D8" s="2">
        <v>39</v>
      </c>
      <c r="E8" s="2">
        <v>1620</v>
      </c>
      <c r="F8" s="2">
        <v>3732</v>
      </c>
      <c r="G8" s="2">
        <v>15549</v>
      </c>
      <c r="H8" s="2">
        <v>455</v>
      </c>
      <c r="I8" s="2">
        <v>56</v>
      </c>
      <c r="J8" s="2">
        <v>1649</v>
      </c>
      <c r="K8" s="2">
        <v>750</v>
      </c>
      <c r="L8" s="2">
        <v>229</v>
      </c>
      <c r="M8" s="2">
        <v>1581</v>
      </c>
      <c r="N8" s="2">
        <v>356</v>
      </c>
      <c r="O8" s="2">
        <v>426</v>
      </c>
      <c r="P8" s="2">
        <v>5073</v>
      </c>
      <c r="Q8" s="2">
        <v>1439</v>
      </c>
      <c r="R8" s="2">
        <v>449</v>
      </c>
      <c r="S8" s="2">
        <v>369</v>
      </c>
      <c r="T8" s="2">
        <v>1954</v>
      </c>
      <c r="U8" s="2">
        <v>702</v>
      </c>
      <c r="V8" s="2">
        <v>826</v>
      </c>
      <c r="W8" s="2">
        <v>1207</v>
      </c>
      <c r="X8" s="2">
        <v>234</v>
      </c>
      <c r="Y8" s="2">
        <v>45</v>
      </c>
      <c r="Z8" s="2">
        <v>149</v>
      </c>
      <c r="AA8" s="2">
        <v>124</v>
      </c>
      <c r="AB8" s="2">
        <v>92</v>
      </c>
      <c r="AC8" s="2">
        <v>55</v>
      </c>
      <c r="AD8" s="2">
        <v>60</v>
      </c>
      <c r="AE8" s="2">
        <v>79</v>
      </c>
      <c r="AF8" s="2">
        <v>202</v>
      </c>
      <c r="AG8" s="2">
        <v>62</v>
      </c>
      <c r="AH8" s="2">
        <v>170</v>
      </c>
      <c r="AI8" s="2">
        <v>21</v>
      </c>
      <c r="AJ8" s="2">
        <v>53</v>
      </c>
    </row>
    <row r="9" spans="2:36" ht="9.75" customHeight="1">
      <c r="B9" s="5" t="s">
        <v>39</v>
      </c>
      <c r="C9" s="2">
        <v>106</v>
      </c>
      <c r="D9" s="2">
        <v>73</v>
      </c>
      <c r="E9" s="2">
        <v>1694</v>
      </c>
      <c r="F9" s="2">
        <v>6692</v>
      </c>
      <c r="G9" s="2">
        <v>22058</v>
      </c>
      <c r="H9" s="2">
        <v>558</v>
      </c>
      <c r="I9" s="2">
        <v>86</v>
      </c>
      <c r="J9" s="2">
        <v>997</v>
      </c>
      <c r="K9" s="2">
        <v>420</v>
      </c>
      <c r="L9" s="2">
        <v>646</v>
      </c>
      <c r="M9" s="2">
        <v>5267</v>
      </c>
      <c r="N9" s="2">
        <v>844</v>
      </c>
      <c r="O9" s="2">
        <v>909</v>
      </c>
      <c r="P9" s="2">
        <v>13246</v>
      </c>
      <c r="Q9" s="2">
        <v>3138</v>
      </c>
      <c r="R9" s="2">
        <v>874</v>
      </c>
      <c r="S9" s="2">
        <v>643</v>
      </c>
      <c r="T9" s="2">
        <v>4345</v>
      </c>
      <c r="U9" s="2">
        <v>1859</v>
      </c>
      <c r="V9" s="2">
        <v>660</v>
      </c>
      <c r="W9" s="2">
        <v>1277</v>
      </c>
      <c r="X9" s="2">
        <v>376</v>
      </c>
      <c r="Y9" s="2">
        <v>173</v>
      </c>
      <c r="Z9" s="2">
        <v>293</v>
      </c>
      <c r="AA9" s="2">
        <v>225</v>
      </c>
      <c r="AB9" s="2">
        <v>211</v>
      </c>
      <c r="AC9" s="2">
        <v>102</v>
      </c>
      <c r="AD9" s="2">
        <v>161</v>
      </c>
      <c r="AE9" s="2">
        <v>200</v>
      </c>
      <c r="AF9" s="2">
        <v>312</v>
      </c>
      <c r="AG9" s="2">
        <v>234</v>
      </c>
      <c r="AH9" s="2">
        <v>309</v>
      </c>
      <c r="AI9" s="2">
        <v>28</v>
      </c>
      <c r="AJ9" s="2">
        <v>167</v>
      </c>
    </row>
    <row r="10" spans="2:36" ht="9.75" customHeight="1">
      <c r="B10" s="5" t="s">
        <v>40</v>
      </c>
      <c r="C10" s="2">
        <v>5</v>
      </c>
      <c r="D10" s="2">
        <v>8</v>
      </c>
      <c r="E10" s="2">
        <v>162</v>
      </c>
      <c r="F10" s="2">
        <v>610</v>
      </c>
      <c r="G10" s="2">
        <v>1936</v>
      </c>
      <c r="H10" s="2">
        <v>74</v>
      </c>
      <c r="I10" s="2">
        <v>12</v>
      </c>
      <c r="J10" s="2">
        <v>230</v>
      </c>
      <c r="K10" s="2">
        <v>74</v>
      </c>
      <c r="L10" s="2">
        <v>55</v>
      </c>
      <c r="M10" s="2">
        <v>476</v>
      </c>
      <c r="N10" s="2">
        <v>102</v>
      </c>
      <c r="O10" s="2">
        <v>180</v>
      </c>
      <c r="P10" s="2">
        <v>811</v>
      </c>
      <c r="Q10" s="2">
        <v>323</v>
      </c>
      <c r="R10" s="2">
        <v>86</v>
      </c>
      <c r="S10" s="2">
        <v>84</v>
      </c>
      <c r="T10" s="2">
        <v>720</v>
      </c>
      <c r="U10" s="2">
        <v>78</v>
      </c>
      <c r="V10" s="2">
        <v>59</v>
      </c>
      <c r="W10" s="2">
        <v>187</v>
      </c>
      <c r="X10" s="2">
        <v>19</v>
      </c>
      <c r="Y10" s="2">
        <v>9</v>
      </c>
      <c r="Z10" s="2">
        <v>36</v>
      </c>
      <c r="AA10" s="2">
        <v>32</v>
      </c>
      <c r="AB10" s="2">
        <v>13</v>
      </c>
      <c r="AC10" s="2">
        <v>26</v>
      </c>
      <c r="AD10" s="2">
        <v>7</v>
      </c>
      <c r="AE10" s="2">
        <v>18</v>
      </c>
      <c r="AF10" s="2">
        <v>43</v>
      </c>
      <c r="AG10" s="2">
        <v>17</v>
      </c>
      <c r="AH10" s="2">
        <v>42</v>
      </c>
      <c r="AI10" s="2">
        <v>5</v>
      </c>
      <c r="AJ10" s="2">
        <v>3</v>
      </c>
    </row>
    <row r="11" spans="2:36" ht="9.75" customHeight="1">
      <c r="B11" s="5" t="s">
        <v>41</v>
      </c>
      <c r="C11" s="2">
        <v>81</v>
      </c>
      <c r="D11" s="2">
        <v>46</v>
      </c>
      <c r="E11" s="2">
        <v>1221</v>
      </c>
      <c r="F11" s="2">
        <v>4411</v>
      </c>
      <c r="G11" s="2">
        <v>13228</v>
      </c>
      <c r="H11" s="2">
        <v>250</v>
      </c>
      <c r="I11" s="2">
        <v>38</v>
      </c>
      <c r="J11" s="2">
        <v>222</v>
      </c>
      <c r="K11" s="2">
        <v>92</v>
      </c>
      <c r="L11" s="2">
        <v>314</v>
      </c>
      <c r="M11" s="2">
        <v>2402</v>
      </c>
      <c r="N11" s="2">
        <v>443</v>
      </c>
      <c r="O11" s="2">
        <v>441</v>
      </c>
      <c r="P11" s="2">
        <v>6887</v>
      </c>
      <c r="Q11" s="2">
        <v>1871</v>
      </c>
      <c r="R11" s="2">
        <v>386</v>
      </c>
      <c r="S11" s="2">
        <v>306</v>
      </c>
      <c r="T11" s="2">
        <v>3076</v>
      </c>
      <c r="U11" s="2">
        <v>1048</v>
      </c>
      <c r="V11" s="2">
        <v>233</v>
      </c>
      <c r="W11" s="2">
        <v>486</v>
      </c>
      <c r="X11" s="2">
        <v>253</v>
      </c>
      <c r="Y11" s="2">
        <v>84</v>
      </c>
      <c r="Z11" s="2">
        <v>120</v>
      </c>
      <c r="AA11" s="2">
        <v>118</v>
      </c>
      <c r="AB11" s="2">
        <v>152</v>
      </c>
      <c r="AC11" s="2">
        <v>55</v>
      </c>
      <c r="AD11" s="2">
        <v>29</v>
      </c>
      <c r="AE11" s="2">
        <v>110</v>
      </c>
      <c r="AF11" s="2">
        <v>104</v>
      </c>
      <c r="AG11" s="2">
        <v>115</v>
      </c>
      <c r="AH11" s="2">
        <v>70</v>
      </c>
      <c r="AI11" s="2">
        <v>28</v>
      </c>
      <c r="AJ11" s="2">
        <v>249</v>
      </c>
    </row>
    <row r="12" spans="2:36" ht="9.75" customHeight="1">
      <c r="B12" s="5" t="s">
        <v>42</v>
      </c>
      <c r="C12" s="2">
        <v>221</v>
      </c>
      <c r="D12" s="2">
        <v>135</v>
      </c>
      <c r="E12" s="2">
        <v>1316</v>
      </c>
      <c r="F12" s="2">
        <v>4380</v>
      </c>
      <c r="G12" s="2">
        <v>9060</v>
      </c>
      <c r="H12" s="2">
        <v>483</v>
      </c>
      <c r="I12" s="2">
        <v>147</v>
      </c>
      <c r="J12" s="2">
        <v>3027</v>
      </c>
      <c r="K12" s="2">
        <v>2064</v>
      </c>
      <c r="L12" s="2">
        <v>555</v>
      </c>
      <c r="M12" s="2">
        <v>2499</v>
      </c>
      <c r="N12" s="2">
        <v>1049</v>
      </c>
      <c r="O12" s="2">
        <v>1107</v>
      </c>
      <c r="P12" s="2">
        <v>4683</v>
      </c>
      <c r="Q12" s="2">
        <v>2585</v>
      </c>
      <c r="R12" s="2">
        <v>783</v>
      </c>
      <c r="S12" s="2">
        <v>1055</v>
      </c>
      <c r="T12" s="2">
        <v>4295</v>
      </c>
      <c r="U12" s="2">
        <v>674</v>
      </c>
      <c r="V12" s="2">
        <v>488</v>
      </c>
      <c r="W12" s="2">
        <v>1376</v>
      </c>
      <c r="X12" s="2">
        <v>233</v>
      </c>
      <c r="Y12" s="2">
        <v>188</v>
      </c>
      <c r="Z12" s="2">
        <v>375</v>
      </c>
      <c r="AA12" s="2">
        <v>249</v>
      </c>
      <c r="AB12" s="2">
        <v>127</v>
      </c>
      <c r="AC12" s="2">
        <v>105</v>
      </c>
      <c r="AD12" s="2">
        <v>137</v>
      </c>
      <c r="AE12" s="2">
        <v>137</v>
      </c>
      <c r="AF12" s="2">
        <v>307</v>
      </c>
      <c r="AG12" s="2">
        <v>178</v>
      </c>
      <c r="AH12" s="2">
        <v>277</v>
      </c>
      <c r="AI12" s="2">
        <v>43</v>
      </c>
      <c r="AJ12" s="2">
        <v>69</v>
      </c>
    </row>
    <row r="13" spans="2:36" ht="9.75" customHeight="1">
      <c r="B13" s="5" t="s">
        <v>43</v>
      </c>
      <c r="C13" s="2">
        <v>1</v>
      </c>
      <c r="D13" s="2">
        <v>5</v>
      </c>
      <c r="E13" s="2">
        <v>28</v>
      </c>
      <c r="F13" s="2">
        <v>147</v>
      </c>
      <c r="G13" s="2">
        <v>367</v>
      </c>
      <c r="H13" s="2">
        <v>18</v>
      </c>
      <c r="I13" s="2">
        <v>4</v>
      </c>
      <c r="J13" s="2">
        <v>48</v>
      </c>
      <c r="K13" s="2">
        <v>29</v>
      </c>
      <c r="L13" s="2">
        <v>5</v>
      </c>
      <c r="M13" s="2">
        <v>117</v>
      </c>
      <c r="N13" s="2">
        <v>31</v>
      </c>
      <c r="O13" s="2">
        <v>33</v>
      </c>
      <c r="P13" s="2">
        <v>126</v>
      </c>
      <c r="Q13" s="2">
        <v>42</v>
      </c>
      <c r="R13" s="2">
        <v>24</v>
      </c>
      <c r="S13" s="2">
        <v>17</v>
      </c>
      <c r="T13" s="2">
        <v>128</v>
      </c>
      <c r="U13" s="2">
        <v>16</v>
      </c>
      <c r="V13" s="2">
        <v>25</v>
      </c>
      <c r="W13" s="2">
        <v>39</v>
      </c>
      <c r="X13" s="2">
        <v>4</v>
      </c>
      <c r="Y13" s="2">
        <v>5</v>
      </c>
      <c r="Z13" s="2">
        <v>15</v>
      </c>
      <c r="AA13" s="2">
        <v>7</v>
      </c>
      <c r="AB13" s="2">
        <v>1</v>
      </c>
      <c r="AC13" s="2">
        <v>3</v>
      </c>
      <c r="AD13" s="2">
        <v>1</v>
      </c>
      <c r="AE13" s="2">
        <v>7</v>
      </c>
      <c r="AF13" s="2">
        <v>12</v>
      </c>
      <c r="AG13" s="2">
        <v>6</v>
      </c>
      <c r="AH13" s="2">
        <v>17</v>
      </c>
      <c r="AI13" s="2">
        <v>0</v>
      </c>
      <c r="AJ13" s="2">
        <v>5</v>
      </c>
    </row>
    <row r="14" spans="2:36" ht="9.75" customHeight="1">
      <c r="B14" s="5" t="s">
        <v>44</v>
      </c>
      <c r="C14" s="2">
        <v>74</v>
      </c>
      <c r="D14" s="2">
        <v>55</v>
      </c>
      <c r="E14" s="2">
        <v>533</v>
      </c>
      <c r="F14" s="2">
        <v>1596</v>
      </c>
      <c r="G14" s="2">
        <v>3150</v>
      </c>
      <c r="H14" s="2">
        <v>202</v>
      </c>
      <c r="I14" s="2">
        <v>68</v>
      </c>
      <c r="J14" s="2">
        <v>1037</v>
      </c>
      <c r="K14" s="2">
        <v>703</v>
      </c>
      <c r="L14" s="2">
        <v>98</v>
      </c>
      <c r="M14" s="2">
        <v>787</v>
      </c>
      <c r="N14" s="2">
        <v>188</v>
      </c>
      <c r="O14" s="2">
        <v>255</v>
      </c>
      <c r="P14" s="2">
        <v>1111</v>
      </c>
      <c r="Q14" s="2">
        <v>544</v>
      </c>
      <c r="R14" s="2">
        <v>263</v>
      </c>
      <c r="S14" s="2">
        <v>191</v>
      </c>
      <c r="T14" s="2">
        <v>1543</v>
      </c>
      <c r="U14" s="2">
        <v>130</v>
      </c>
      <c r="V14" s="2">
        <v>255</v>
      </c>
      <c r="W14" s="2">
        <v>543</v>
      </c>
      <c r="X14" s="2">
        <v>94</v>
      </c>
      <c r="Y14" s="2">
        <v>64</v>
      </c>
      <c r="Z14" s="2">
        <v>113</v>
      </c>
      <c r="AA14" s="2">
        <v>104</v>
      </c>
      <c r="AB14" s="2">
        <v>49</v>
      </c>
      <c r="AC14" s="2">
        <v>39</v>
      </c>
      <c r="AD14" s="2">
        <v>40</v>
      </c>
      <c r="AE14" s="2">
        <v>54</v>
      </c>
      <c r="AF14" s="2">
        <v>160</v>
      </c>
      <c r="AG14" s="2">
        <v>65</v>
      </c>
      <c r="AH14" s="2">
        <v>111</v>
      </c>
      <c r="AI14" s="2">
        <v>19</v>
      </c>
      <c r="AJ14" s="2">
        <v>32</v>
      </c>
    </row>
    <row r="15" spans="1:36" ht="9.75" customHeight="1">
      <c r="A15" s="3" t="s">
        <v>92</v>
      </c>
      <c r="C15" s="2">
        <v>667</v>
      </c>
      <c r="D15" s="2">
        <v>426</v>
      </c>
      <c r="E15" s="2">
        <v>8107</v>
      </c>
      <c r="F15" s="2">
        <v>27671</v>
      </c>
      <c r="G15" s="2">
        <v>85484</v>
      </c>
      <c r="H15" s="2">
        <v>2611</v>
      </c>
      <c r="I15" s="2">
        <v>490</v>
      </c>
      <c r="J15" s="2">
        <v>8178</v>
      </c>
      <c r="K15" s="2">
        <v>4575</v>
      </c>
      <c r="L15" s="2">
        <v>2469</v>
      </c>
      <c r="M15" s="2">
        <v>18199</v>
      </c>
      <c r="N15" s="2">
        <v>3975</v>
      </c>
      <c r="O15" s="2">
        <v>4495</v>
      </c>
      <c r="P15" s="2">
        <v>43090</v>
      </c>
      <c r="Q15" s="2">
        <v>13074</v>
      </c>
      <c r="R15" s="2">
        <v>3676</v>
      </c>
      <c r="S15" s="2">
        <v>3400</v>
      </c>
      <c r="T15" s="2">
        <v>21878</v>
      </c>
      <c r="U15" s="2">
        <v>6148</v>
      </c>
      <c r="V15" s="2">
        <v>3582</v>
      </c>
      <c r="W15" s="2">
        <v>6343</v>
      </c>
      <c r="X15" s="2">
        <v>1639</v>
      </c>
      <c r="Y15" s="2">
        <v>769</v>
      </c>
      <c r="Z15" s="2">
        <v>1550</v>
      </c>
      <c r="AA15" s="2">
        <v>1113</v>
      </c>
      <c r="AB15" s="2">
        <v>833</v>
      </c>
      <c r="AC15" s="2">
        <v>481</v>
      </c>
      <c r="AD15" s="2">
        <v>534</v>
      </c>
      <c r="AE15" s="2">
        <v>812</v>
      </c>
      <c r="AF15" s="2">
        <v>1527</v>
      </c>
      <c r="AG15" s="2">
        <v>880</v>
      </c>
      <c r="AH15" s="2">
        <v>1392</v>
      </c>
      <c r="AI15" s="2">
        <v>174</v>
      </c>
      <c r="AJ15" s="2">
        <v>688</v>
      </c>
    </row>
    <row r="16" spans="2:36" s="4" customFormat="1" ht="9.75" customHeight="1">
      <c r="B16" s="6" t="s">
        <v>93</v>
      </c>
      <c r="C16" s="4">
        <f aca="true" t="shared" si="0" ref="C16:AJ16">C15/280930</f>
        <v>0.002374256932331898</v>
      </c>
      <c r="D16" s="4">
        <f t="shared" si="0"/>
        <v>0.0015163919837681984</v>
      </c>
      <c r="E16" s="4">
        <f t="shared" si="0"/>
        <v>0.028857722564339872</v>
      </c>
      <c r="F16" s="4">
        <f t="shared" si="0"/>
        <v>0.0984978464386146</v>
      </c>
      <c r="G16" s="4">
        <f t="shared" si="0"/>
        <v>0.3042893247428185</v>
      </c>
      <c r="H16" s="4">
        <f t="shared" si="0"/>
        <v>0.009294130210372691</v>
      </c>
      <c r="I16" s="4">
        <f t="shared" si="0"/>
        <v>0.0017442067418929983</v>
      </c>
      <c r="J16" s="4">
        <f t="shared" si="0"/>
        <v>0.02911045456163457</v>
      </c>
      <c r="K16" s="4">
        <f t="shared" si="0"/>
        <v>0.016285195600327484</v>
      </c>
      <c r="L16" s="4">
        <f t="shared" si="0"/>
        <v>0.008788666215783291</v>
      </c>
      <c r="M16" s="4">
        <f t="shared" si="0"/>
        <v>0.06478126223614424</v>
      </c>
      <c r="N16" s="4">
        <f t="shared" si="0"/>
        <v>0.014149432242907486</v>
      </c>
      <c r="O16" s="4">
        <f t="shared" si="0"/>
        <v>0.016000427152671484</v>
      </c>
      <c r="P16" s="4">
        <f t="shared" si="0"/>
        <v>0.15338340511871285</v>
      </c>
      <c r="Q16" s="4">
        <f t="shared" si="0"/>
        <v>0.04653828355818175</v>
      </c>
      <c r="R16" s="4">
        <f t="shared" si="0"/>
        <v>0.013085110169793187</v>
      </c>
      <c r="S16" s="4">
        <f t="shared" si="0"/>
        <v>0.012102659025379988</v>
      </c>
      <c r="T16" s="4">
        <f t="shared" si="0"/>
        <v>0.07787705122272452</v>
      </c>
      <c r="U16" s="4">
        <f t="shared" si="0"/>
        <v>0.021884455202363578</v>
      </c>
      <c r="V16" s="4">
        <f t="shared" si="0"/>
        <v>0.012750507243797388</v>
      </c>
      <c r="W16" s="4">
        <f t="shared" si="0"/>
        <v>0.022578578293525078</v>
      </c>
      <c r="X16" s="4">
        <f t="shared" si="0"/>
        <v>0.005834193571352294</v>
      </c>
      <c r="Y16" s="4">
        <f t="shared" si="0"/>
        <v>0.002737336703093297</v>
      </c>
      <c r="Z16" s="4">
        <f t="shared" si="0"/>
        <v>0.005517388673334994</v>
      </c>
      <c r="AA16" s="4">
        <f t="shared" si="0"/>
        <v>0.003961841028014096</v>
      </c>
      <c r="AB16" s="4">
        <f t="shared" si="0"/>
        <v>0.002965151461218097</v>
      </c>
      <c r="AC16" s="4">
        <f t="shared" si="0"/>
        <v>0.0017121702915316984</v>
      </c>
      <c r="AD16" s="4">
        <f t="shared" si="0"/>
        <v>0.0019008293881037982</v>
      </c>
      <c r="AE16" s="4">
        <f t="shared" si="0"/>
        <v>0.002890399743708397</v>
      </c>
      <c r="AF16" s="4">
        <f t="shared" si="0"/>
        <v>0.005435517744633894</v>
      </c>
      <c r="AG16" s="4">
        <f t="shared" si="0"/>
        <v>0.0031324529242159967</v>
      </c>
      <c r="AH16" s="4">
        <f t="shared" si="0"/>
        <v>0.004954970989214395</v>
      </c>
      <c r="AI16" s="4">
        <f t="shared" si="0"/>
        <v>0.0006193713736517994</v>
      </c>
      <c r="AJ16" s="4">
        <f t="shared" si="0"/>
        <v>0.0024490086498415975</v>
      </c>
    </row>
    <row r="17" spans="2:36" ht="4.5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9.75" customHeight="1">
      <c r="A18" s="3" t="s">
        <v>101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9.75" customHeight="1">
      <c r="B19" s="5" t="s">
        <v>45</v>
      </c>
      <c r="C19" s="2">
        <v>46</v>
      </c>
      <c r="D19" s="2">
        <v>27</v>
      </c>
      <c r="E19" s="2">
        <v>181</v>
      </c>
      <c r="F19" s="2">
        <v>707</v>
      </c>
      <c r="G19" s="2">
        <v>1532</v>
      </c>
      <c r="H19" s="2">
        <v>53</v>
      </c>
      <c r="I19" s="2">
        <v>18</v>
      </c>
      <c r="J19" s="2">
        <v>72</v>
      </c>
      <c r="K19" s="2">
        <v>506</v>
      </c>
      <c r="L19" s="2">
        <v>63</v>
      </c>
      <c r="M19" s="2">
        <v>211</v>
      </c>
      <c r="N19" s="2">
        <v>101</v>
      </c>
      <c r="O19" s="2">
        <v>113</v>
      </c>
      <c r="P19" s="2">
        <v>386</v>
      </c>
      <c r="Q19" s="2">
        <v>252</v>
      </c>
      <c r="R19" s="2">
        <v>57</v>
      </c>
      <c r="S19" s="2">
        <v>109</v>
      </c>
      <c r="T19" s="2">
        <v>491</v>
      </c>
      <c r="U19" s="2">
        <v>58</v>
      </c>
      <c r="V19" s="2">
        <v>98</v>
      </c>
      <c r="W19" s="2">
        <v>226</v>
      </c>
      <c r="X19" s="2">
        <v>23</v>
      </c>
      <c r="Y19" s="2">
        <v>27</v>
      </c>
      <c r="Z19" s="2">
        <v>34</v>
      </c>
      <c r="AA19" s="2">
        <v>28</v>
      </c>
      <c r="AB19" s="2">
        <v>27</v>
      </c>
      <c r="AC19" s="2">
        <v>12</v>
      </c>
      <c r="AD19" s="2">
        <v>14</v>
      </c>
      <c r="AE19" s="2">
        <v>23</v>
      </c>
      <c r="AF19" s="2">
        <v>54</v>
      </c>
      <c r="AG19" s="2">
        <v>31</v>
      </c>
      <c r="AH19" s="2">
        <v>39</v>
      </c>
      <c r="AI19" s="2">
        <v>6</v>
      </c>
      <c r="AJ19" s="2">
        <v>8</v>
      </c>
    </row>
    <row r="20" spans="2:36" ht="9.75" customHeight="1">
      <c r="B20" s="5" t="s">
        <v>46</v>
      </c>
      <c r="C20" s="2">
        <v>111</v>
      </c>
      <c r="D20" s="2">
        <v>58</v>
      </c>
      <c r="E20" s="2">
        <v>1772</v>
      </c>
      <c r="F20" s="2">
        <v>6166</v>
      </c>
      <c r="G20" s="2">
        <v>14334</v>
      </c>
      <c r="H20" s="2">
        <v>625</v>
      </c>
      <c r="I20" s="2">
        <v>110</v>
      </c>
      <c r="J20" s="2">
        <v>193</v>
      </c>
      <c r="K20" s="2">
        <v>1369</v>
      </c>
      <c r="L20" s="2">
        <v>302</v>
      </c>
      <c r="M20" s="2">
        <v>665</v>
      </c>
      <c r="N20" s="2">
        <v>297</v>
      </c>
      <c r="O20" s="2">
        <v>357</v>
      </c>
      <c r="P20" s="2">
        <v>1729</v>
      </c>
      <c r="Q20" s="2">
        <v>1333</v>
      </c>
      <c r="R20" s="2">
        <v>356</v>
      </c>
      <c r="S20" s="2">
        <v>273</v>
      </c>
      <c r="T20" s="2">
        <v>2112</v>
      </c>
      <c r="U20" s="2">
        <v>238</v>
      </c>
      <c r="V20" s="2">
        <v>1799</v>
      </c>
      <c r="W20" s="2">
        <v>1273</v>
      </c>
      <c r="X20" s="2">
        <v>199</v>
      </c>
      <c r="Y20" s="2">
        <v>93</v>
      </c>
      <c r="Z20" s="2">
        <v>184</v>
      </c>
      <c r="AA20" s="2">
        <v>131</v>
      </c>
      <c r="AB20" s="2">
        <v>194</v>
      </c>
      <c r="AC20" s="2">
        <v>45</v>
      </c>
      <c r="AD20" s="2">
        <v>96</v>
      </c>
      <c r="AE20" s="2">
        <v>143</v>
      </c>
      <c r="AF20" s="2">
        <v>390</v>
      </c>
      <c r="AG20" s="2">
        <v>132</v>
      </c>
      <c r="AH20" s="2">
        <v>203</v>
      </c>
      <c r="AI20" s="2">
        <v>45</v>
      </c>
      <c r="AJ20" s="2">
        <v>62</v>
      </c>
    </row>
    <row r="21" spans="2:36" ht="9.75" customHeight="1">
      <c r="B21" s="5" t="s">
        <v>47</v>
      </c>
      <c r="C21" s="2">
        <v>96</v>
      </c>
      <c r="D21" s="2">
        <v>46</v>
      </c>
      <c r="E21" s="2">
        <v>611</v>
      </c>
      <c r="F21" s="2">
        <v>1617</v>
      </c>
      <c r="G21" s="2">
        <v>4910</v>
      </c>
      <c r="H21" s="2">
        <v>195</v>
      </c>
      <c r="I21" s="2">
        <v>34</v>
      </c>
      <c r="J21" s="2">
        <v>82</v>
      </c>
      <c r="K21" s="2">
        <v>61</v>
      </c>
      <c r="L21" s="2">
        <v>145</v>
      </c>
      <c r="M21" s="2">
        <v>394</v>
      </c>
      <c r="N21" s="2">
        <v>166</v>
      </c>
      <c r="O21" s="2">
        <v>286</v>
      </c>
      <c r="P21" s="2">
        <v>930</v>
      </c>
      <c r="Q21" s="2">
        <v>593</v>
      </c>
      <c r="R21" s="2">
        <v>154</v>
      </c>
      <c r="S21" s="2">
        <v>139</v>
      </c>
      <c r="T21" s="2">
        <v>1022</v>
      </c>
      <c r="U21" s="2">
        <v>223</v>
      </c>
      <c r="V21" s="2">
        <v>323</v>
      </c>
      <c r="W21" s="2">
        <v>293</v>
      </c>
      <c r="X21" s="2">
        <v>83</v>
      </c>
      <c r="Y21" s="2">
        <v>64</v>
      </c>
      <c r="Z21" s="2">
        <v>66</v>
      </c>
      <c r="AA21" s="2">
        <v>58</v>
      </c>
      <c r="AB21" s="2">
        <v>41</v>
      </c>
      <c r="AC21" s="2">
        <v>41</v>
      </c>
      <c r="AD21" s="2">
        <v>57</v>
      </c>
      <c r="AE21" s="2">
        <v>40</v>
      </c>
      <c r="AF21" s="2">
        <v>164</v>
      </c>
      <c r="AG21" s="2">
        <v>85</v>
      </c>
      <c r="AH21" s="2">
        <v>136</v>
      </c>
      <c r="AI21" s="2">
        <v>10</v>
      </c>
      <c r="AJ21" s="2">
        <v>27</v>
      </c>
    </row>
    <row r="22" spans="2:36" ht="9.75" customHeight="1">
      <c r="B22" s="5" t="s">
        <v>48</v>
      </c>
      <c r="C22" s="2">
        <v>103</v>
      </c>
      <c r="D22" s="2">
        <v>56</v>
      </c>
      <c r="E22" s="2">
        <v>901</v>
      </c>
      <c r="F22" s="2">
        <v>15018</v>
      </c>
      <c r="G22" s="2">
        <v>57813</v>
      </c>
      <c r="H22" s="2">
        <v>787</v>
      </c>
      <c r="I22" s="2">
        <v>76</v>
      </c>
      <c r="J22" s="2">
        <v>408</v>
      </c>
      <c r="K22" s="2">
        <v>36</v>
      </c>
      <c r="L22" s="2">
        <v>516</v>
      </c>
      <c r="M22" s="2">
        <v>2543</v>
      </c>
      <c r="N22" s="2">
        <v>330</v>
      </c>
      <c r="O22" s="2">
        <v>302</v>
      </c>
      <c r="P22" s="2">
        <v>3600</v>
      </c>
      <c r="Q22" s="2">
        <v>2391</v>
      </c>
      <c r="R22" s="2">
        <v>351</v>
      </c>
      <c r="S22" s="2">
        <v>202</v>
      </c>
      <c r="T22" s="2">
        <v>3599</v>
      </c>
      <c r="U22" s="2">
        <v>951</v>
      </c>
      <c r="V22" s="2">
        <v>770</v>
      </c>
      <c r="W22" s="2">
        <v>619</v>
      </c>
      <c r="X22" s="2">
        <v>405</v>
      </c>
      <c r="Y22" s="2">
        <v>98</v>
      </c>
      <c r="Z22" s="2">
        <v>118</v>
      </c>
      <c r="AA22" s="2">
        <v>153</v>
      </c>
      <c r="AB22" s="2">
        <v>161</v>
      </c>
      <c r="AC22" s="2">
        <v>58</v>
      </c>
      <c r="AD22" s="2">
        <v>56</v>
      </c>
      <c r="AE22" s="2">
        <v>229</v>
      </c>
      <c r="AF22" s="2">
        <v>182</v>
      </c>
      <c r="AG22" s="2">
        <v>196</v>
      </c>
      <c r="AH22" s="2">
        <v>252</v>
      </c>
      <c r="AI22" s="2">
        <v>37</v>
      </c>
      <c r="AJ22" s="2">
        <v>29</v>
      </c>
    </row>
    <row r="23" spans="2:36" ht="9.75" customHeight="1">
      <c r="B23" s="5" t="s">
        <v>49</v>
      </c>
      <c r="C23" s="2">
        <v>209</v>
      </c>
      <c r="D23" s="2">
        <v>108</v>
      </c>
      <c r="E23" s="2">
        <v>1129</v>
      </c>
      <c r="F23" s="2">
        <v>3111</v>
      </c>
      <c r="G23" s="2">
        <v>11837</v>
      </c>
      <c r="H23" s="2">
        <v>428</v>
      </c>
      <c r="I23" s="2">
        <v>82</v>
      </c>
      <c r="J23" s="2">
        <v>194</v>
      </c>
      <c r="K23" s="2">
        <v>761</v>
      </c>
      <c r="L23" s="2">
        <v>134</v>
      </c>
      <c r="M23" s="2">
        <v>495</v>
      </c>
      <c r="N23" s="2">
        <v>203</v>
      </c>
      <c r="O23" s="2">
        <v>241</v>
      </c>
      <c r="P23" s="2">
        <v>795</v>
      </c>
      <c r="Q23" s="2">
        <v>545</v>
      </c>
      <c r="R23" s="2">
        <v>150</v>
      </c>
      <c r="S23" s="2">
        <v>213</v>
      </c>
      <c r="T23" s="2">
        <v>1422</v>
      </c>
      <c r="U23" s="2">
        <v>290</v>
      </c>
      <c r="V23" s="2">
        <v>927</v>
      </c>
      <c r="W23" s="2">
        <v>629</v>
      </c>
      <c r="X23" s="2">
        <v>120</v>
      </c>
      <c r="Y23" s="2">
        <v>86</v>
      </c>
      <c r="Z23" s="2">
        <v>62</v>
      </c>
      <c r="AA23" s="2">
        <v>96</v>
      </c>
      <c r="AB23" s="2">
        <v>67</v>
      </c>
      <c r="AC23" s="2">
        <v>39</v>
      </c>
      <c r="AD23" s="2">
        <v>58</v>
      </c>
      <c r="AE23" s="2">
        <v>36</v>
      </c>
      <c r="AF23" s="2">
        <v>169</v>
      </c>
      <c r="AG23" s="2">
        <v>129</v>
      </c>
      <c r="AH23" s="2">
        <v>148</v>
      </c>
      <c r="AI23" s="2">
        <v>16</v>
      </c>
      <c r="AJ23" s="2">
        <v>20</v>
      </c>
    </row>
    <row r="24" spans="2:36" ht="9.75" customHeight="1">
      <c r="B24" s="5" t="s">
        <v>50</v>
      </c>
      <c r="C24" s="2">
        <v>335</v>
      </c>
      <c r="D24" s="2">
        <v>162</v>
      </c>
      <c r="E24" s="2">
        <v>2968</v>
      </c>
      <c r="F24" s="2">
        <v>17341</v>
      </c>
      <c r="G24" s="2">
        <v>55659</v>
      </c>
      <c r="H24" s="2">
        <v>1567</v>
      </c>
      <c r="I24" s="2">
        <v>149</v>
      </c>
      <c r="J24" s="2">
        <v>529</v>
      </c>
      <c r="K24" s="2">
        <v>1740</v>
      </c>
      <c r="L24" s="2">
        <v>731</v>
      </c>
      <c r="M24" s="2">
        <v>2683</v>
      </c>
      <c r="N24" s="2">
        <v>640</v>
      </c>
      <c r="O24" s="2">
        <v>801</v>
      </c>
      <c r="P24" s="2">
        <v>4661</v>
      </c>
      <c r="Q24" s="2">
        <v>2390</v>
      </c>
      <c r="R24" s="2">
        <v>713</v>
      </c>
      <c r="S24" s="2">
        <v>436</v>
      </c>
      <c r="T24" s="2">
        <v>4575</v>
      </c>
      <c r="U24" s="2">
        <v>1096</v>
      </c>
      <c r="V24" s="2">
        <v>1811</v>
      </c>
      <c r="W24" s="2">
        <v>2097</v>
      </c>
      <c r="X24" s="2">
        <v>676</v>
      </c>
      <c r="Y24" s="2">
        <v>245</v>
      </c>
      <c r="Z24" s="2">
        <v>278</v>
      </c>
      <c r="AA24" s="2">
        <v>348</v>
      </c>
      <c r="AB24" s="2">
        <v>256</v>
      </c>
      <c r="AC24" s="2">
        <v>165</v>
      </c>
      <c r="AD24" s="2">
        <v>146</v>
      </c>
      <c r="AE24" s="2">
        <v>343</v>
      </c>
      <c r="AF24" s="2">
        <v>510</v>
      </c>
      <c r="AG24" s="2">
        <v>561</v>
      </c>
      <c r="AH24" s="2">
        <v>445</v>
      </c>
      <c r="AI24" s="2">
        <v>56</v>
      </c>
      <c r="AJ24" s="2">
        <v>130</v>
      </c>
    </row>
    <row r="25" spans="2:36" ht="9.75" customHeight="1">
      <c r="B25" s="5" t="s">
        <v>51</v>
      </c>
      <c r="C25" s="2">
        <v>35</v>
      </c>
      <c r="D25" s="2">
        <v>11</v>
      </c>
      <c r="E25" s="2">
        <v>165</v>
      </c>
      <c r="F25" s="2">
        <v>481</v>
      </c>
      <c r="G25" s="2">
        <v>1032</v>
      </c>
      <c r="H25" s="2">
        <v>65</v>
      </c>
      <c r="I25" s="2">
        <v>22</v>
      </c>
      <c r="J25" s="2">
        <v>77</v>
      </c>
      <c r="K25" s="2">
        <v>172</v>
      </c>
      <c r="L25" s="2">
        <v>33</v>
      </c>
      <c r="M25" s="2">
        <v>112</v>
      </c>
      <c r="N25" s="2">
        <v>83</v>
      </c>
      <c r="O25" s="2">
        <v>77</v>
      </c>
      <c r="P25" s="2">
        <v>308</v>
      </c>
      <c r="Q25" s="2">
        <v>189</v>
      </c>
      <c r="R25" s="2">
        <v>69</v>
      </c>
      <c r="S25" s="2">
        <v>71</v>
      </c>
      <c r="T25" s="2">
        <v>378</v>
      </c>
      <c r="U25" s="2">
        <v>60</v>
      </c>
      <c r="V25" s="2">
        <v>109</v>
      </c>
      <c r="W25" s="2">
        <v>132</v>
      </c>
      <c r="X25" s="2">
        <v>35</v>
      </c>
      <c r="Y25" s="2">
        <v>6</v>
      </c>
      <c r="Z25" s="2">
        <v>32</v>
      </c>
      <c r="AA25" s="2">
        <v>20</v>
      </c>
      <c r="AB25" s="2">
        <v>10</v>
      </c>
      <c r="AC25" s="2">
        <v>13</v>
      </c>
      <c r="AD25" s="2">
        <v>10</v>
      </c>
      <c r="AE25" s="2">
        <v>11</v>
      </c>
      <c r="AF25" s="2">
        <v>25</v>
      </c>
      <c r="AG25" s="2">
        <v>21</v>
      </c>
      <c r="AH25" s="2">
        <v>45</v>
      </c>
      <c r="AI25" s="2">
        <v>2</v>
      </c>
      <c r="AJ25" s="2">
        <v>3</v>
      </c>
    </row>
    <row r="26" spans="1:36" ht="9.75" customHeight="1">
      <c r="A26" s="3" t="s">
        <v>92</v>
      </c>
      <c r="C26" s="2">
        <v>935</v>
      </c>
      <c r="D26" s="2">
        <v>468</v>
      </c>
      <c r="E26" s="2">
        <v>7727</v>
      </c>
      <c r="F26" s="2">
        <v>44441</v>
      </c>
      <c r="G26" s="2">
        <v>147117</v>
      </c>
      <c r="H26" s="2">
        <v>3720</v>
      </c>
      <c r="I26" s="2">
        <v>491</v>
      </c>
      <c r="J26" s="2">
        <v>1555</v>
      </c>
      <c r="K26" s="2">
        <v>4645</v>
      </c>
      <c r="L26" s="2">
        <v>1924</v>
      </c>
      <c r="M26" s="2">
        <v>7103</v>
      </c>
      <c r="N26" s="2">
        <v>1820</v>
      </c>
      <c r="O26" s="2">
        <v>2177</v>
      </c>
      <c r="P26" s="2">
        <v>12409</v>
      </c>
      <c r="Q26" s="2">
        <v>7693</v>
      </c>
      <c r="R26" s="2">
        <v>1850</v>
      </c>
      <c r="S26" s="2">
        <v>1443</v>
      </c>
      <c r="T26" s="2">
        <v>13599</v>
      </c>
      <c r="U26" s="2">
        <v>2916</v>
      </c>
      <c r="V26" s="2">
        <v>5837</v>
      </c>
      <c r="W26" s="2">
        <v>5269</v>
      </c>
      <c r="X26" s="2">
        <v>1541</v>
      </c>
      <c r="Y26" s="2">
        <v>619</v>
      </c>
      <c r="Z26" s="2">
        <v>774</v>
      </c>
      <c r="AA26" s="2">
        <v>834</v>
      </c>
      <c r="AB26" s="2">
        <v>756</v>
      </c>
      <c r="AC26" s="2">
        <v>373</v>
      </c>
      <c r="AD26" s="2">
        <v>437</v>
      </c>
      <c r="AE26" s="2">
        <v>825</v>
      </c>
      <c r="AF26" s="2">
        <v>1494</v>
      </c>
      <c r="AG26" s="2">
        <v>1155</v>
      </c>
      <c r="AH26" s="2">
        <v>1268</v>
      </c>
      <c r="AI26" s="2">
        <v>172</v>
      </c>
      <c r="AJ26" s="2">
        <v>279</v>
      </c>
    </row>
    <row r="27" spans="2:36" s="4" customFormat="1" ht="9.75" customHeight="1">
      <c r="B27" s="6" t="s">
        <v>93</v>
      </c>
      <c r="C27" s="4">
        <f aca="true" t="shared" si="1" ref="C27:AJ27">C26/285666</f>
        <v>0.003273053145981671</v>
      </c>
      <c r="D27" s="4">
        <f t="shared" si="1"/>
        <v>0.0016382768687908257</v>
      </c>
      <c r="E27" s="4">
        <f t="shared" si="1"/>
        <v>0.027049071293048524</v>
      </c>
      <c r="F27" s="4">
        <f t="shared" si="1"/>
        <v>0.1555697912947288</v>
      </c>
      <c r="G27" s="4">
        <f t="shared" si="1"/>
        <v>0.514996534414316</v>
      </c>
      <c r="H27" s="4">
        <f t="shared" si="1"/>
        <v>0.013022200751927076</v>
      </c>
      <c r="I27" s="4">
        <f t="shared" si="1"/>
        <v>0.0017187904755903748</v>
      </c>
      <c r="J27" s="4">
        <f t="shared" si="1"/>
        <v>0.005443419937969517</v>
      </c>
      <c r="K27" s="4">
        <f t="shared" si="1"/>
        <v>0.01626024798190894</v>
      </c>
      <c r="L27" s="4">
        <f t="shared" si="1"/>
        <v>0.006735138238362283</v>
      </c>
      <c r="M27" s="4">
        <f t="shared" si="1"/>
        <v>0.024864702134660757</v>
      </c>
      <c r="N27" s="4">
        <f t="shared" si="1"/>
        <v>0.006371076711964322</v>
      </c>
      <c r="O27" s="4">
        <f t="shared" si="1"/>
        <v>0.007620787913157324</v>
      </c>
      <c r="P27" s="4">
        <f t="shared" si="1"/>
        <v>0.04343884116415674</v>
      </c>
      <c r="Q27" s="4">
        <f t="shared" si="1"/>
        <v>0.026930051178649193</v>
      </c>
      <c r="R27" s="4">
        <f t="shared" si="1"/>
        <v>0.006476094459963734</v>
      </c>
      <c r="S27" s="4">
        <f t="shared" si="1"/>
        <v>0.005051353678771712</v>
      </c>
      <c r="T27" s="4">
        <f t="shared" si="1"/>
        <v>0.047604545168133415</v>
      </c>
      <c r="U27" s="4">
        <f t="shared" si="1"/>
        <v>0.010207725105542837</v>
      </c>
      <c r="V27" s="4">
        <f t="shared" si="1"/>
        <v>0.020432953169085576</v>
      </c>
      <c r="W27" s="4">
        <f t="shared" si="1"/>
        <v>0.01844461714029671</v>
      </c>
      <c r="X27" s="4">
        <f t="shared" si="1"/>
        <v>0.005394411655569791</v>
      </c>
      <c r="Y27" s="4">
        <f t="shared" si="1"/>
        <v>0.0021668662003878655</v>
      </c>
      <c r="Z27" s="4">
        <f t="shared" si="1"/>
        <v>0.0027094578983848272</v>
      </c>
      <c r="AA27" s="4">
        <f t="shared" si="1"/>
        <v>0.0029194933943836507</v>
      </c>
      <c r="AB27" s="4">
        <f t="shared" si="1"/>
        <v>0.00264644724958518</v>
      </c>
      <c r="AC27" s="4">
        <f t="shared" si="1"/>
        <v>0.001305720666792688</v>
      </c>
      <c r="AD27" s="4">
        <f t="shared" si="1"/>
        <v>0.0015297585291914333</v>
      </c>
      <c r="AE27" s="4">
        <f t="shared" si="1"/>
        <v>0.002887988069983827</v>
      </c>
      <c r="AF27" s="4">
        <f t="shared" si="1"/>
        <v>0.0052298838503707125</v>
      </c>
      <c r="AG27" s="4">
        <f t="shared" si="1"/>
        <v>0.004043183297977359</v>
      </c>
      <c r="AH27" s="4">
        <f t="shared" si="1"/>
        <v>0.004438750148775143</v>
      </c>
      <c r="AI27" s="4">
        <f t="shared" si="1"/>
        <v>0.0006021017551966283</v>
      </c>
      <c r="AJ27" s="4">
        <f t="shared" si="1"/>
        <v>0.0009766650563945306</v>
      </c>
    </row>
    <row r="28" spans="2:36" ht="4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3" t="s">
        <v>102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9.75" customHeight="1">
      <c r="B30" s="5" t="s">
        <v>52</v>
      </c>
      <c r="C30" s="2">
        <v>102</v>
      </c>
      <c r="D30" s="2">
        <v>56</v>
      </c>
      <c r="E30" s="2">
        <v>429</v>
      </c>
      <c r="F30" s="2">
        <v>2131</v>
      </c>
      <c r="G30" s="2">
        <v>12639</v>
      </c>
      <c r="H30" s="2">
        <v>406</v>
      </c>
      <c r="I30" s="2">
        <v>95</v>
      </c>
      <c r="J30" s="2">
        <v>182</v>
      </c>
      <c r="K30" s="2">
        <v>58</v>
      </c>
      <c r="L30" s="2">
        <v>74</v>
      </c>
      <c r="M30" s="2">
        <v>1224</v>
      </c>
      <c r="N30" s="2">
        <v>256</v>
      </c>
      <c r="O30" s="2">
        <v>225</v>
      </c>
      <c r="P30" s="2">
        <v>1238</v>
      </c>
      <c r="Q30" s="2">
        <v>1115</v>
      </c>
      <c r="R30" s="2">
        <v>147</v>
      </c>
      <c r="S30" s="2">
        <v>217</v>
      </c>
      <c r="T30" s="2">
        <v>403</v>
      </c>
      <c r="U30" s="2">
        <v>546</v>
      </c>
      <c r="V30" s="2">
        <v>345</v>
      </c>
      <c r="W30" s="2">
        <v>403</v>
      </c>
      <c r="X30" s="2">
        <v>215</v>
      </c>
      <c r="Y30" s="2">
        <v>149</v>
      </c>
      <c r="Z30" s="2">
        <v>90</v>
      </c>
      <c r="AA30" s="2">
        <v>75</v>
      </c>
      <c r="AB30" s="2">
        <v>50</v>
      </c>
      <c r="AC30" s="2">
        <v>24</v>
      </c>
      <c r="AD30" s="2">
        <v>31</v>
      </c>
      <c r="AE30" s="2">
        <v>75</v>
      </c>
      <c r="AF30" s="2">
        <v>88</v>
      </c>
      <c r="AG30" s="2">
        <v>138</v>
      </c>
      <c r="AH30" s="2">
        <v>112</v>
      </c>
      <c r="AI30" s="2">
        <v>25</v>
      </c>
      <c r="AJ30" s="2">
        <v>13</v>
      </c>
    </row>
    <row r="31" spans="2:36" ht="9.75" customHeight="1">
      <c r="B31" s="5" t="s">
        <v>53</v>
      </c>
      <c r="C31" s="2">
        <v>241</v>
      </c>
      <c r="D31" s="2">
        <v>96</v>
      </c>
      <c r="E31" s="2">
        <v>980</v>
      </c>
      <c r="F31" s="2">
        <v>5292</v>
      </c>
      <c r="G31" s="2">
        <v>18728</v>
      </c>
      <c r="H31" s="2">
        <v>416</v>
      </c>
      <c r="I31" s="2">
        <v>61</v>
      </c>
      <c r="J31" s="2">
        <v>282</v>
      </c>
      <c r="K31" s="2">
        <v>156</v>
      </c>
      <c r="L31" s="2">
        <v>264</v>
      </c>
      <c r="M31" s="2">
        <v>2243</v>
      </c>
      <c r="N31" s="2">
        <v>375</v>
      </c>
      <c r="O31" s="2">
        <v>465</v>
      </c>
      <c r="P31" s="2">
        <v>2234</v>
      </c>
      <c r="Q31" s="2">
        <v>1172</v>
      </c>
      <c r="R31" s="2">
        <v>297</v>
      </c>
      <c r="S31" s="2">
        <v>359</v>
      </c>
      <c r="T31" s="2">
        <v>2248</v>
      </c>
      <c r="U31" s="2">
        <v>481</v>
      </c>
      <c r="V31" s="2">
        <v>650</v>
      </c>
      <c r="W31" s="2">
        <v>631</v>
      </c>
      <c r="X31" s="2">
        <v>195</v>
      </c>
      <c r="Y31" s="2">
        <v>239</v>
      </c>
      <c r="Z31" s="2">
        <v>90</v>
      </c>
      <c r="AA31" s="2">
        <v>139</v>
      </c>
      <c r="AB31" s="2">
        <v>110</v>
      </c>
      <c r="AC31" s="2">
        <v>39</v>
      </c>
      <c r="AD31" s="2">
        <v>71</v>
      </c>
      <c r="AE31" s="2">
        <v>91</v>
      </c>
      <c r="AF31" s="2">
        <v>281</v>
      </c>
      <c r="AG31" s="2">
        <v>267</v>
      </c>
      <c r="AH31" s="2">
        <v>165</v>
      </c>
      <c r="AI31" s="2">
        <v>53</v>
      </c>
      <c r="AJ31" s="2">
        <v>49</v>
      </c>
    </row>
    <row r="32" spans="2:36" ht="9.75" customHeight="1">
      <c r="B32" s="5" t="s">
        <v>41</v>
      </c>
      <c r="C32" s="2">
        <v>9</v>
      </c>
      <c r="D32" s="2">
        <v>3</v>
      </c>
      <c r="E32" s="2">
        <v>22</v>
      </c>
      <c r="F32" s="2">
        <v>175</v>
      </c>
      <c r="G32" s="2">
        <v>478</v>
      </c>
      <c r="H32" s="2">
        <v>11</v>
      </c>
      <c r="I32" s="2">
        <v>3</v>
      </c>
      <c r="J32" s="2">
        <v>8</v>
      </c>
      <c r="K32" s="2">
        <v>5</v>
      </c>
      <c r="L32" s="2">
        <v>13</v>
      </c>
      <c r="M32" s="2">
        <v>71</v>
      </c>
      <c r="N32" s="2">
        <v>22</v>
      </c>
      <c r="O32" s="2">
        <v>24</v>
      </c>
      <c r="P32" s="2">
        <v>121</v>
      </c>
      <c r="Q32" s="2">
        <v>78</v>
      </c>
      <c r="R32" s="2">
        <v>13</v>
      </c>
      <c r="S32" s="2">
        <v>17</v>
      </c>
      <c r="T32" s="2">
        <v>174</v>
      </c>
      <c r="U32" s="2">
        <v>53</v>
      </c>
      <c r="V32" s="2">
        <v>13</v>
      </c>
      <c r="W32" s="2">
        <v>21</v>
      </c>
      <c r="X32" s="2">
        <v>12</v>
      </c>
      <c r="Y32" s="2">
        <v>5</v>
      </c>
      <c r="Z32" s="2">
        <v>17</v>
      </c>
      <c r="AA32" s="2">
        <v>5</v>
      </c>
      <c r="AB32" s="2">
        <v>8</v>
      </c>
      <c r="AC32" s="2">
        <v>2</v>
      </c>
      <c r="AD32" s="2">
        <v>8</v>
      </c>
      <c r="AE32" s="2">
        <v>1</v>
      </c>
      <c r="AF32" s="2">
        <v>3</v>
      </c>
      <c r="AG32" s="2">
        <v>14</v>
      </c>
      <c r="AH32" s="2">
        <v>8</v>
      </c>
      <c r="AI32" s="2">
        <v>3</v>
      </c>
      <c r="AJ32" s="2">
        <v>1</v>
      </c>
    </row>
    <row r="33" spans="2:36" ht="9.75" customHeight="1">
      <c r="B33" s="5" t="s">
        <v>54</v>
      </c>
      <c r="C33" s="2">
        <v>645</v>
      </c>
      <c r="D33" s="2">
        <v>534</v>
      </c>
      <c r="E33" s="2">
        <v>1692</v>
      </c>
      <c r="F33" s="2">
        <v>9725</v>
      </c>
      <c r="G33" s="2">
        <v>45894</v>
      </c>
      <c r="H33" s="2">
        <v>1266</v>
      </c>
      <c r="I33" s="2">
        <v>252</v>
      </c>
      <c r="J33" s="2">
        <v>666</v>
      </c>
      <c r="K33" s="2">
        <v>255</v>
      </c>
      <c r="L33" s="2">
        <v>1027</v>
      </c>
      <c r="M33" s="2">
        <v>3563</v>
      </c>
      <c r="N33" s="2">
        <v>961</v>
      </c>
      <c r="O33" s="2">
        <v>1345</v>
      </c>
      <c r="P33" s="2">
        <v>4400</v>
      </c>
      <c r="Q33" s="2">
        <v>3947</v>
      </c>
      <c r="R33" s="2">
        <v>852</v>
      </c>
      <c r="S33" s="2">
        <v>981</v>
      </c>
      <c r="T33" s="2">
        <v>5624</v>
      </c>
      <c r="U33" s="2">
        <v>1953</v>
      </c>
      <c r="V33" s="2">
        <v>814</v>
      </c>
      <c r="W33" s="2">
        <v>1417</v>
      </c>
      <c r="X33" s="2">
        <v>594</v>
      </c>
      <c r="Y33" s="2">
        <v>545</v>
      </c>
      <c r="Z33" s="2">
        <v>430</v>
      </c>
      <c r="AA33" s="2">
        <v>395</v>
      </c>
      <c r="AB33" s="2">
        <v>260</v>
      </c>
      <c r="AC33" s="2">
        <v>156</v>
      </c>
      <c r="AD33" s="2">
        <v>196</v>
      </c>
      <c r="AE33" s="2">
        <v>370</v>
      </c>
      <c r="AF33" s="2">
        <v>379</v>
      </c>
      <c r="AG33" s="2">
        <v>838</v>
      </c>
      <c r="AH33" s="2">
        <v>445</v>
      </c>
      <c r="AI33" s="2">
        <v>98</v>
      </c>
      <c r="AJ33" s="2">
        <v>69</v>
      </c>
    </row>
    <row r="34" spans="2:36" ht="9.75" customHeight="1">
      <c r="B34" s="5" t="s">
        <v>50</v>
      </c>
      <c r="C34" s="2">
        <v>134</v>
      </c>
      <c r="D34" s="2">
        <v>73</v>
      </c>
      <c r="E34" s="2">
        <v>855</v>
      </c>
      <c r="F34" s="2">
        <v>7642</v>
      </c>
      <c r="G34" s="2">
        <v>21808</v>
      </c>
      <c r="H34" s="2">
        <v>604</v>
      </c>
      <c r="I34" s="2">
        <v>82</v>
      </c>
      <c r="J34" s="2">
        <v>161</v>
      </c>
      <c r="K34" s="2">
        <v>67</v>
      </c>
      <c r="L34" s="2">
        <v>384</v>
      </c>
      <c r="M34" s="2">
        <v>1405</v>
      </c>
      <c r="N34" s="2">
        <v>337</v>
      </c>
      <c r="O34" s="2">
        <v>364</v>
      </c>
      <c r="P34" s="2">
        <v>1342</v>
      </c>
      <c r="Q34" s="2">
        <v>1238</v>
      </c>
      <c r="R34" s="2">
        <v>285</v>
      </c>
      <c r="S34" s="2">
        <v>167</v>
      </c>
      <c r="T34" s="2">
        <v>2423</v>
      </c>
      <c r="U34" s="2">
        <v>418</v>
      </c>
      <c r="V34" s="2">
        <v>616</v>
      </c>
      <c r="W34" s="2">
        <v>385</v>
      </c>
      <c r="X34" s="2">
        <v>369</v>
      </c>
      <c r="Y34" s="2">
        <v>83</v>
      </c>
      <c r="Z34" s="2">
        <v>140</v>
      </c>
      <c r="AA34" s="2">
        <v>135</v>
      </c>
      <c r="AB34" s="2">
        <v>99</v>
      </c>
      <c r="AC34" s="2">
        <v>71</v>
      </c>
      <c r="AD34" s="2">
        <v>97</v>
      </c>
      <c r="AE34" s="2">
        <v>157</v>
      </c>
      <c r="AF34" s="2">
        <v>239</v>
      </c>
      <c r="AG34" s="2">
        <v>201</v>
      </c>
      <c r="AH34" s="2">
        <v>232</v>
      </c>
      <c r="AI34" s="2">
        <v>20</v>
      </c>
      <c r="AJ34" s="2">
        <v>31</v>
      </c>
    </row>
    <row r="35" spans="2:36" ht="9.75" customHeight="1">
      <c r="B35" s="5" t="s">
        <v>55</v>
      </c>
      <c r="C35" s="2">
        <v>63</v>
      </c>
      <c r="D35" s="2">
        <v>41</v>
      </c>
      <c r="E35" s="2">
        <v>1247</v>
      </c>
      <c r="F35" s="2">
        <v>7044</v>
      </c>
      <c r="G35" s="2">
        <v>19219</v>
      </c>
      <c r="H35" s="2">
        <v>386</v>
      </c>
      <c r="I35" s="2">
        <v>80</v>
      </c>
      <c r="J35" s="2">
        <v>242</v>
      </c>
      <c r="K35" s="2">
        <v>70</v>
      </c>
      <c r="L35" s="2">
        <v>216</v>
      </c>
      <c r="M35" s="2">
        <v>892</v>
      </c>
      <c r="N35" s="2">
        <v>251</v>
      </c>
      <c r="O35" s="2">
        <v>284</v>
      </c>
      <c r="P35" s="2">
        <v>2304</v>
      </c>
      <c r="Q35" s="2">
        <v>1066</v>
      </c>
      <c r="R35" s="2">
        <v>288</v>
      </c>
      <c r="S35" s="2">
        <v>156</v>
      </c>
      <c r="T35" s="2">
        <v>2157</v>
      </c>
      <c r="U35" s="2">
        <v>783</v>
      </c>
      <c r="V35" s="2">
        <v>1071</v>
      </c>
      <c r="W35" s="2">
        <v>339</v>
      </c>
      <c r="X35" s="2">
        <v>257</v>
      </c>
      <c r="Y35" s="2">
        <v>126</v>
      </c>
      <c r="Z35" s="2">
        <v>84</v>
      </c>
      <c r="AA35" s="2">
        <v>75</v>
      </c>
      <c r="AB35" s="2">
        <v>182</v>
      </c>
      <c r="AC35" s="2">
        <v>28</v>
      </c>
      <c r="AD35" s="2">
        <v>52</v>
      </c>
      <c r="AE35" s="2">
        <v>129</v>
      </c>
      <c r="AF35" s="2">
        <v>388</v>
      </c>
      <c r="AG35" s="2">
        <v>133</v>
      </c>
      <c r="AH35" s="2">
        <v>117</v>
      </c>
      <c r="AI35" s="2">
        <v>16</v>
      </c>
      <c r="AJ35" s="2">
        <v>34</v>
      </c>
    </row>
    <row r="36" spans="1:36" ht="9.75" customHeight="1">
      <c r="A36" s="3" t="s">
        <v>92</v>
      </c>
      <c r="C36" s="2">
        <v>1194</v>
      </c>
      <c r="D36" s="2">
        <v>803</v>
      </c>
      <c r="E36" s="2">
        <v>5225</v>
      </c>
      <c r="F36" s="2">
        <v>32009</v>
      </c>
      <c r="G36" s="2">
        <v>118766</v>
      </c>
      <c r="H36" s="2">
        <v>3089</v>
      </c>
      <c r="I36" s="2">
        <v>573</v>
      </c>
      <c r="J36" s="2">
        <v>1541</v>
      </c>
      <c r="K36" s="2">
        <v>611</v>
      </c>
      <c r="L36" s="2">
        <v>1978</v>
      </c>
      <c r="M36" s="2">
        <v>9398</v>
      </c>
      <c r="N36" s="2">
        <v>2202</v>
      </c>
      <c r="O36" s="2">
        <v>2707</v>
      </c>
      <c r="P36" s="2">
        <v>11639</v>
      </c>
      <c r="Q36" s="2">
        <v>8616</v>
      </c>
      <c r="R36" s="2">
        <v>1882</v>
      </c>
      <c r="S36" s="2">
        <v>1897</v>
      </c>
      <c r="T36" s="2">
        <v>13029</v>
      </c>
      <c r="U36" s="2">
        <v>4234</v>
      </c>
      <c r="V36" s="2">
        <v>3509</v>
      </c>
      <c r="W36" s="2">
        <v>3196</v>
      </c>
      <c r="X36" s="2">
        <v>1642</v>
      </c>
      <c r="Y36" s="2">
        <v>1147</v>
      </c>
      <c r="Z36" s="2">
        <v>851</v>
      </c>
      <c r="AA36" s="2">
        <v>824</v>
      </c>
      <c r="AB36" s="2">
        <v>709</v>
      </c>
      <c r="AC36" s="2">
        <v>320</v>
      </c>
      <c r="AD36" s="2">
        <v>455</v>
      </c>
      <c r="AE36" s="2">
        <v>823</v>
      </c>
      <c r="AF36" s="2">
        <v>1378</v>
      </c>
      <c r="AG36" s="2">
        <v>1591</v>
      </c>
      <c r="AH36" s="2">
        <v>1079</v>
      </c>
      <c r="AI36" s="2">
        <v>215</v>
      </c>
      <c r="AJ36" s="2">
        <v>197</v>
      </c>
    </row>
    <row r="37" spans="2:36" s="4" customFormat="1" ht="9.75" customHeight="1">
      <c r="B37" s="6" t="s">
        <v>93</v>
      </c>
      <c r="C37" s="4">
        <f aca="true" t="shared" si="2" ref="C37:AJ37">C36/239329</f>
        <v>0.004988948267865574</v>
      </c>
      <c r="D37" s="4">
        <f t="shared" si="2"/>
        <v>0.0033552139523417555</v>
      </c>
      <c r="E37" s="4">
        <f t="shared" si="2"/>
        <v>0.021831871607703203</v>
      </c>
      <c r="F37" s="4">
        <f t="shared" si="2"/>
        <v>0.1337447613954013</v>
      </c>
      <c r="G37" s="4">
        <f t="shared" si="2"/>
        <v>0.4962457537532017</v>
      </c>
      <c r="H37" s="4">
        <f t="shared" si="2"/>
        <v>0.012906918927501473</v>
      </c>
      <c r="I37" s="4">
        <f t="shared" si="2"/>
        <v>0.0023941937667395093</v>
      </c>
      <c r="J37" s="4">
        <f t="shared" si="2"/>
        <v>0.00643883524353505</v>
      </c>
      <c r="K37" s="4">
        <f t="shared" si="2"/>
        <v>0.0025529710147955327</v>
      </c>
      <c r="L37" s="4">
        <f t="shared" si="2"/>
        <v>0.008264773596179317</v>
      </c>
      <c r="M37" s="4">
        <f t="shared" si="2"/>
        <v>0.03926812045343439</v>
      </c>
      <c r="N37" s="4">
        <f t="shared" si="2"/>
        <v>0.009200723689983245</v>
      </c>
      <c r="O37" s="4">
        <f t="shared" si="2"/>
        <v>0.011310789749675133</v>
      </c>
      <c r="P37" s="4">
        <f t="shared" si="2"/>
        <v>0.048631799740106715</v>
      </c>
      <c r="Q37" s="4">
        <f t="shared" si="2"/>
        <v>0.03600065182238676</v>
      </c>
      <c r="R37" s="4">
        <f t="shared" si="2"/>
        <v>0.007863652127406206</v>
      </c>
      <c r="S37" s="4">
        <f t="shared" si="2"/>
        <v>0.007926327356902005</v>
      </c>
      <c r="T37" s="4">
        <f t="shared" si="2"/>
        <v>0.05443970434005072</v>
      </c>
      <c r="U37" s="4">
        <f t="shared" si="2"/>
        <v>0.017691128112347437</v>
      </c>
      <c r="V37" s="4">
        <f t="shared" si="2"/>
        <v>0.014661825353383836</v>
      </c>
      <c r="W37" s="4">
        <f t="shared" si="2"/>
        <v>0.01335400223123817</v>
      </c>
      <c r="X37" s="4">
        <f t="shared" si="2"/>
        <v>0.006860848455473428</v>
      </c>
      <c r="Y37" s="4">
        <f t="shared" si="2"/>
        <v>0.004792565882112071</v>
      </c>
      <c r="Z37" s="4">
        <f t="shared" si="2"/>
        <v>0.003555774686728311</v>
      </c>
      <c r="AA37" s="4">
        <f t="shared" si="2"/>
        <v>0.0034429592736358737</v>
      </c>
      <c r="AB37" s="4">
        <f t="shared" si="2"/>
        <v>0.0029624491808347506</v>
      </c>
      <c r="AC37" s="4">
        <f t="shared" si="2"/>
        <v>0.0013370715625770383</v>
      </c>
      <c r="AD37" s="4">
        <f t="shared" si="2"/>
        <v>0.0019011486280392264</v>
      </c>
      <c r="AE37" s="4">
        <f t="shared" si="2"/>
        <v>0.0034387809250028202</v>
      </c>
      <c r="AF37" s="4">
        <f t="shared" si="2"/>
        <v>0.005757764416347371</v>
      </c>
      <c r="AG37" s="4">
        <f t="shared" si="2"/>
        <v>0.006647752675187712</v>
      </c>
      <c r="AH37" s="4">
        <f t="shared" si="2"/>
        <v>0.004508438175064451</v>
      </c>
      <c r="AI37" s="4">
        <f t="shared" si="2"/>
        <v>0.0008983449561064476</v>
      </c>
      <c r="AJ37" s="4">
        <f t="shared" si="2"/>
        <v>0.0008231346807114892</v>
      </c>
    </row>
    <row r="38" spans="2:36" ht="4.5" customHeight="1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9.75" customHeight="1">
      <c r="A39" s="3" t="s">
        <v>103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9.75" customHeight="1">
      <c r="B40" s="5" t="s">
        <v>56</v>
      </c>
      <c r="C40" s="2">
        <v>178</v>
      </c>
      <c r="D40" s="2">
        <v>134</v>
      </c>
      <c r="E40" s="2">
        <v>4021</v>
      </c>
      <c r="F40" s="2">
        <v>7711</v>
      </c>
      <c r="G40" s="2">
        <v>15553</v>
      </c>
      <c r="H40" s="2">
        <v>900</v>
      </c>
      <c r="I40" s="2">
        <v>173</v>
      </c>
      <c r="J40" s="2">
        <v>902</v>
      </c>
      <c r="K40" s="2">
        <v>404</v>
      </c>
      <c r="L40" s="2">
        <v>617</v>
      </c>
      <c r="M40" s="2">
        <v>1632</v>
      </c>
      <c r="N40" s="2">
        <v>970</v>
      </c>
      <c r="O40" s="2">
        <v>1038</v>
      </c>
      <c r="P40" s="2">
        <v>8862</v>
      </c>
      <c r="Q40" s="2">
        <v>2589</v>
      </c>
      <c r="R40" s="2">
        <v>772</v>
      </c>
      <c r="S40" s="2">
        <v>711</v>
      </c>
      <c r="T40" s="2">
        <v>4296</v>
      </c>
      <c r="U40" s="2">
        <v>916</v>
      </c>
      <c r="V40" s="2">
        <v>1313</v>
      </c>
      <c r="W40" s="2">
        <v>2383</v>
      </c>
      <c r="X40" s="2">
        <v>315</v>
      </c>
      <c r="Y40" s="2">
        <v>262</v>
      </c>
      <c r="Z40" s="2">
        <v>279</v>
      </c>
      <c r="AA40" s="2">
        <v>293</v>
      </c>
      <c r="AB40" s="2">
        <v>231</v>
      </c>
      <c r="AC40" s="2">
        <v>126</v>
      </c>
      <c r="AD40" s="2">
        <v>197</v>
      </c>
      <c r="AE40" s="2">
        <v>205</v>
      </c>
      <c r="AF40" s="2">
        <v>518</v>
      </c>
      <c r="AG40" s="2">
        <v>263</v>
      </c>
      <c r="AH40" s="2">
        <v>358</v>
      </c>
      <c r="AI40" s="2">
        <v>31</v>
      </c>
      <c r="AJ40" s="2">
        <v>125</v>
      </c>
    </row>
    <row r="41" spans="2:36" ht="9.75" customHeight="1">
      <c r="B41" s="5" t="s">
        <v>57</v>
      </c>
      <c r="C41" s="2">
        <v>21</v>
      </c>
      <c r="D41" s="2">
        <v>18</v>
      </c>
      <c r="E41" s="2">
        <v>121</v>
      </c>
      <c r="F41" s="2">
        <v>706</v>
      </c>
      <c r="G41" s="2">
        <v>740</v>
      </c>
      <c r="H41" s="2">
        <v>25</v>
      </c>
      <c r="I41" s="2">
        <v>17</v>
      </c>
      <c r="J41" s="2">
        <v>49</v>
      </c>
      <c r="K41" s="2">
        <v>58</v>
      </c>
      <c r="L41" s="2">
        <v>58</v>
      </c>
      <c r="M41" s="2">
        <v>145</v>
      </c>
      <c r="N41" s="2">
        <v>78</v>
      </c>
      <c r="O41" s="2">
        <v>99</v>
      </c>
      <c r="P41" s="2">
        <v>433</v>
      </c>
      <c r="Q41" s="2">
        <v>228</v>
      </c>
      <c r="R41" s="2">
        <v>61</v>
      </c>
      <c r="S41" s="2">
        <v>74</v>
      </c>
      <c r="T41" s="2">
        <v>480</v>
      </c>
      <c r="U41" s="2">
        <v>108</v>
      </c>
      <c r="V41" s="2">
        <v>43</v>
      </c>
      <c r="W41" s="2">
        <v>93</v>
      </c>
      <c r="X41" s="2">
        <v>22</v>
      </c>
      <c r="Y41" s="2">
        <v>16</v>
      </c>
      <c r="Z41" s="2">
        <v>31</v>
      </c>
      <c r="AA41" s="2">
        <v>13</v>
      </c>
      <c r="AB41" s="2">
        <v>15</v>
      </c>
      <c r="AC41" s="2">
        <v>4</v>
      </c>
      <c r="AD41" s="2">
        <v>11</v>
      </c>
      <c r="AE41" s="2">
        <v>13</v>
      </c>
      <c r="AF41" s="2">
        <v>19</v>
      </c>
      <c r="AG41" s="2">
        <v>39</v>
      </c>
      <c r="AH41" s="2">
        <v>16</v>
      </c>
      <c r="AI41" s="2">
        <v>10</v>
      </c>
      <c r="AJ41" s="2">
        <v>5</v>
      </c>
    </row>
    <row r="42" spans="2:36" ht="9.75" customHeight="1">
      <c r="B42" s="5" t="s">
        <v>58</v>
      </c>
      <c r="C42" s="2">
        <v>28</v>
      </c>
      <c r="D42" s="2">
        <v>21</v>
      </c>
      <c r="E42" s="2">
        <v>206</v>
      </c>
      <c r="F42" s="2">
        <v>627</v>
      </c>
      <c r="G42" s="2">
        <v>926</v>
      </c>
      <c r="H42" s="2">
        <v>52</v>
      </c>
      <c r="I42" s="2">
        <v>23</v>
      </c>
      <c r="J42" s="2">
        <v>82</v>
      </c>
      <c r="K42" s="2">
        <v>69</v>
      </c>
      <c r="L42" s="2">
        <v>85</v>
      </c>
      <c r="M42" s="2">
        <v>307</v>
      </c>
      <c r="N42" s="2">
        <v>116</v>
      </c>
      <c r="O42" s="2">
        <v>124</v>
      </c>
      <c r="P42" s="2">
        <v>565</v>
      </c>
      <c r="Q42" s="2">
        <v>337</v>
      </c>
      <c r="R42" s="2">
        <v>80</v>
      </c>
      <c r="S42" s="2">
        <v>75</v>
      </c>
      <c r="T42" s="2">
        <v>974</v>
      </c>
      <c r="U42" s="2">
        <v>149</v>
      </c>
      <c r="V42" s="2">
        <v>84</v>
      </c>
      <c r="W42" s="2">
        <v>183</v>
      </c>
      <c r="X42" s="2">
        <v>26</v>
      </c>
      <c r="Y42" s="2">
        <v>23</v>
      </c>
      <c r="Z42" s="2">
        <v>28</v>
      </c>
      <c r="AA42" s="2">
        <v>28</v>
      </c>
      <c r="AB42" s="2">
        <v>21</v>
      </c>
      <c r="AC42" s="2">
        <v>23</v>
      </c>
      <c r="AD42" s="2">
        <v>37</v>
      </c>
      <c r="AE42" s="2">
        <v>10</v>
      </c>
      <c r="AF42" s="2">
        <v>32</v>
      </c>
      <c r="AG42" s="2">
        <v>43</v>
      </c>
      <c r="AH42" s="2">
        <v>29</v>
      </c>
      <c r="AI42" s="2">
        <v>5</v>
      </c>
      <c r="AJ42" s="2">
        <v>12</v>
      </c>
    </row>
    <row r="43" spans="2:36" ht="9.75" customHeight="1">
      <c r="B43" s="5" t="s">
        <v>39</v>
      </c>
      <c r="C43" s="2">
        <v>54</v>
      </c>
      <c r="D43" s="2">
        <v>24</v>
      </c>
      <c r="E43" s="2">
        <v>908</v>
      </c>
      <c r="F43" s="2">
        <v>3934</v>
      </c>
      <c r="G43" s="2">
        <v>11869</v>
      </c>
      <c r="H43" s="2">
        <v>276</v>
      </c>
      <c r="I43" s="2">
        <v>39</v>
      </c>
      <c r="J43" s="2">
        <v>276</v>
      </c>
      <c r="K43" s="2">
        <v>65</v>
      </c>
      <c r="L43" s="2">
        <v>396</v>
      </c>
      <c r="M43" s="2">
        <v>2897</v>
      </c>
      <c r="N43" s="2">
        <v>478</v>
      </c>
      <c r="O43" s="2">
        <v>463</v>
      </c>
      <c r="P43" s="2">
        <v>5918</v>
      </c>
      <c r="Q43" s="2">
        <v>1649</v>
      </c>
      <c r="R43" s="2">
        <v>505</v>
      </c>
      <c r="S43" s="2">
        <v>367</v>
      </c>
      <c r="T43" s="2">
        <v>2336</v>
      </c>
      <c r="U43" s="2">
        <v>905</v>
      </c>
      <c r="V43" s="2">
        <v>256</v>
      </c>
      <c r="W43" s="2">
        <v>441</v>
      </c>
      <c r="X43" s="2">
        <v>202</v>
      </c>
      <c r="Y43" s="2">
        <v>82</v>
      </c>
      <c r="Z43" s="2">
        <v>135</v>
      </c>
      <c r="AA43" s="2">
        <v>126</v>
      </c>
      <c r="AB43" s="2">
        <v>126</v>
      </c>
      <c r="AC43" s="2">
        <v>60</v>
      </c>
      <c r="AD43" s="2">
        <v>53</v>
      </c>
      <c r="AE43" s="2">
        <v>135</v>
      </c>
      <c r="AF43" s="2">
        <v>138</v>
      </c>
      <c r="AG43" s="2">
        <v>151</v>
      </c>
      <c r="AH43" s="2">
        <v>126</v>
      </c>
      <c r="AI43" s="2">
        <v>15</v>
      </c>
      <c r="AJ43" s="2">
        <v>124</v>
      </c>
    </row>
    <row r="44" spans="2:36" ht="9.75" customHeight="1">
      <c r="B44" s="5" t="s">
        <v>41</v>
      </c>
      <c r="C44" s="2">
        <v>213</v>
      </c>
      <c r="D44" s="2">
        <v>152</v>
      </c>
      <c r="E44" s="2">
        <v>1374</v>
      </c>
      <c r="F44" s="2">
        <v>9181</v>
      </c>
      <c r="G44" s="2">
        <v>21680</v>
      </c>
      <c r="H44" s="2">
        <v>649</v>
      </c>
      <c r="I44" s="2">
        <v>163</v>
      </c>
      <c r="J44" s="2">
        <v>300</v>
      </c>
      <c r="K44" s="2">
        <v>203</v>
      </c>
      <c r="L44" s="2">
        <v>866</v>
      </c>
      <c r="M44" s="2">
        <v>2608</v>
      </c>
      <c r="N44" s="2">
        <v>803</v>
      </c>
      <c r="O44" s="2">
        <v>724</v>
      </c>
      <c r="P44" s="2">
        <v>9285</v>
      </c>
      <c r="Q44" s="2">
        <v>2153</v>
      </c>
      <c r="R44" s="2">
        <v>589</v>
      </c>
      <c r="S44" s="2">
        <v>505</v>
      </c>
      <c r="T44" s="2">
        <v>4062</v>
      </c>
      <c r="U44" s="2">
        <v>1592</v>
      </c>
      <c r="V44" s="2">
        <v>440</v>
      </c>
      <c r="W44" s="2">
        <v>889</v>
      </c>
      <c r="X44" s="2">
        <v>505</v>
      </c>
      <c r="Y44" s="2">
        <v>304</v>
      </c>
      <c r="Z44" s="2">
        <v>257</v>
      </c>
      <c r="AA44" s="2">
        <v>214</v>
      </c>
      <c r="AB44" s="2">
        <v>412</v>
      </c>
      <c r="AC44" s="2">
        <v>135</v>
      </c>
      <c r="AD44" s="2">
        <v>121</v>
      </c>
      <c r="AE44" s="2">
        <v>197</v>
      </c>
      <c r="AF44" s="2">
        <v>169</v>
      </c>
      <c r="AG44" s="2">
        <v>229</v>
      </c>
      <c r="AH44" s="2">
        <v>199</v>
      </c>
      <c r="AI44" s="2">
        <v>63</v>
      </c>
      <c r="AJ44" s="2">
        <v>67</v>
      </c>
    </row>
    <row r="45" spans="2:36" ht="9.75" customHeight="1">
      <c r="B45" s="5" t="s">
        <v>59</v>
      </c>
      <c r="C45" s="2">
        <v>33</v>
      </c>
      <c r="D45" s="2">
        <v>50</v>
      </c>
      <c r="E45" s="2">
        <v>649</v>
      </c>
      <c r="F45" s="2">
        <v>2373</v>
      </c>
      <c r="G45" s="2">
        <v>4165</v>
      </c>
      <c r="H45" s="2">
        <v>84</v>
      </c>
      <c r="I45" s="2">
        <v>19</v>
      </c>
      <c r="J45" s="2">
        <v>121</v>
      </c>
      <c r="K45" s="2">
        <v>156</v>
      </c>
      <c r="L45" s="2">
        <v>274</v>
      </c>
      <c r="M45" s="2">
        <v>1419</v>
      </c>
      <c r="N45" s="2">
        <v>285</v>
      </c>
      <c r="O45" s="2">
        <v>381</v>
      </c>
      <c r="P45" s="2">
        <v>1825</v>
      </c>
      <c r="Q45" s="2">
        <v>1234</v>
      </c>
      <c r="R45" s="2">
        <v>312</v>
      </c>
      <c r="S45" s="2">
        <v>247</v>
      </c>
      <c r="T45" s="2">
        <v>2018</v>
      </c>
      <c r="U45" s="2">
        <v>450</v>
      </c>
      <c r="V45" s="2">
        <v>202</v>
      </c>
      <c r="W45" s="2">
        <v>534</v>
      </c>
      <c r="X45" s="2">
        <v>81</v>
      </c>
      <c r="Y45" s="2">
        <v>55</v>
      </c>
      <c r="Z45" s="2">
        <v>102</v>
      </c>
      <c r="AA45" s="2">
        <v>50</v>
      </c>
      <c r="AB45" s="2">
        <v>62</v>
      </c>
      <c r="AC45" s="2">
        <v>28</v>
      </c>
      <c r="AD45" s="2">
        <v>18</v>
      </c>
      <c r="AE45" s="2">
        <v>64</v>
      </c>
      <c r="AF45" s="2">
        <v>137</v>
      </c>
      <c r="AG45" s="2">
        <v>66</v>
      </c>
      <c r="AH45" s="2">
        <v>56</v>
      </c>
      <c r="AI45" s="2">
        <v>7</v>
      </c>
      <c r="AJ45" s="2">
        <v>40</v>
      </c>
    </row>
    <row r="46" spans="2:36" ht="9.75" customHeight="1">
      <c r="B46" s="5" t="s">
        <v>60</v>
      </c>
      <c r="C46" s="2">
        <v>85</v>
      </c>
      <c r="D46" s="2">
        <v>57</v>
      </c>
      <c r="E46" s="2">
        <v>429</v>
      </c>
      <c r="F46" s="2">
        <v>1244</v>
      </c>
      <c r="G46" s="2">
        <v>2614</v>
      </c>
      <c r="H46" s="2">
        <v>146</v>
      </c>
      <c r="I46" s="2">
        <v>47</v>
      </c>
      <c r="J46" s="2">
        <v>175</v>
      </c>
      <c r="K46" s="2">
        <v>218</v>
      </c>
      <c r="L46" s="2">
        <v>240</v>
      </c>
      <c r="M46" s="2">
        <v>997</v>
      </c>
      <c r="N46" s="2">
        <v>387</v>
      </c>
      <c r="O46" s="2">
        <v>426</v>
      </c>
      <c r="P46" s="2">
        <v>1351</v>
      </c>
      <c r="Q46" s="2">
        <v>1038</v>
      </c>
      <c r="R46" s="2">
        <v>226</v>
      </c>
      <c r="S46" s="2">
        <v>326</v>
      </c>
      <c r="T46" s="2">
        <v>2040</v>
      </c>
      <c r="U46" s="2">
        <v>226</v>
      </c>
      <c r="V46" s="2">
        <v>137</v>
      </c>
      <c r="W46" s="2">
        <v>592</v>
      </c>
      <c r="X46" s="2">
        <v>77</v>
      </c>
      <c r="Y46" s="2">
        <v>67</v>
      </c>
      <c r="Z46" s="2">
        <v>97</v>
      </c>
      <c r="AA46" s="2">
        <v>111</v>
      </c>
      <c r="AB46" s="2">
        <v>37</v>
      </c>
      <c r="AC46" s="2">
        <v>44</v>
      </c>
      <c r="AD46" s="2">
        <v>54</v>
      </c>
      <c r="AE46" s="2">
        <v>53</v>
      </c>
      <c r="AF46" s="2">
        <v>112</v>
      </c>
      <c r="AG46" s="2">
        <v>75</v>
      </c>
      <c r="AH46" s="2">
        <v>133</v>
      </c>
      <c r="AI46" s="2">
        <v>17</v>
      </c>
      <c r="AJ46" s="2">
        <v>26</v>
      </c>
    </row>
    <row r="47" spans="2:36" ht="9.75" customHeight="1">
      <c r="B47" s="5" t="s">
        <v>61</v>
      </c>
      <c r="C47" s="2">
        <v>44</v>
      </c>
      <c r="D47" s="2">
        <v>39</v>
      </c>
      <c r="E47" s="2">
        <v>558</v>
      </c>
      <c r="F47" s="2">
        <v>1553</v>
      </c>
      <c r="G47" s="2">
        <v>2957</v>
      </c>
      <c r="H47" s="2">
        <v>89</v>
      </c>
      <c r="I47" s="2">
        <v>31</v>
      </c>
      <c r="J47" s="2">
        <v>158</v>
      </c>
      <c r="K47" s="2">
        <v>165</v>
      </c>
      <c r="L47" s="2">
        <v>203</v>
      </c>
      <c r="M47" s="2">
        <v>684</v>
      </c>
      <c r="N47" s="2">
        <v>228</v>
      </c>
      <c r="O47" s="2">
        <v>265</v>
      </c>
      <c r="P47" s="2">
        <v>1426</v>
      </c>
      <c r="Q47" s="2">
        <v>881</v>
      </c>
      <c r="R47" s="2">
        <v>194</v>
      </c>
      <c r="S47" s="2">
        <v>190</v>
      </c>
      <c r="T47" s="2">
        <v>1375</v>
      </c>
      <c r="U47" s="2">
        <v>372</v>
      </c>
      <c r="V47" s="2">
        <v>205</v>
      </c>
      <c r="W47" s="2">
        <v>666</v>
      </c>
      <c r="X47" s="2">
        <v>127</v>
      </c>
      <c r="Y47" s="2">
        <v>73</v>
      </c>
      <c r="Z47" s="2">
        <v>104</v>
      </c>
      <c r="AA47" s="2">
        <v>48</v>
      </c>
      <c r="AB47" s="2">
        <v>59</v>
      </c>
      <c r="AC47" s="2">
        <v>56</v>
      </c>
      <c r="AD47" s="2">
        <v>51</v>
      </c>
      <c r="AE47" s="2">
        <v>25</v>
      </c>
      <c r="AF47" s="2">
        <v>116</v>
      </c>
      <c r="AG47" s="2">
        <v>73</v>
      </c>
      <c r="AH47" s="2">
        <v>48</v>
      </c>
      <c r="AI47" s="2">
        <v>18</v>
      </c>
      <c r="AJ47" s="2">
        <v>49</v>
      </c>
    </row>
    <row r="48" spans="1:36" ht="9.75" customHeight="1">
      <c r="A48" s="3" t="s">
        <v>92</v>
      </c>
      <c r="C48" s="2">
        <v>656</v>
      </c>
      <c r="D48" s="2">
        <v>495</v>
      </c>
      <c r="E48" s="2">
        <v>8266</v>
      </c>
      <c r="F48" s="2">
        <v>27329</v>
      </c>
      <c r="G48" s="2">
        <v>60504</v>
      </c>
      <c r="H48" s="2">
        <v>2221</v>
      </c>
      <c r="I48" s="2">
        <v>512</v>
      </c>
      <c r="J48" s="2">
        <v>2063</v>
      </c>
      <c r="K48" s="2">
        <v>1338</v>
      </c>
      <c r="L48" s="2">
        <v>2739</v>
      </c>
      <c r="M48" s="2">
        <v>10689</v>
      </c>
      <c r="N48" s="2">
        <v>3345</v>
      </c>
      <c r="O48" s="2">
        <v>3520</v>
      </c>
      <c r="P48" s="2">
        <v>29665</v>
      </c>
      <c r="Q48" s="2">
        <v>10109</v>
      </c>
      <c r="R48" s="2">
        <v>2739</v>
      </c>
      <c r="S48" s="2">
        <v>2495</v>
      </c>
      <c r="T48" s="2">
        <v>17581</v>
      </c>
      <c r="U48" s="2">
        <v>4718</v>
      </c>
      <c r="V48" s="2">
        <v>2680</v>
      </c>
      <c r="W48" s="2">
        <v>5781</v>
      </c>
      <c r="X48" s="2">
        <v>1355</v>
      </c>
      <c r="Y48" s="2">
        <v>882</v>
      </c>
      <c r="Z48" s="2">
        <v>1033</v>
      </c>
      <c r="AA48" s="2">
        <v>883</v>
      </c>
      <c r="AB48" s="2">
        <v>963</v>
      </c>
      <c r="AC48" s="2">
        <v>476</v>
      </c>
      <c r="AD48" s="2">
        <v>542</v>
      </c>
      <c r="AE48" s="2">
        <v>702</v>
      </c>
      <c r="AF48" s="2">
        <v>1241</v>
      </c>
      <c r="AG48" s="2">
        <v>939</v>
      </c>
      <c r="AH48" s="2">
        <v>965</v>
      </c>
      <c r="AI48" s="2">
        <v>166</v>
      </c>
      <c r="AJ48" s="2">
        <v>448</v>
      </c>
    </row>
    <row r="49" spans="2:36" s="4" customFormat="1" ht="9.75" customHeight="1">
      <c r="B49" s="6" t="s">
        <v>93</v>
      </c>
      <c r="C49" s="4">
        <f aca="true" t="shared" si="3" ref="C49:AJ49">C48/210043</f>
        <v>0.0031231700175678315</v>
      </c>
      <c r="D49" s="4">
        <f t="shared" si="3"/>
        <v>0.0023566603028903604</v>
      </c>
      <c r="E49" s="4">
        <f t="shared" si="3"/>
        <v>0.03935384659331661</v>
      </c>
      <c r="F49" s="4">
        <f t="shared" si="3"/>
        <v>0.13011145336907204</v>
      </c>
      <c r="G49" s="4">
        <f t="shared" si="3"/>
        <v>0.2880553029617745</v>
      </c>
      <c r="H49" s="4">
        <f t="shared" si="3"/>
        <v>0.010574025318625235</v>
      </c>
      <c r="I49" s="4">
        <f t="shared" si="3"/>
        <v>0.0024375961112724537</v>
      </c>
      <c r="J49" s="4">
        <f t="shared" si="3"/>
        <v>0.00982179839366225</v>
      </c>
      <c r="K49" s="4">
        <f t="shared" si="3"/>
        <v>0.006370124212661217</v>
      </c>
      <c r="L49" s="4">
        <f t="shared" si="3"/>
        <v>0.013040187009326661</v>
      </c>
      <c r="M49" s="4">
        <f t="shared" si="3"/>
        <v>0.0508895797527173</v>
      </c>
      <c r="N49" s="4">
        <f t="shared" si="3"/>
        <v>0.015925310531653043</v>
      </c>
      <c r="O49" s="4">
        <f t="shared" si="3"/>
        <v>0.01675847326499812</v>
      </c>
      <c r="P49" s="4">
        <f t="shared" si="3"/>
        <v>0.14123298562675263</v>
      </c>
      <c r="Q49" s="4">
        <f t="shared" si="3"/>
        <v>0.048128240407916474</v>
      </c>
      <c r="R49" s="4">
        <f t="shared" si="3"/>
        <v>0.013040187009326661</v>
      </c>
      <c r="S49" s="4">
        <f t="shared" si="3"/>
        <v>0.011878520112548382</v>
      </c>
      <c r="T49" s="4">
        <f t="shared" si="3"/>
        <v>0.08370190865679884</v>
      </c>
      <c r="U49" s="4">
        <f t="shared" si="3"/>
        <v>0.022462067290983274</v>
      </c>
      <c r="V49" s="4">
        <f t="shared" si="3"/>
        <v>0.01275929214494175</v>
      </c>
      <c r="W49" s="4">
        <f t="shared" si="3"/>
        <v>0.027522935779816515</v>
      </c>
      <c r="X49" s="4">
        <f t="shared" si="3"/>
        <v>0.00645106002104331</v>
      </c>
      <c r="Y49" s="4">
        <f t="shared" si="3"/>
        <v>0.004199140176059188</v>
      </c>
      <c r="Z49" s="4">
        <f t="shared" si="3"/>
        <v>0.004918040591688369</v>
      </c>
      <c r="AA49" s="4">
        <f t="shared" si="3"/>
        <v>0.0042039011059640165</v>
      </c>
      <c r="AB49" s="4">
        <f t="shared" si="3"/>
        <v>0.004584775498350338</v>
      </c>
      <c r="AC49" s="4">
        <f t="shared" si="3"/>
        <v>0.0022662026346986094</v>
      </c>
      <c r="AD49" s="4">
        <f t="shared" si="3"/>
        <v>0.002580424008417324</v>
      </c>
      <c r="AE49" s="4">
        <f t="shared" si="3"/>
        <v>0.003342172793189966</v>
      </c>
      <c r="AF49" s="4">
        <f t="shared" si="3"/>
        <v>0.005908314011892803</v>
      </c>
      <c r="AG49" s="4">
        <f t="shared" si="3"/>
        <v>0.004470513180634441</v>
      </c>
      <c r="AH49" s="4">
        <f t="shared" si="3"/>
        <v>0.004594297358159996</v>
      </c>
      <c r="AI49" s="4">
        <f t="shared" si="3"/>
        <v>0.0007903143642016159</v>
      </c>
      <c r="AJ49" s="4">
        <f t="shared" si="3"/>
        <v>0.002132896597363397</v>
      </c>
    </row>
    <row r="50" spans="2:36" ht="4.5" customHeight="1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9.75" customHeight="1">
      <c r="A51" s="3" t="s">
        <v>104</v>
      </c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9.75" customHeight="1">
      <c r="B52" s="5" t="s">
        <v>41</v>
      </c>
      <c r="C52" s="2">
        <v>33</v>
      </c>
      <c r="D52" s="2">
        <v>11</v>
      </c>
      <c r="E52" s="2">
        <v>61</v>
      </c>
      <c r="F52" s="2">
        <v>946</v>
      </c>
      <c r="G52" s="2">
        <v>1223</v>
      </c>
      <c r="H52" s="2">
        <v>44</v>
      </c>
      <c r="I52" s="2">
        <v>16</v>
      </c>
      <c r="J52" s="2">
        <v>20</v>
      </c>
      <c r="K52" s="2">
        <v>38</v>
      </c>
      <c r="L52" s="2">
        <v>82</v>
      </c>
      <c r="M52" s="2">
        <v>248</v>
      </c>
      <c r="N52" s="2">
        <v>90</v>
      </c>
      <c r="O52" s="2">
        <v>70</v>
      </c>
      <c r="P52" s="2">
        <v>425</v>
      </c>
      <c r="Q52" s="2">
        <v>290</v>
      </c>
      <c r="R52" s="2">
        <v>65</v>
      </c>
      <c r="S52" s="2">
        <v>44</v>
      </c>
      <c r="T52" s="2">
        <v>619</v>
      </c>
      <c r="U52" s="2">
        <v>206</v>
      </c>
      <c r="V52" s="2">
        <v>34</v>
      </c>
      <c r="W52" s="2">
        <v>72</v>
      </c>
      <c r="X52" s="2">
        <v>37</v>
      </c>
      <c r="Y52" s="2">
        <v>11</v>
      </c>
      <c r="Z52" s="2">
        <v>16</v>
      </c>
      <c r="AA52" s="2">
        <v>25</v>
      </c>
      <c r="AB52" s="2">
        <v>41</v>
      </c>
      <c r="AC52" s="2">
        <v>13</v>
      </c>
      <c r="AD52" s="2">
        <v>9</v>
      </c>
      <c r="AE52" s="2">
        <v>18</v>
      </c>
      <c r="AF52" s="2">
        <v>9</v>
      </c>
      <c r="AG52" s="2">
        <v>40</v>
      </c>
      <c r="AH52" s="2">
        <v>25</v>
      </c>
      <c r="AI52" s="2">
        <v>5</v>
      </c>
      <c r="AJ52" s="2">
        <v>2</v>
      </c>
    </row>
    <row r="53" spans="2:36" ht="9.75" customHeight="1">
      <c r="B53" s="5" t="s">
        <v>62</v>
      </c>
      <c r="C53" s="2">
        <v>798</v>
      </c>
      <c r="D53" s="2">
        <v>447</v>
      </c>
      <c r="E53" s="2">
        <v>2016</v>
      </c>
      <c r="F53" s="2">
        <v>17453</v>
      </c>
      <c r="G53" s="2">
        <v>44164</v>
      </c>
      <c r="H53" s="2">
        <v>1785</v>
      </c>
      <c r="I53" s="2">
        <v>233</v>
      </c>
      <c r="J53" s="2">
        <v>1002</v>
      </c>
      <c r="K53" s="2">
        <v>306</v>
      </c>
      <c r="L53" s="2">
        <v>1696</v>
      </c>
      <c r="M53" s="2">
        <v>7278</v>
      </c>
      <c r="N53" s="2">
        <v>1787</v>
      </c>
      <c r="O53" s="2">
        <v>1628</v>
      </c>
      <c r="P53" s="2">
        <v>10637</v>
      </c>
      <c r="Q53" s="2">
        <v>6298</v>
      </c>
      <c r="R53" s="2">
        <v>1567</v>
      </c>
      <c r="S53" s="2">
        <v>1094</v>
      </c>
      <c r="T53" s="2">
        <v>6679</v>
      </c>
      <c r="U53" s="2">
        <v>3019</v>
      </c>
      <c r="V53" s="2">
        <v>968</v>
      </c>
      <c r="W53" s="2">
        <v>1581</v>
      </c>
      <c r="X53" s="2">
        <v>783</v>
      </c>
      <c r="Y53" s="2">
        <v>456</v>
      </c>
      <c r="Z53" s="2">
        <v>578</v>
      </c>
      <c r="AA53" s="2">
        <v>643</v>
      </c>
      <c r="AB53" s="2">
        <v>461</v>
      </c>
      <c r="AC53" s="2">
        <v>198</v>
      </c>
      <c r="AD53" s="2">
        <v>312</v>
      </c>
      <c r="AE53" s="2">
        <v>509</v>
      </c>
      <c r="AF53" s="2">
        <v>491</v>
      </c>
      <c r="AG53" s="2">
        <v>1368</v>
      </c>
      <c r="AH53" s="2">
        <v>696</v>
      </c>
      <c r="AI53" s="2">
        <v>123</v>
      </c>
      <c r="AJ53" s="2">
        <v>102</v>
      </c>
    </row>
    <row r="54" spans="2:36" ht="9.75" customHeight="1">
      <c r="B54" s="5" t="s">
        <v>63</v>
      </c>
      <c r="C54" s="2">
        <v>418</v>
      </c>
      <c r="D54" s="2">
        <v>283</v>
      </c>
      <c r="E54" s="2">
        <v>870</v>
      </c>
      <c r="F54" s="2">
        <v>4915</v>
      </c>
      <c r="G54" s="2">
        <v>15909</v>
      </c>
      <c r="H54" s="2">
        <v>645</v>
      </c>
      <c r="I54" s="2">
        <v>174</v>
      </c>
      <c r="J54" s="2">
        <v>522</v>
      </c>
      <c r="K54" s="2">
        <v>249</v>
      </c>
      <c r="L54" s="2">
        <v>1401</v>
      </c>
      <c r="M54" s="2">
        <v>1971</v>
      </c>
      <c r="N54" s="2">
        <v>877</v>
      </c>
      <c r="O54" s="2">
        <v>689</v>
      </c>
      <c r="P54" s="2">
        <v>4359</v>
      </c>
      <c r="Q54" s="2">
        <v>2538</v>
      </c>
      <c r="R54" s="2">
        <v>553</v>
      </c>
      <c r="S54" s="2">
        <v>769</v>
      </c>
      <c r="T54" s="2">
        <v>1932</v>
      </c>
      <c r="U54" s="2">
        <v>1070</v>
      </c>
      <c r="V54" s="2">
        <v>402</v>
      </c>
      <c r="W54" s="2">
        <v>604</v>
      </c>
      <c r="X54" s="2">
        <v>340</v>
      </c>
      <c r="Y54" s="2">
        <v>247</v>
      </c>
      <c r="Z54" s="2">
        <v>216</v>
      </c>
      <c r="AA54" s="2">
        <v>220</v>
      </c>
      <c r="AB54" s="2">
        <v>115</v>
      </c>
      <c r="AC54" s="2">
        <v>87</v>
      </c>
      <c r="AD54" s="2">
        <v>123</v>
      </c>
      <c r="AE54" s="2">
        <v>139</v>
      </c>
      <c r="AF54" s="2">
        <v>116</v>
      </c>
      <c r="AG54" s="2">
        <v>502</v>
      </c>
      <c r="AH54" s="2">
        <v>232</v>
      </c>
      <c r="AI54" s="2">
        <v>74</v>
      </c>
      <c r="AJ54" s="2">
        <v>43</v>
      </c>
    </row>
    <row r="55" spans="1:36" ht="9.75" customHeight="1">
      <c r="A55" s="3" t="s">
        <v>92</v>
      </c>
      <c r="C55" s="2">
        <v>1249</v>
      </c>
      <c r="D55" s="2">
        <v>741</v>
      </c>
      <c r="E55" s="2">
        <v>2947</v>
      </c>
      <c r="F55" s="2">
        <v>23314</v>
      </c>
      <c r="G55" s="2">
        <v>61296</v>
      </c>
      <c r="H55" s="2">
        <v>2474</v>
      </c>
      <c r="I55" s="2">
        <v>423</v>
      </c>
      <c r="J55" s="2">
        <v>1544</v>
      </c>
      <c r="K55" s="2">
        <v>593</v>
      </c>
      <c r="L55" s="2">
        <v>3179</v>
      </c>
      <c r="M55" s="2">
        <v>9497</v>
      </c>
      <c r="N55" s="2">
        <v>2754</v>
      </c>
      <c r="O55" s="2">
        <v>2387</v>
      </c>
      <c r="P55" s="2">
        <v>15421</v>
      </c>
      <c r="Q55" s="2">
        <v>9126</v>
      </c>
      <c r="R55" s="2">
        <v>2185</v>
      </c>
      <c r="S55" s="2">
        <v>1907</v>
      </c>
      <c r="T55" s="2">
        <v>9230</v>
      </c>
      <c r="U55" s="2">
        <v>4295</v>
      </c>
      <c r="V55" s="2">
        <v>1404</v>
      </c>
      <c r="W55" s="2">
        <v>2257</v>
      </c>
      <c r="X55" s="2">
        <v>1160</v>
      </c>
      <c r="Y55" s="2">
        <v>714</v>
      </c>
      <c r="Z55" s="2">
        <v>810</v>
      </c>
      <c r="AA55" s="2">
        <v>888</v>
      </c>
      <c r="AB55" s="2">
        <v>617</v>
      </c>
      <c r="AC55" s="2">
        <v>298</v>
      </c>
      <c r="AD55" s="2">
        <v>444</v>
      </c>
      <c r="AE55" s="2">
        <v>666</v>
      </c>
      <c r="AF55" s="2">
        <v>616</v>
      </c>
      <c r="AG55" s="2">
        <v>1910</v>
      </c>
      <c r="AH55" s="2">
        <v>953</v>
      </c>
      <c r="AI55" s="2">
        <v>202</v>
      </c>
      <c r="AJ55" s="2">
        <v>147</v>
      </c>
    </row>
    <row r="56" spans="2:36" s="4" customFormat="1" ht="9.75" customHeight="1">
      <c r="B56" s="6" t="s">
        <v>93</v>
      </c>
      <c r="C56" s="4">
        <f aca="true" t="shared" si="4" ref="C56:AJ56">C55/167648</f>
        <v>0.007450133613284978</v>
      </c>
      <c r="D56" s="4">
        <f t="shared" si="4"/>
        <v>0.0044199751861042184</v>
      </c>
      <c r="E56" s="4">
        <f t="shared" si="4"/>
        <v>0.017578497804924605</v>
      </c>
      <c r="F56" s="4">
        <f t="shared" si="4"/>
        <v>0.13906518419545716</v>
      </c>
      <c r="G56" s="4">
        <f t="shared" si="4"/>
        <v>0.3656232105363619</v>
      </c>
      <c r="H56" s="4">
        <f t="shared" si="4"/>
        <v>0.014757110135522045</v>
      </c>
      <c r="I56" s="4">
        <f t="shared" si="4"/>
        <v>0.002523143729719412</v>
      </c>
      <c r="J56" s="4">
        <f t="shared" si="4"/>
        <v>0.009209772857415538</v>
      </c>
      <c r="K56" s="4">
        <f t="shared" si="4"/>
        <v>0.003537173124642107</v>
      </c>
      <c r="L56" s="4">
        <f t="shared" si="4"/>
        <v>0.0189623496850544</v>
      </c>
      <c r="M56" s="4">
        <f t="shared" si="4"/>
        <v>0.05664845390341668</v>
      </c>
      <c r="N56" s="4">
        <f t="shared" si="4"/>
        <v>0.016427276197747663</v>
      </c>
      <c r="O56" s="4">
        <f t="shared" si="4"/>
        <v>0.014238165680473373</v>
      </c>
      <c r="P56" s="4">
        <f t="shared" si="4"/>
        <v>0.09198439587707578</v>
      </c>
      <c r="Q56" s="4">
        <f t="shared" si="4"/>
        <v>0.05443548387096774</v>
      </c>
      <c r="R56" s="4">
        <f t="shared" si="4"/>
        <v>0.013033260164153465</v>
      </c>
      <c r="S56" s="4">
        <f t="shared" si="4"/>
        <v>0.011375023859515174</v>
      </c>
      <c r="T56" s="4">
        <f t="shared" si="4"/>
        <v>0.055055831265508684</v>
      </c>
      <c r="U56" s="4">
        <f t="shared" si="4"/>
        <v>0.025619154418782212</v>
      </c>
      <c r="V56" s="4">
        <f t="shared" si="4"/>
        <v>0.008374689826302729</v>
      </c>
      <c r="W56" s="4">
        <f t="shared" si="4"/>
        <v>0.013462731437297194</v>
      </c>
      <c r="X56" s="4">
        <f t="shared" si="4"/>
        <v>0.006919259400648979</v>
      </c>
      <c r="Y56" s="4">
        <f t="shared" si="4"/>
        <v>0.0042589234586753195</v>
      </c>
      <c r="Z56" s="4">
        <f t="shared" si="4"/>
        <v>0.004831551822866959</v>
      </c>
      <c r="AA56" s="4">
        <f t="shared" si="4"/>
        <v>0.005296812368772667</v>
      </c>
      <c r="AB56" s="4">
        <f t="shared" si="4"/>
        <v>0.0036803302156900174</v>
      </c>
      <c r="AC56" s="4">
        <f t="shared" si="4"/>
        <v>0.001777533880511548</v>
      </c>
      <c r="AD56" s="4">
        <f t="shared" si="4"/>
        <v>0.0026484061843863333</v>
      </c>
      <c r="AE56" s="4">
        <f t="shared" si="4"/>
        <v>0.0039726092765795</v>
      </c>
      <c r="AF56" s="4">
        <f t="shared" si="4"/>
        <v>0.0036743653368963543</v>
      </c>
      <c r="AG56" s="4">
        <f t="shared" si="4"/>
        <v>0.011392918495896163</v>
      </c>
      <c r="AH56" s="4">
        <f t="shared" si="4"/>
        <v>0.005684529490360756</v>
      </c>
      <c r="AI56" s="4">
        <f t="shared" si="4"/>
        <v>0.0012049055163199083</v>
      </c>
      <c r="AJ56" s="4">
        <f t="shared" si="4"/>
        <v>0.0008768371826684482</v>
      </c>
    </row>
    <row r="57" spans="2:36" ht="4.5" customHeight="1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9.75" customHeight="1">
      <c r="A58" s="3" t="s">
        <v>105</v>
      </c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9.75" customHeight="1">
      <c r="B59" s="5" t="s">
        <v>41</v>
      </c>
      <c r="C59" s="2">
        <v>961</v>
      </c>
      <c r="D59" s="2">
        <v>484</v>
      </c>
      <c r="E59" s="2">
        <v>4809</v>
      </c>
      <c r="F59" s="2">
        <v>33353</v>
      </c>
      <c r="G59" s="2">
        <v>89100</v>
      </c>
      <c r="H59" s="2">
        <v>1876</v>
      </c>
      <c r="I59" s="2">
        <v>539</v>
      </c>
      <c r="J59" s="2">
        <v>1227</v>
      </c>
      <c r="K59" s="2">
        <v>379</v>
      </c>
      <c r="L59" s="2">
        <v>1724</v>
      </c>
      <c r="M59" s="2">
        <v>5071</v>
      </c>
      <c r="N59" s="2">
        <v>1332</v>
      </c>
      <c r="O59" s="2">
        <v>1098</v>
      </c>
      <c r="P59" s="2">
        <v>14687</v>
      </c>
      <c r="Q59" s="2">
        <v>4671</v>
      </c>
      <c r="R59" s="2">
        <v>959</v>
      </c>
      <c r="S59" s="2">
        <v>844</v>
      </c>
      <c r="T59" s="2">
        <v>7783</v>
      </c>
      <c r="U59" s="2">
        <v>3457</v>
      </c>
      <c r="V59" s="2">
        <v>1635</v>
      </c>
      <c r="W59" s="2">
        <v>1872</v>
      </c>
      <c r="X59" s="2">
        <v>1124</v>
      </c>
      <c r="Y59" s="2">
        <v>769</v>
      </c>
      <c r="Z59" s="2">
        <v>442</v>
      </c>
      <c r="AA59" s="2">
        <v>481</v>
      </c>
      <c r="AB59" s="2">
        <v>1803</v>
      </c>
      <c r="AC59" s="2">
        <v>312</v>
      </c>
      <c r="AD59" s="2">
        <v>215</v>
      </c>
      <c r="AE59" s="2">
        <v>451</v>
      </c>
      <c r="AF59" s="2">
        <v>354</v>
      </c>
      <c r="AG59" s="2">
        <v>913</v>
      </c>
      <c r="AH59" s="2">
        <v>376</v>
      </c>
      <c r="AI59" s="2">
        <v>159</v>
      </c>
      <c r="AJ59" s="2">
        <v>169</v>
      </c>
    </row>
    <row r="60" spans="2:36" ht="9.75" customHeight="1">
      <c r="B60" s="5" t="s">
        <v>55</v>
      </c>
      <c r="C60" s="2">
        <v>15</v>
      </c>
      <c r="D60" s="2">
        <v>10</v>
      </c>
      <c r="E60" s="2">
        <v>357</v>
      </c>
      <c r="F60" s="2">
        <v>1563</v>
      </c>
      <c r="G60" s="2">
        <v>4096</v>
      </c>
      <c r="H60" s="2">
        <v>90</v>
      </c>
      <c r="I60" s="2">
        <v>10</v>
      </c>
      <c r="J60" s="2">
        <v>47</v>
      </c>
      <c r="K60" s="2">
        <v>20</v>
      </c>
      <c r="L60" s="2">
        <v>74</v>
      </c>
      <c r="M60" s="2">
        <v>244</v>
      </c>
      <c r="N60" s="2">
        <v>63</v>
      </c>
      <c r="O60" s="2">
        <v>81</v>
      </c>
      <c r="P60" s="2">
        <v>655</v>
      </c>
      <c r="Q60" s="2">
        <v>232</v>
      </c>
      <c r="R60" s="2">
        <v>87</v>
      </c>
      <c r="S60" s="2">
        <v>49</v>
      </c>
      <c r="T60" s="2">
        <v>454</v>
      </c>
      <c r="U60" s="2">
        <v>131</v>
      </c>
      <c r="V60" s="2">
        <v>82</v>
      </c>
      <c r="W60" s="2">
        <v>81</v>
      </c>
      <c r="X60" s="2">
        <v>61</v>
      </c>
      <c r="Y60" s="2">
        <v>20</v>
      </c>
      <c r="Z60" s="2">
        <v>25</v>
      </c>
      <c r="AA60" s="2">
        <v>34</v>
      </c>
      <c r="AB60" s="2">
        <v>65</v>
      </c>
      <c r="AC60" s="2">
        <v>9</v>
      </c>
      <c r="AD60" s="2">
        <v>4</v>
      </c>
      <c r="AE60" s="2">
        <v>40</v>
      </c>
      <c r="AF60" s="2">
        <v>26</v>
      </c>
      <c r="AG60" s="2">
        <v>44</v>
      </c>
      <c r="AH60" s="2">
        <v>16</v>
      </c>
      <c r="AI60" s="2">
        <v>7</v>
      </c>
      <c r="AJ60" s="2">
        <v>5</v>
      </c>
    </row>
    <row r="61" spans="1:36" ht="9.75" customHeight="1">
      <c r="A61" s="3" t="s">
        <v>92</v>
      </c>
      <c r="C61" s="2">
        <v>976</v>
      </c>
      <c r="D61" s="2">
        <v>494</v>
      </c>
      <c r="E61" s="2">
        <v>5166</v>
      </c>
      <c r="F61" s="2">
        <v>34916</v>
      </c>
      <c r="G61" s="2">
        <v>93196</v>
      </c>
      <c r="H61" s="2">
        <v>1966</v>
      </c>
      <c r="I61" s="2">
        <v>549</v>
      </c>
      <c r="J61" s="2">
        <v>1274</v>
      </c>
      <c r="K61" s="2">
        <v>399</v>
      </c>
      <c r="L61" s="2">
        <v>1798</v>
      </c>
      <c r="M61" s="2">
        <v>5315</v>
      </c>
      <c r="N61" s="2">
        <v>1395</v>
      </c>
      <c r="O61" s="2">
        <v>1179</v>
      </c>
      <c r="P61" s="2">
        <v>15342</v>
      </c>
      <c r="Q61" s="2">
        <v>4903</v>
      </c>
      <c r="R61" s="2">
        <v>1046</v>
      </c>
      <c r="S61" s="2">
        <v>893</v>
      </c>
      <c r="T61" s="2">
        <v>8237</v>
      </c>
      <c r="U61" s="2">
        <v>3588</v>
      </c>
      <c r="V61" s="2">
        <v>1717</v>
      </c>
      <c r="W61" s="2">
        <v>1953</v>
      </c>
      <c r="X61" s="2">
        <v>1185</v>
      </c>
      <c r="Y61" s="2">
        <v>789</v>
      </c>
      <c r="Z61" s="2">
        <v>467</v>
      </c>
      <c r="AA61" s="2">
        <v>515</v>
      </c>
      <c r="AB61" s="2">
        <v>1868</v>
      </c>
      <c r="AC61" s="2">
        <v>321</v>
      </c>
      <c r="AD61" s="2">
        <v>219</v>
      </c>
      <c r="AE61" s="2">
        <v>491</v>
      </c>
      <c r="AF61" s="2">
        <v>380</v>
      </c>
      <c r="AG61" s="2">
        <v>957</v>
      </c>
      <c r="AH61" s="2">
        <v>392</v>
      </c>
      <c r="AI61" s="2">
        <v>166</v>
      </c>
      <c r="AJ61" s="2">
        <v>174</v>
      </c>
    </row>
    <row r="62" spans="2:36" s="4" customFormat="1" ht="9.75" customHeight="1">
      <c r="B62" s="6" t="s">
        <v>93</v>
      </c>
      <c r="C62" s="4">
        <f aca="true" t="shared" si="5" ref="C62:AJ62">C61/194228</f>
        <v>0.005025022138929506</v>
      </c>
      <c r="D62" s="4">
        <f t="shared" si="5"/>
        <v>0.002543402599007352</v>
      </c>
      <c r="E62" s="4">
        <f t="shared" si="5"/>
        <v>0.0265976069361781</v>
      </c>
      <c r="F62" s="4">
        <f t="shared" si="5"/>
        <v>0.17976810758490022</v>
      </c>
      <c r="G62" s="4">
        <f t="shared" si="5"/>
        <v>0.47982783120868255</v>
      </c>
      <c r="H62" s="4">
        <f t="shared" si="5"/>
        <v>0.01012212451345841</v>
      </c>
      <c r="I62" s="4">
        <f t="shared" si="5"/>
        <v>0.0028265749531478468</v>
      </c>
      <c r="J62" s="4">
        <f t="shared" si="5"/>
        <v>0.006559301439545277</v>
      </c>
      <c r="K62" s="4">
        <f t="shared" si="5"/>
        <v>0.0020542867145828614</v>
      </c>
      <c r="L62" s="4">
        <f t="shared" si="5"/>
        <v>0.009257161686265626</v>
      </c>
      <c r="M62" s="4">
        <f t="shared" si="5"/>
        <v>0.027364746586485987</v>
      </c>
      <c r="N62" s="4">
        <f t="shared" si="5"/>
        <v>0.007182280618654365</v>
      </c>
      <c r="O62" s="4">
        <f t="shared" si="5"/>
        <v>0.006070185555120786</v>
      </c>
      <c r="P62" s="4">
        <f t="shared" si="5"/>
        <v>0.07898964104042672</v>
      </c>
      <c r="Q62" s="4">
        <f t="shared" si="5"/>
        <v>0.025243528224560826</v>
      </c>
      <c r="R62" s="4">
        <f t="shared" si="5"/>
        <v>0.005385423316926498</v>
      </c>
      <c r="S62" s="4">
        <f t="shared" si="5"/>
        <v>0.004597689313590214</v>
      </c>
      <c r="T62" s="4">
        <f t="shared" si="5"/>
        <v>0.0424089214737319</v>
      </c>
      <c r="U62" s="4">
        <f t="shared" si="5"/>
        <v>0.018473134666474454</v>
      </c>
      <c r="V62" s="4">
        <f t="shared" si="5"/>
        <v>0.008840126037440534</v>
      </c>
      <c r="W62" s="4">
        <f t="shared" si="5"/>
        <v>0.01005519286611611</v>
      </c>
      <c r="X62" s="4">
        <f t="shared" si="5"/>
        <v>0.0061010770846633856</v>
      </c>
      <c r="Y62" s="4">
        <f t="shared" si="5"/>
        <v>0.004062236134851824</v>
      </c>
      <c r="Z62" s="4">
        <f t="shared" si="5"/>
        <v>0.002404390716065655</v>
      </c>
      <c r="AA62" s="4">
        <f t="shared" si="5"/>
        <v>0.00265152295240645</v>
      </c>
      <c r="AB62" s="4">
        <f t="shared" si="5"/>
        <v>0.00961756286426262</v>
      </c>
      <c r="AC62" s="4">
        <f t="shared" si="5"/>
        <v>0.0016526968305290689</v>
      </c>
      <c r="AD62" s="4">
        <f t="shared" si="5"/>
        <v>0.001127540828304879</v>
      </c>
      <c r="AE62" s="4">
        <f t="shared" si="5"/>
        <v>0.0025279568342360527</v>
      </c>
      <c r="AF62" s="4">
        <f t="shared" si="5"/>
        <v>0.0019564635376979633</v>
      </c>
      <c r="AG62" s="4">
        <f t="shared" si="5"/>
        <v>0.004927198962044607</v>
      </c>
      <c r="AH62" s="4">
        <f t="shared" si="5"/>
        <v>0.002018246596783162</v>
      </c>
      <c r="AI62" s="4">
        <f t="shared" si="5"/>
        <v>0.0008546656506785839</v>
      </c>
      <c r="AJ62" s="4">
        <f t="shared" si="5"/>
        <v>0.0008958543567353832</v>
      </c>
    </row>
    <row r="63" spans="2:36" ht="4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9.75" customHeight="1">
      <c r="A64" s="3" t="s">
        <v>106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9.75" customHeight="1">
      <c r="B65" s="5" t="s">
        <v>64</v>
      </c>
      <c r="C65" s="2">
        <v>193</v>
      </c>
      <c r="D65" s="2">
        <v>90</v>
      </c>
      <c r="E65" s="2">
        <v>633</v>
      </c>
      <c r="F65" s="2">
        <v>4757</v>
      </c>
      <c r="G65" s="2">
        <v>25118</v>
      </c>
      <c r="H65" s="2">
        <v>735</v>
      </c>
      <c r="I65" s="2">
        <v>92</v>
      </c>
      <c r="J65" s="2">
        <v>798</v>
      </c>
      <c r="K65" s="2">
        <v>114</v>
      </c>
      <c r="L65" s="2">
        <v>235</v>
      </c>
      <c r="M65" s="2">
        <v>3263</v>
      </c>
      <c r="N65" s="2">
        <v>781</v>
      </c>
      <c r="O65" s="2">
        <v>1458</v>
      </c>
      <c r="P65" s="2">
        <v>4366</v>
      </c>
      <c r="Q65" s="2">
        <v>1373</v>
      </c>
      <c r="R65" s="2">
        <v>684</v>
      </c>
      <c r="S65" s="2">
        <v>718</v>
      </c>
      <c r="T65" s="2">
        <v>1402</v>
      </c>
      <c r="U65" s="2">
        <v>518</v>
      </c>
      <c r="V65" s="2">
        <v>342</v>
      </c>
      <c r="W65" s="2">
        <v>605</v>
      </c>
      <c r="X65" s="2">
        <v>397</v>
      </c>
      <c r="Y65" s="2">
        <v>129</v>
      </c>
      <c r="Z65" s="2">
        <v>250</v>
      </c>
      <c r="AA65" s="2">
        <v>172</v>
      </c>
      <c r="AB65" s="2">
        <v>213</v>
      </c>
      <c r="AC65" s="2">
        <v>51</v>
      </c>
      <c r="AD65" s="2">
        <v>98</v>
      </c>
      <c r="AE65" s="2">
        <v>363</v>
      </c>
      <c r="AF65" s="2">
        <v>192</v>
      </c>
      <c r="AG65" s="2">
        <v>279</v>
      </c>
      <c r="AH65" s="2">
        <v>230</v>
      </c>
      <c r="AI65" s="2">
        <v>52</v>
      </c>
      <c r="AJ65" s="2">
        <v>37</v>
      </c>
    </row>
    <row r="66" spans="2:36" ht="9.75" customHeight="1">
      <c r="B66" s="5" t="s">
        <v>52</v>
      </c>
      <c r="C66" s="2">
        <v>1091</v>
      </c>
      <c r="D66" s="2">
        <v>653</v>
      </c>
      <c r="E66" s="2">
        <v>2842</v>
      </c>
      <c r="F66" s="2">
        <v>16344</v>
      </c>
      <c r="G66" s="2">
        <v>88664</v>
      </c>
      <c r="H66" s="2">
        <v>2557</v>
      </c>
      <c r="I66" s="2">
        <v>634</v>
      </c>
      <c r="J66" s="2">
        <v>2152</v>
      </c>
      <c r="K66" s="2">
        <v>430</v>
      </c>
      <c r="L66" s="2">
        <v>1031</v>
      </c>
      <c r="M66" s="2">
        <v>12535</v>
      </c>
      <c r="N66" s="2">
        <v>2498</v>
      </c>
      <c r="O66" s="2">
        <v>3187</v>
      </c>
      <c r="P66" s="2">
        <v>13079</v>
      </c>
      <c r="Q66" s="2">
        <v>6236</v>
      </c>
      <c r="R66" s="2">
        <v>1325</v>
      </c>
      <c r="S66" s="2">
        <v>1812</v>
      </c>
      <c r="T66" s="2">
        <v>5757</v>
      </c>
      <c r="U66" s="2">
        <v>2593</v>
      </c>
      <c r="V66" s="2">
        <v>1652</v>
      </c>
      <c r="W66" s="2">
        <v>2203</v>
      </c>
      <c r="X66" s="2">
        <v>1335</v>
      </c>
      <c r="Y66" s="2">
        <v>826</v>
      </c>
      <c r="Z66" s="2">
        <v>645</v>
      </c>
      <c r="AA66" s="2">
        <v>522</v>
      </c>
      <c r="AB66" s="2">
        <v>441</v>
      </c>
      <c r="AC66" s="2">
        <v>207</v>
      </c>
      <c r="AD66" s="2">
        <v>313</v>
      </c>
      <c r="AE66" s="2">
        <v>652</v>
      </c>
      <c r="AF66" s="2">
        <v>453</v>
      </c>
      <c r="AG66" s="2">
        <v>1171</v>
      </c>
      <c r="AH66" s="2">
        <v>539</v>
      </c>
      <c r="AI66" s="2">
        <v>174</v>
      </c>
      <c r="AJ66" s="2">
        <v>128</v>
      </c>
    </row>
    <row r="67" spans="1:36" ht="9.75" customHeight="1">
      <c r="A67" s="3" t="s">
        <v>92</v>
      </c>
      <c r="C67" s="2">
        <v>1284</v>
      </c>
      <c r="D67" s="2">
        <v>743</v>
      </c>
      <c r="E67" s="2">
        <v>3475</v>
      </c>
      <c r="F67" s="2">
        <v>21101</v>
      </c>
      <c r="G67" s="2">
        <v>113782</v>
      </c>
      <c r="H67" s="2">
        <v>3292</v>
      </c>
      <c r="I67" s="2">
        <v>726</v>
      </c>
      <c r="J67" s="2">
        <v>2950</v>
      </c>
      <c r="K67" s="2">
        <v>544</v>
      </c>
      <c r="L67" s="2">
        <v>1266</v>
      </c>
      <c r="M67" s="2">
        <v>15798</v>
      </c>
      <c r="N67" s="2">
        <v>3279</v>
      </c>
      <c r="O67" s="2">
        <v>4645</v>
      </c>
      <c r="P67" s="2">
        <v>17445</v>
      </c>
      <c r="Q67" s="2">
        <v>7609</v>
      </c>
      <c r="R67" s="2">
        <v>2009</v>
      </c>
      <c r="S67" s="2">
        <v>2530</v>
      </c>
      <c r="T67" s="2">
        <v>7159</v>
      </c>
      <c r="U67" s="2">
        <v>3111</v>
      </c>
      <c r="V67" s="2">
        <v>1994</v>
      </c>
      <c r="W67" s="2">
        <v>2808</v>
      </c>
      <c r="X67" s="2">
        <v>1732</v>
      </c>
      <c r="Y67" s="2">
        <v>955</v>
      </c>
      <c r="Z67" s="2">
        <v>895</v>
      </c>
      <c r="AA67" s="2">
        <v>694</v>
      </c>
      <c r="AB67" s="2">
        <v>654</v>
      </c>
      <c r="AC67" s="2">
        <v>258</v>
      </c>
      <c r="AD67" s="2">
        <v>411</v>
      </c>
      <c r="AE67" s="2">
        <v>1015</v>
      </c>
      <c r="AF67" s="2">
        <v>645</v>
      </c>
      <c r="AG67" s="2">
        <v>1450</v>
      </c>
      <c r="AH67" s="2">
        <v>769</v>
      </c>
      <c r="AI67" s="2">
        <v>226</v>
      </c>
      <c r="AJ67" s="2">
        <v>165</v>
      </c>
    </row>
    <row r="68" spans="2:36" s="4" customFormat="1" ht="9.75" customHeight="1">
      <c r="B68" s="6" t="s">
        <v>93</v>
      </c>
      <c r="C68" s="4">
        <f aca="true" t="shared" si="6" ref="C68:AJ68">C67/227419</f>
        <v>0.005645966256117563</v>
      </c>
      <c r="D68" s="4">
        <f t="shared" si="6"/>
        <v>0.0032670972961801785</v>
      </c>
      <c r="E68" s="4">
        <f t="shared" si="6"/>
        <v>0.015280165685364899</v>
      </c>
      <c r="F68" s="4">
        <f t="shared" si="6"/>
        <v>0.09278468377752079</v>
      </c>
      <c r="G68" s="4">
        <f t="shared" si="6"/>
        <v>0.5003187948236515</v>
      </c>
      <c r="H68" s="4">
        <f t="shared" si="6"/>
        <v>0.014475483578768704</v>
      </c>
      <c r="I68" s="4">
        <f t="shared" si="6"/>
        <v>0.0031923454064963787</v>
      </c>
      <c r="J68" s="4">
        <f t="shared" si="6"/>
        <v>0.012971651445129915</v>
      </c>
      <c r="K68" s="4">
        <f t="shared" si="6"/>
        <v>0.0023920604698815843</v>
      </c>
      <c r="L68" s="4">
        <f t="shared" si="6"/>
        <v>0.005566817196452363</v>
      </c>
      <c r="M68" s="4">
        <f t="shared" si="6"/>
        <v>0.06946649136615674</v>
      </c>
      <c r="N68" s="4">
        <f t="shared" si="6"/>
        <v>0.014418320369010505</v>
      </c>
      <c r="O68" s="4">
        <f t="shared" si="6"/>
        <v>0.020424854563602865</v>
      </c>
      <c r="P68" s="4">
        <f t="shared" si="6"/>
        <v>0.0767086303255225</v>
      </c>
      <c r="Q68" s="4">
        <f t="shared" si="6"/>
        <v>0.03345806638847238</v>
      </c>
      <c r="R68" s="4">
        <f t="shared" si="6"/>
        <v>0.008833914492632542</v>
      </c>
      <c r="S68" s="4">
        <f t="shared" si="6"/>
        <v>0.011124840052941927</v>
      </c>
      <c r="T68" s="4">
        <f t="shared" si="6"/>
        <v>0.031479339896842394</v>
      </c>
      <c r="U68" s="4">
        <f t="shared" si="6"/>
        <v>0.01367959581213531</v>
      </c>
      <c r="V68" s="4">
        <f t="shared" si="6"/>
        <v>0.008767956942911543</v>
      </c>
      <c r="W68" s="4">
        <f t="shared" si="6"/>
        <v>0.012347253307771118</v>
      </c>
      <c r="X68" s="4">
        <f t="shared" si="6"/>
        <v>0.00761589840778475</v>
      </c>
      <c r="Y68" s="4">
        <f t="shared" si="6"/>
        <v>0.004199297332236973</v>
      </c>
      <c r="Z68" s="4">
        <f t="shared" si="6"/>
        <v>0.003935467133352974</v>
      </c>
      <c r="AA68" s="4">
        <f t="shared" si="6"/>
        <v>0.00305163596709158</v>
      </c>
      <c r="AB68" s="4">
        <f t="shared" si="6"/>
        <v>0.002875749167835581</v>
      </c>
      <c r="AC68" s="4">
        <f t="shared" si="6"/>
        <v>0.0011344698552011926</v>
      </c>
      <c r="AD68" s="4">
        <f t="shared" si="6"/>
        <v>0.001807236862355388</v>
      </c>
      <c r="AE68" s="4">
        <f t="shared" si="6"/>
        <v>0.004463127531120971</v>
      </c>
      <c r="AF68" s="4">
        <f t="shared" si="6"/>
        <v>0.002836174638002981</v>
      </c>
      <c r="AG68" s="4">
        <f t="shared" si="6"/>
        <v>0.006375896473029958</v>
      </c>
      <c r="AH68" s="4">
        <f t="shared" si="6"/>
        <v>0.0033814237156965777</v>
      </c>
      <c r="AI68" s="4">
        <f t="shared" si="6"/>
        <v>0.0009937604157963934</v>
      </c>
      <c r="AJ68" s="4">
        <f t="shared" si="6"/>
        <v>0.0007255330469309952</v>
      </c>
    </row>
    <row r="69" spans="2:36" ht="4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9.75" customHeight="1">
      <c r="A70" s="3" t="s">
        <v>107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9.75" customHeight="1">
      <c r="B71" s="5" t="s">
        <v>65</v>
      </c>
      <c r="C71" s="2">
        <v>17</v>
      </c>
      <c r="D71" s="2">
        <v>13</v>
      </c>
      <c r="E71" s="2">
        <v>277</v>
      </c>
      <c r="F71" s="2">
        <v>981</v>
      </c>
      <c r="G71" s="2">
        <v>4001</v>
      </c>
      <c r="H71" s="2">
        <v>63</v>
      </c>
      <c r="I71" s="2">
        <v>7</v>
      </c>
      <c r="J71" s="2">
        <v>135</v>
      </c>
      <c r="K71" s="2">
        <v>28</v>
      </c>
      <c r="L71" s="2">
        <v>127</v>
      </c>
      <c r="M71" s="2">
        <v>854</v>
      </c>
      <c r="N71" s="2">
        <v>189</v>
      </c>
      <c r="O71" s="2">
        <v>259</v>
      </c>
      <c r="P71" s="2">
        <v>1503</v>
      </c>
      <c r="Q71" s="2">
        <v>588</v>
      </c>
      <c r="R71" s="2">
        <v>142</v>
      </c>
      <c r="S71" s="2">
        <v>102</v>
      </c>
      <c r="T71" s="2">
        <v>1300</v>
      </c>
      <c r="U71" s="2">
        <v>340</v>
      </c>
      <c r="V71" s="2">
        <v>131</v>
      </c>
      <c r="W71" s="2">
        <v>194</v>
      </c>
      <c r="X71" s="2">
        <v>61</v>
      </c>
      <c r="Y71" s="2">
        <v>37</v>
      </c>
      <c r="Z71" s="2">
        <v>48</v>
      </c>
      <c r="AA71" s="2">
        <v>45</v>
      </c>
      <c r="AB71" s="2">
        <v>24</v>
      </c>
      <c r="AC71" s="2">
        <v>12</v>
      </c>
      <c r="AD71" s="2">
        <v>20</v>
      </c>
      <c r="AE71" s="2">
        <v>20</v>
      </c>
      <c r="AF71" s="2">
        <v>69</v>
      </c>
      <c r="AG71" s="2">
        <v>29</v>
      </c>
      <c r="AH71" s="2">
        <v>70</v>
      </c>
      <c r="AI71" s="2">
        <v>5</v>
      </c>
      <c r="AJ71" s="2">
        <v>18</v>
      </c>
    </row>
    <row r="72" spans="2:36" ht="9.75" customHeight="1">
      <c r="B72" s="5" t="s">
        <v>66</v>
      </c>
      <c r="C72" s="2">
        <v>34</v>
      </c>
      <c r="D72" s="2">
        <v>29</v>
      </c>
      <c r="E72" s="2">
        <v>340</v>
      </c>
      <c r="F72" s="2">
        <v>1310</v>
      </c>
      <c r="G72" s="2">
        <v>4187</v>
      </c>
      <c r="H72" s="2">
        <v>105</v>
      </c>
      <c r="I72" s="2">
        <v>12</v>
      </c>
      <c r="J72" s="2">
        <v>141</v>
      </c>
      <c r="K72" s="2">
        <v>110</v>
      </c>
      <c r="L72" s="2">
        <v>153</v>
      </c>
      <c r="M72" s="2">
        <v>859</v>
      </c>
      <c r="N72" s="2">
        <v>214</v>
      </c>
      <c r="O72" s="2">
        <v>341</v>
      </c>
      <c r="P72" s="2">
        <v>1824</v>
      </c>
      <c r="Q72" s="2">
        <v>876</v>
      </c>
      <c r="R72" s="2">
        <v>213</v>
      </c>
      <c r="S72" s="2">
        <v>343</v>
      </c>
      <c r="T72" s="2">
        <v>1467</v>
      </c>
      <c r="U72" s="2">
        <v>374</v>
      </c>
      <c r="V72" s="2">
        <v>273</v>
      </c>
      <c r="W72" s="2">
        <v>281</v>
      </c>
      <c r="X72" s="2">
        <v>98</v>
      </c>
      <c r="Y72" s="2">
        <v>46</v>
      </c>
      <c r="Z72" s="2">
        <v>94</v>
      </c>
      <c r="AA72" s="2">
        <v>66</v>
      </c>
      <c r="AB72" s="2">
        <v>34</v>
      </c>
      <c r="AC72" s="2">
        <v>21</v>
      </c>
      <c r="AD72" s="2">
        <v>33</v>
      </c>
      <c r="AE72" s="2">
        <v>37</v>
      </c>
      <c r="AF72" s="2">
        <v>66</v>
      </c>
      <c r="AG72" s="2">
        <v>55</v>
      </c>
      <c r="AH72" s="2">
        <v>70</v>
      </c>
      <c r="AI72" s="2">
        <v>12</v>
      </c>
      <c r="AJ72" s="2">
        <v>30</v>
      </c>
    </row>
    <row r="73" spans="2:36" ht="9.75" customHeight="1">
      <c r="B73" s="5" t="s">
        <v>67</v>
      </c>
      <c r="C73" s="2">
        <v>898</v>
      </c>
      <c r="D73" s="2">
        <v>535</v>
      </c>
      <c r="E73" s="2">
        <v>1911</v>
      </c>
      <c r="F73" s="2">
        <v>19706</v>
      </c>
      <c r="G73" s="2">
        <v>23418</v>
      </c>
      <c r="H73" s="2">
        <v>2711</v>
      </c>
      <c r="I73" s="2">
        <v>529</v>
      </c>
      <c r="J73" s="2">
        <v>2984</v>
      </c>
      <c r="K73" s="2">
        <v>805</v>
      </c>
      <c r="L73" s="2">
        <v>857</v>
      </c>
      <c r="M73" s="2">
        <v>4753</v>
      </c>
      <c r="N73" s="2">
        <v>3688</v>
      </c>
      <c r="O73" s="2">
        <v>1119</v>
      </c>
      <c r="P73" s="2">
        <v>12659</v>
      </c>
      <c r="Q73" s="2">
        <v>3929</v>
      </c>
      <c r="R73" s="2">
        <v>912</v>
      </c>
      <c r="S73" s="2">
        <v>3061</v>
      </c>
      <c r="T73" s="2">
        <v>12961</v>
      </c>
      <c r="U73" s="2">
        <v>1006</v>
      </c>
      <c r="V73" s="2">
        <v>860</v>
      </c>
      <c r="W73" s="2">
        <v>1976</v>
      </c>
      <c r="X73" s="2">
        <v>430</v>
      </c>
      <c r="Y73" s="2">
        <v>410</v>
      </c>
      <c r="Z73" s="2">
        <v>165</v>
      </c>
      <c r="AA73" s="2">
        <v>1031</v>
      </c>
      <c r="AB73" s="2">
        <v>420</v>
      </c>
      <c r="AC73" s="2">
        <v>183</v>
      </c>
      <c r="AD73" s="2">
        <v>387</v>
      </c>
      <c r="AE73" s="2">
        <v>257</v>
      </c>
      <c r="AF73" s="2">
        <v>534</v>
      </c>
      <c r="AG73" s="2">
        <v>1540</v>
      </c>
      <c r="AH73" s="2">
        <v>893</v>
      </c>
      <c r="AI73" s="2">
        <v>135</v>
      </c>
      <c r="AJ73" s="2">
        <v>110</v>
      </c>
    </row>
    <row r="74" spans="2:36" ht="9.75" customHeight="1">
      <c r="B74" s="5" t="s">
        <v>68</v>
      </c>
      <c r="C74" s="2">
        <v>72</v>
      </c>
      <c r="D74" s="2">
        <v>44</v>
      </c>
      <c r="E74" s="2">
        <v>69</v>
      </c>
      <c r="F74" s="2">
        <v>641</v>
      </c>
      <c r="G74" s="2">
        <v>1420</v>
      </c>
      <c r="H74" s="2">
        <v>34</v>
      </c>
      <c r="I74" s="2">
        <v>13</v>
      </c>
      <c r="J74" s="2">
        <v>59</v>
      </c>
      <c r="K74" s="2">
        <v>80</v>
      </c>
      <c r="L74" s="2">
        <v>35</v>
      </c>
      <c r="M74" s="2">
        <v>155</v>
      </c>
      <c r="N74" s="2">
        <v>103</v>
      </c>
      <c r="O74" s="2">
        <v>61</v>
      </c>
      <c r="P74" s="2">
        <v>255</v>
      </c>
      <c r="Q74" s="2">
        <v>173</v>
      </c>
      <c r="R74" s="2">
        <v>46</v>
      </c>
      <c r="S74" s="2">
        <v>216</v>
      </c>
      <c r="T74" s="2">
        <v>1211</v>
      </c>
      <c r="U74" s="2">
        <v>22</v>
      </c>
      <c r="V74" s="2">
        <v>44</v>
      </c>
      <c r="W74" s="2">
        <v>126</v>
      </c>
      <c r="X74" s="2">
        <v>22</v>
      </c>
      <c r="Y74" s="2">
        <v>21</v>
      </c>
      <c r="Z74" s="2">
        <v>25</v>
      </c>
      <c r="AA74" s="2">
        <v>19</v>
      </c>
      <c r="AB74" s="2">
        <v>15</v>
      </c>
      <c r="AC74" s="2">
        <v>20</v>
      </c>
      <c r="AD74" s="2">
        <v>9</v>
      </c>
      <c r="AE74" s="2">
        <v>6</v>
      </c>
      <c r="AF74" s="2">
        <v>11</v>
      </c>
      <c r="AG74" s="2">
        <v>29</v>
      </c>
      <c r="AH74" s="2">
        <v>48</v>
      </c>
      <c r="AI74" s="2">
        <v>4</v>
      </c>
      <c r="AJ74" s="2">
        <v>7</v>
      </c>
    </row>
    <row r="75" spans="2:36" ht="9.75" customHeight="1">
      <c r="B75" s="5" t="s">
        <v>69</v>
      </c>
      <c r="C75" s="2">
        <v>10</v>
      </c>
      <c r="D75" s="2">
        <v>12</v>
      </c>
      <c r="E75" s="2">
        <v>232</v>
      </c>
      <c r="F75" s="2">
        <v>1106</v>
      </c>
      <c r="G75" s="2">
        <v>1783</v>
      </c>
      <c r="H75" s="2">
        <v>60</v>
      </c>
      <c r="I75" s="2">
        <v>13</v>
      </c>
      <c r="J75" s="2">
        <v>122</v>
      </c>
      <c r="K75" s="2">
        <v>32</v>
      </c>
      <c r="L75" s="2">
        <v>188</v>
      </c>
      <c r="M75" s="2">
        <v>723</v>
      </c>
      <c r="N75" s="2">
        <v>150</v>
      </c>
      <c r="O75" s="2">
        <v>260</v>
      </c>
      <c r="P75" s="2">
        <v>1101</v>
      </c>
      <c r="Q75" s="2">
        <v>644</v>
      </c>
      <c r="R75" s="2">
        <v>139</v>
      </c>
      <c r="S75" s="2">
        <v>144</v>
      </c>
      <c r="T75" s="2">
        <v>1457</v>
      </c>
      <c r="U75" s="2">
        <v>156</v>
      </c>
      <c r="V75" s="2">
        <v>129</v>
      </c>
      <c r="W75" s="2">
        <v>112</v>
      </c>
      <c r="X75" s="2">
        <v>79</v>
      </c>
      <c r="Y75" s="2">
        <v>10</v>
      </c>
      <c r="Z75" s="2">
        <v>38</v>
      </c>
      <c r="AA75" s="2">
        <v>42</v>
      </c>
      <c r="AB75" s="2">
        <v>24</v>
      </c>
      <c r="AC75" s="2">
        <v>15</v>
      </c>
      <c r="AD75" s="2">
        <v>12</v>
      </c>
      <c r="AE75" s="2">
        <v>27</v>
      </c>
      <c r="AF75" s="2">
        <v>37</v>
      </c>
      <c r="AG75" s="2">
        <v>12</v>
      </c>
      <c r="AH75" s="2">
        <v>41</v>
      </c>
      <c r="AI75" s="2">
        <v>8</v>
      </c>
      <c r="AJ75" s="2">
        <v>24</v>
      </c>
    </row>
    <row r="76" spans="2:36" ht="9.75" customHeight="1">
      <c r="B76" s="5" t="s">
        <v>70</v>
      </c>
      <c r="C76" s="2">
        <v>18</v>
      </c>
      <c r="D76" s="2">
        <v>16</v>
      </c>
      <c r="E76" s="2">
        <v>150</v>
      </c>
      <c r="F76" s="2">
        <v>745</v>
      </c>
      <c r="G76" s="2">
        <v>1382</v>
      </c>
      <c r="H76" s="2">
        <v>55</v>
      </c>
      <c r="I76" s="2">
        <v>6</v>
      </c>
      <c r="J76" s="2">
        <v>42</v>
      </c>
      <c r="K76" s="2">
        <v>38</v>
      </c>
      <c r="L76" s="2">
        <v>60</v>
      </c>
      <c r="M76" s="2">
        <v>350</v>
      </c>
      <c r="N76" s="2">
        <v>90</v>
      </c>
      <c r="O76" s="2">
        <v>158</v>
      </c>
      <c r="P76" s="2">
        <v>618</v>
      </c>
      <c r="Q76" s="2">
        <v>349</v>
      </c>
      <c r="R76" s="2">
        <v>60</v>
      </c>
      <c r="S76" s="2">
        <v>104</v>
      </c>
      <c r="T76" s="2">
        <v>854</v>
      </c>
      <c r="U76" s="2">
        <v>108</v>
      </c>
      <c r="V76" s="2">
        <v>112</v>
      </c>
      <c r="W76" s="2">
        <v>80</v>
      </c>
      <c r="X76" s="2">
        <v>42</v>
      </c>
      <c r="Y76" s="2">
        <v>11</v>
      </c>
      <c r="Z76" s="2">
        <v>46</v>
      </c>
      <c r="AA76" s="2">
        <v>43</v>
      </c>
      <c r="AB76" s="2">
        <v>22</v>
      </c>
      <c r="AC76" s="2">
        <v>10</v>
      </c>
      <c r="AD76" s="2">
        <v>21</v>
      </c>
      <c r="AE76" s="2">
        <v>13</v>
      </c>
      <c r="AF76" s="2">
        <v>29</v>
      </c>
      <c r="AG76" s="2">
        <v>24</v>
      </c>
      <c r="AH76" s="2">
        <v>42</v>
      </c>
      <c r="AI76" s="2">
        <v>6</v>
      </c>
      <c r="AJ76" s="2">
        <v>14</v>
      </c>
    </row>
    <row r="77" spans="2:36" ht="9.75" customHeight="1">
      <c r="B77" s="5" t="s">
        <v>71</v>
      </c>
      <c r="C77" s="2">
        <v>25</v>
      </c>
      <c r="D77" s="2">
        <v>8</v>
      </c>
      <c r="E77" s="2">
        <v>114</v>
      </c>
      <c r="F77" s="2">
        <v>508</v>
      </c>
      <c r="G77" s="2">
        <v>947</v>
      </c>
      <c r="H77" s="2">
        <v>44</v>
      </c>
      <c r="I77" s="2">
        <v>13</v>
      </c>
      <c r="J77" s="2">
        <v>27</v>
      </c>
      <c r="K77" s="2">
        <v>21</v>
      </c>
      <c r="L77" s="2">
        <v>23</v>
      </c>
      <c r="M77" s="2">
        <v>96</v>
      </c>
      <c r="N77" s="2">
        <v>35</v>
      </c>
      <c r="O77" s="2">
        <v>50</v>
      </c>
      <c r="P77" s="2">
        <v>201</v>
      </c>
      <c r="Q77" s="2">
        <v>150</v>
      </c>
      <c r="R77" s="2">
        <v>48</v>
      </c>
      <c r="S77" s="2">
        <v>49</v>
      </c>
      <c r="T77" s="2">
        <v>433</v>
      </c>
      <c r="U77" s="2">
        <v>40</v>
      </c>
      <c r="V77" s="2">
        <v>71</v>
      </c>
      <c r="W77" s="2">
        <v>61</v>
      </c>
      <c r="X77" s="2">
        <v>21</v>
      </c>
      <c r="Y77" s="2">
        <v>7</v>
      </c>
      <c r="Z77" s="2">
        <v>20</v>
      </c>
      <c r="AA77" s="2">
        <v>24</v>
      </c>
      <c r="AB77" s="2">
        <v>10</v>
      </c>
      <c r="AC77" s="2">
        <v>2</v>
      </c>
      <c r="AD77" s="2">
        <v>5</v>
      </c>
      <c r="AE77" s="2">
        <v>6</v>
      </c>
      <c r="AF77" s="2">
        <v>29</v>
      </c>
      <c r="AG77" s="2">
        <v>13</v>
      </c>
      <c r="AH77" s="2">
        <v>26</v>
      </c>
      <c r="AI77" s="2">
        <v>2</v>
      </c>
      <c r="AJ77" s="2">
        <v>4</v>
      </c>
    </row>
    <row r="78" spans="2:36" ht="9.75" customHeight="1">
      <c r="B78" s="5" t="s">
        <v>41</v>
      </c>
      <c r="C78" s="2">
        <v>33</v>
      </c>
      <c r="D78" s="2">
        <v>17</v>
      </c>
      <c r="E78" s="2">
        <v>103</v>
      </c>
      <c r="F78" s="2">
        <v>1320</v>
      </c>
      <c r="G78" s="2">
        <v>3439</v>
      </c>
      <c r="H78" s="2">
        <v>74</v>
      </c>
      <c r="I78" s="2">
        <v>12</v>
      </c>
      <c r="J78" s="2">
        <v>72</v>
      </c>
      <c r="K78" s="2">
        <v>39</v>
      </c>
      <c r="L78" s="2">
        <v>154</v>
      </c>
      <c r="M78" s="2">
        <v>564</v>
      </c>
      <c r="N78" s="2">
        <v>137</v>
      </c>
      <c r="O78" s="2">
        <v>107</v>
      </c>
      <c r="P78" s="2">
        <v>1728</v>
      </c>
      <c r="Q78" s="2">
        <v>489</v>
      </c>
      <c r="R78" s="2">
        <v>104</v>
      </c>
      <c r="S78" s="2">
        <v>110</v>
      </c>
      <c r="T78" s="2">
        <v>953</v>
      </c>
      <c r="U78" s="2">
        <v>330</v>
      </c>
      <c r="V78" s="2">
        <v>50</v>
      </c>
      <c r="W78" s="2">
        <v>101</v>
      </c>
      <c r="X78" s="2">
        <v>74</v>
      </c>
      <c r="Y78" s="2">
        <v>30</v>
      </c>
      <c r="Z78" s="2">
        <v>49</v>
      </c>
      <c r="AA78" s="2">
        <v>37</v>
      </c>
      <c r="AB78" s="2">
        <v>84</v>
      </c>
      <c r="AC78" s="2">
        <v>23</v>
      </c>
      <c r="AD78" s="2">
        <v>17</v>
      </c>
      <c r="AE78" s="2">
        <v>29</v>
      </c>
      <c r="AF78" s="2">
        <v>20</v>
      </c>
      <c r="AG78" s="2">
        <v>28</v>
      </c>
      <c r="AH78" s="2">
        <v>26</v>
      </c>
      <c r="AI78" s="2">
        <v>10</v>
      </c>
      <c r="AJ78" s="2">
        <v>12</v>
      </c>
    </row>
    <row r="79" spans="2:36" ht="9.75" customHeight="1">
      <c r="B79" s="5" t="s">
        <v>63</v>
      </c>
      <c r="C79" s="2">
        <v>205</v>
      </c>
      <c r="D79" s="2">
        <v>160</v>
      </c>
      <c r="E79" s="2">
        <v>492</v>
      </c>
      <c r="F79" s="2">
        <v>2791</v>
      </c>
      <c r="G79" s="2">
        <v>7676</v>
      </c>
      <c r="H79" s="2">
        <v>320</v>
      </c>
      <c r="I79" s="2">
        <v>108</v>
      </c>
      <c r="J79" s="2">
        <v>304</v>
      </c>
      <c r="K79" s="2">
        <v>158</v>
      </c>
      <c r="L79" s="2">
        <v>1169</v>
      </c>
      <c r="M79" s="2">
        <v>1546</v>
      </c>
      <c r="N79" s="2">
        <v>617</v>
      </c>
      <c r="O79" s="2">
        <v>599</v>
      </c>
      <c r="P79" s="2">
        <v>3100</v>
      </c>
      <c r="Q79" s="2">
        <v>2095</v>
      </c>
      <c r="R79" s="2">
        <v>468</v>
      </c>
      <c r="S79" s="2">
        <v>476</v>
      </c>
      <c r="T79" s="2">
        <v>1889</v>
      </c>
      <c r="U79" s="2">
        <v>812</v>
      </c>
      <c r="V79" s="2">
        <v>185</v>
      </c>
      <c r="W79" s="2">
        <v>403</v>
      </c>
      <c r="X79" s="2">
        <v>262</v>
      </c>
      <c r="Y79" s="2">
        <v>139</v>
      </c>
      <c r="Z79" s="2">
        <v>164</v>
      </c>
      <c r="AA79" s="2">
        <v>134</v>
      </c>
      <c r="AB79" s="2">
        <v>64</v>
      </c>
      <c r="AC79" s="2">
        <v>49</v>
      </c>
      <c r="AD79" s="2">
        <v>70</v>
      </c>
      <c r="AE79" s="2">
        <v>115</v>
      </c>
      <c r="AF79" s="2">
        <v>77</v>
      </c>
      <c r="AG79" s="2">
        <v>281</v>
      </c>
      <c r="AH79" s="2">
        <v>129</v>
      </c>
      <c r="AI79" s="2">
        <v>39</v>
      </c>
      <c r="AJ79" s="2">
        <v>20</v>
      </c>
    </row>
    <row r="80" spans="2:36" ht="9.75" customHeight="1">
      <c r="B80" s="5" t="s">
        <v>72</v>
      </c>
      <c r="C80" s="2">
        <v>8</v>
      </c>
      <c r="D80" s="2">
        <v>4</v>
      </c>
      <c r="E80" s="2">
        <v>16</v>
      </c>
      <c r="F80" s="2">
        <v>182</v>
      </c>
      <c r="G80" s="2">
        <v>321</v>
      </c>
      <c r="H80" s="2">
        <v>35</v>
      </c>
      <c r="I80" s="2">
        <v>6</v>
      </c>
      <c r="J80" s="2">
        <v>38</v>
      </c>
      <c r="K80" s="2">
        <v>13</v>
      </c>
      <c r="L80" s="2">
        <v>7</v>
      </c>
      <c r="M80" s="2">
        <v>38</v>
      </c>
      <c r="N80" s="2">
        <v>44</v>
      </c>
      <c r="O80" s="2">
        <v>16</v>
      </c>
      <c r="P80" s="2">
        <v>194</v>
      </c>
      <c r="Q80" s="2">
        <v>55</v>
      </c>
      <c r="R80" s="2">
        <v>15</v>
      </c>
      <c r="S80" s="2">
        <v>57</v>
      </c>
      <c r="T80" s="2">
        <v>169</v>
      </c>
      <c r="U80" s="2">
        <v>6</v>
      </c>
      <c r="V80" s="2">
        <v>14</v>
      </c>
      <c r="W80" s="2">
        <v>44</v>
      </c>
      <c r="X80" s="2">
        <v>5</v>
      </c>
      <c r="Y80" s="2">
        <v>5</v>
      </c>
      <c r="Z80" s="2">
        <v>4</v>
      </c>
      <c r="AA80" s="2">
        <v>8</v>
      </c>
      <c r="AB80" s="2">
        <v>1</v>
      </c>
      <c r="AC80" s="2">
        <v>5</v>
      </c>
      <c r="AD80" s="2">
        <v>3</v>
      </c>
      <c r="AE80" s="2">
        <v>1</v>
      </c>
      <c r="AF80" s="2">
        <v>9</v>
      </c>
      <c r="AG80" s="2">
        <v>9</v>
      </c>
      <c r="AH80" s="2">
        <v>11</v>
      </c>
      <c r="AI80" s="2">
        <v>1</v>
      </c>
      <c r="AJ80" s="2">
        <v>0</v>
      </c>
    </row>
    <row r="81" spans="2:36" ht="9.75" customHeight="1">
      <c r="B81" s="5" t="s">
        <v>73</v>
      </c>
      <c r="C81" s="2">
        <v>30</v>
      </c>
      <c r="D81" s="2">
        <v>13</v>
      </c>
      <c r="E81" s="2">
        <v>419</v>
      </c>
      <c r="F81" s="2">
        <v>1454</v>
      </c>
      <c r="G81" s="2">
        <v>5145</v>
      </c>
      <c r="H81" s="2">
        <v>148</v>
      </c>
      <c r="I81" s="2">
        <v>20</v>
      </c>
      <c r="J81" s="2">
        <v>162</v>
      </c>
      <c r="K81" s="2">
        <v>82</v>
      </c>
      <c r="L81" s="2">
        <v>190</v>
      </c>
      <c r="M81" s="2">
        <v>1156</v>
      </c>
      <c r="N81" s="2">
        <v>271</v>
      </c>
      <c r="O81" s="2">
        <v>340</v>
      </c>
      <c r="P81" s="2">
        <v>1794</v>
      </c>
      <c r="Q81" s="2">
        <v>888</v>
      </c>
      <c r="R81" s="2">
        <v>193</v>
      </c>
      <c r="S81" s="2">
        <v>266</v>
      </c>
      <c r="T81" s="2">
        <v>1848</v>
      </c>
      <c r="U81" s="2">
        <v>386</v>
      </c>
      <c r="V81" s="2">
        <v>255</v>
      </c>
      <c r="W81" s="2">
        <v>290</v>
      </c>
      <c r="X81" s="2">
        <v>83</v>
      </c>
      <c r="Y81" s="2">
        <v>47</v>
      </c>
      <c r="Z81" s="2">
        <v>63</v>
      </c>
      <c r="AA81" s="2">
        <v>73</v>
      </c>
      <c r="AB81" s="2">
        <v>31</v>
      </c>
      <c r="AC81" s="2">
        <v>32</v>
      </c>
      <c r="AD81" s="2">
        <v>33</v>
      </c>
      <c r="AE81" s="2">
        <v>41</v>
      </c>
      <c r="AF81" s="2">
        <v>98</v>
      </c>
      <c r="AG81" s="2">
        <v>53</v>
      </c>
      <c r="AH81" s="2">
        <v>111</v>
      </c>
      <c r="AI81" s="2">
        <v>11</v>
      </c>
      <c r="AJ81" s="2">
        <v>25</v>
      </c>
    </row>
    <row r="82" spans="1:36" ht="9.75" customHeight="1">
      <c r="A82" s="3" t="s">
        <v>92</v>
      </c>
      <c r="C82" s="2">
        <v>1350</v>
      </c>
      <c r="D82" s="2">
        <v>851</v>
      </c>
      <c r="E82" s="2">
        <v>4123</v>
      </c>
      <c r="F82" s="2">
        <v>30744</v>
      </c>
      <c r="G82" s="2">
        <v>53719</v>
      </c>
      <c r="H82" s="2">
        <v>3649</v>
      </c>
      <c r="I82" s="2">
        <v>739</v>
      </c>
      <c r="J82" s="2">
        <v>4086</v>
      </c>
      <c r="K82" s="2">
        <v>1406</v>
      </c>
      <c r="L82" s="2">
        <v>2963</v>
      </c>
      <c r="M82" s="2">
        <v>11094</v>
      </c>
      <c r="N82" s="2">
        <v>5538</v>
      </c>
      <c r="O82" s="2">
        <v>3310</v>
      </c>
      <c r="P82" s="2">
        <v>24977</v>
      </c>
      <c r="Q82" s="2">
        <v>10236</v>
      </c>
      <c r="R82" s="2">
        <v>2340</v>
      </c>
      <c r="S82" s="2">
        <v>4928</v>
      </c>
      <c r="T82" s="2">
        <v>24542</v>
      </c>
      <c r="U82" s="2">
        <v>3580</v>
      </c>
      <c r="V82" s="2">
        <v>2124</v>
      </c>
      <c r="W82" s="2">
        <v>3668</v>
      </c>
      <c r="X82" s="2">
        <v>1177</v>
      </c>
      <c r="Y82" s="2">
        <v>763</v>
      </c>
      <c r="Z82" s="2">
        <v>716</v>
      </c>
      <c r="AA82" s="2">
        <v>1522</v>
      </c>
      <c r="AB82" s="2">
        <v>729</v>
      </c>
      <c r="AC82" s="2">
        <v>372</v>
      </c>
      <c r="AD82" s="2">
        <v>610</v>
      </c>
      <c r="AE82" s="2">
        <v>552</v>
      </c>
      <c r="AF82" s="2">
        <v>979</v>
      </c>
      <c r="AG82" s="2">
        <v>2073</v>
      </c>
      <c r="AH82" s="2">
        <v>1467</v>
      </c>
      <c r="AI82" s="2">
        <v>233</v>
      </c>
      <c r="AJ82" s="2">
        <v>264</v>
      </c>
    </row>
    <row r="83" spans="2:36" s="4" customFormat="1" ht="9.75" customHeight="1">
      <c r="B83" s="6" t="s">
        <v>93</v>
      </c>
      <c r="C83" s="4">
        <f aca="true" t="shared" si="7" ref="C83:AJ83">C82/211425</f>
        <v>0.006385242993969493</v>
      </c>
      <c r="D83" s="4">
        <f t="shared" si="7"/>
        <v>0.004025067991013362</v>
      </c>
      <c r="E83" s="4">
        <f t="shared" si="7"/>
        <v>0.019501005084545348</v>
      </c>
      <c r="F83" s="4">
        <f t="shared" si="7"/>
        <v>0.14541326711599858</v>
      </c>
      <c r="G83" s="4">
        <f t="shared" si="7"/>
        <v>0.254080643254109</v>
      </c>
      <c r="H83" s="4">
        <f t="shared" si="7"/>
        <v>0.017259075322218282</v>
      </c>
      <c r="I83" s="4">
        <f t="shared" si="7"/>
        <v>0.003495329312995152</v>
      </c>
      <c r="J83" s="4">
        <f t="shared" si="7"/>
        <v>0.01932600212841433</v>
      </c>
      <c r="K83" s="4">
        <f t="shared" si="7"/>
        <v>0.0066501123329785975</v>
      </c>
      <c r="L83" s="4">
        <f t="shared" si="7"/>
        <v>0.014014425919356746</v>
      </c>
      <c r="M83" s="4">
        <f t="shared" si="7"/>
        <v>0.05247250798155374</v>
      </c>
      <c r="N83" s="4">
        <f t="shared" si="7"/>
        <v>0.02619368570415041</v>
      </c>
      <c r="O83" s="4">
        <f t="shared" si="7"/>
        <v>0.015655669859288162</v>
      </c>
      <c r="P83" s="4">
        <f t="shared" si="7"/>
        <v>0.11813645500768594</v>
      </c>
      <c r="Q83" s="4">
        <f t="shared" si="7"/>
        <v>0.04841433132316424</v>
      </c>
      <c r="R83" s="4">
        <f t="shared" si="7"/>
        <v>0.011067754522880453</v>
      </c>
      <c r="S83" s="4">
        <f t="shared" si="7"/>
        <v>0.02330850183280123</v>
      </c>
      <c r="T83" s="4">
        <f t="shared" si="7"/>
        <v>0.11607898782074022</v>
      </c>
      <c r="U83" s="4">
        <f t="shared" si="7"/>
        <v>0.01693271845808206</v>
      </c>
      <c r="V83" s="4">
        <f t="shared" si="7"/>
        <v>0.010046115643845336</v>
      </c>
      <c r="W83" s="4">
        <f t="shared" si="7"/>
        <v>0.01734894170509637</v>
      </c>
      <c r="X83" s="4">
        <f t="shared" si="7"/>
        <v>0.005566985928816365</v>
      </c>
      <c r="Y83" s="4">
        <f t="shared" si="7"/>
        <v>0.003608844743999054</v>
      </c>
      <c r="Z83" s="4">
        <f t="shared" si="7"/>
        <v>0.0033865436916164122</v>
      </c>
      <c r="AA83" s="4">
        <f t="shared" si="7"/>
        <v>0.007198770249497458</v>
      </c>
      <c r="AB83" s="4">
        <f t="shared" si="7"/>
        <v>0.003448031216743526</v>
      </c>
      <c r="AC83" s="4">
        <f t="shared" si="7"/>
        <v>0.0017594891805604825</v>
      </c>
      <c r="AD83" s="4">
        <f t="shared" si="7"/>
        <v>0.002885183871349178</v>
      </c>
      <c r="AE83" s="4">
        <f t="shared" si="7"/>
        <v>0.002610854913089748</v>
      </c>
      <c r="AF83" s="4">
        <f t="shared" si="7"/>
        <v>0.004630483623034173</v>
      </c>
      <c r="AG83" s="4">
        <f t="shared" si="7"/>
        <v>0.009804895352962043</v>
      </c>
      <c r="AH83" s="4">
        <f t="shared" si="7"/>
        <v>0.006938630720113515</v>
      </c>
      <c r="AI83" s="4">
        <f t="shared" si="7"/>
        <v>0.0011020456426628828</v>
      </c>
      <c r="AJ83" s="4">
        <f t="shared" si="7"/>
        <v>0.001248669741042923</v>
      </c>
    </row>
    <row r="84" spans="2:36" ht="4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9.75" customHeight="1">
      <c r="A85" s="3" t="s">
        <v>108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 ht="9.75" customHeight="1">
      <c r="B86" s="5" t="s">
        <v>64</v>
      </c>
      <c r="C86" s="2">
        <v>838</v>
      </c>
      <c r="D86" s="2">
        <v>375</v>
      </c>
      <c r="E86" s="2">
        <v>3521</v>
      </c>
      <c r="F86" s="2">
        <v>22031</v>
      </c>
      <c r="G86" s="2">
        <v>144522</v>
      </c>
      <c r="H86" s="2">
        <v>2637</v>
      </c>
      <c r="I86" s="2">
        <v>444</v>
      </c>
      <c r="J86" s="2">
        <v>1252</v>
      </c>
      <c r="K86" s="2">
        <v>154</v>
      </c>
      <c r="L86" s="2">
        <v>355</v>
      </c>
      <c r="M86" s="2">
        <v>2168</v>
      </c>
      <c r="N86" s="2">
        <v>800</v>
      </c>
      <c r="O86" s="2">
        <v>318</v>
      </c>
      <c r="P86" s="2">
        <v>3105</v>
      </c>
      <c r="Q86" s="2">
        <v>1615</v>
      </c>
      <c r="R86" s="2">
        <v>1021</v>
      </c>
      <c r="S86" s="2">
        <v>522</v>
      </c>
      <c r="T86" s="2">
        <v>833</v>
      </c>
      <c r="U86" s="2">
        <v>719</v>
      </c>
      <c r="V86" s="2">
        <v>3942</v>
      </c>
      <c r="W86" s="2">
        <v>1222</v>
      </c>
      <c r="X86" s="2">
        <v>1503</v>
      </c>
      <c r="Y86" s="2">
        <v>1702</v>
      </c>
      <c r="Z86" s="2">
        <v>140</v>
      </c>
      <c r="AA86" s="2">
        <v>358</v>
      </c>
      <c r="AB86" s="2">
        <v>718</v>
      </c>
      <c r="AC86" s="2">
        <v>227</v>
      </c>
      <c r="AD86" s="2">
        <v>271</v>
      </c>
      <c r="AE86" s="2">
        <v>900</v>
      </c>
      <c r="AF86" s="2">
        <v>691</v>
      </c>
      <c r="AG86" s="2">
        <v>1254</v>
      </c>
      <c r="AH86" s="2">
        <v>566</v>
      </c>
      <c r="AI86" s="2">
        <v>243</v>
      </c>
      <c r="AJ86" s="2">
        <v>136</v>
      </c>
    </row>
    <row r="87" spans="2:36" ht="9.75" customHeight="1">
      <c r="B87" s="5" t="s">
        <v>52</v>
      </c>
      <c r="C87" s="2">
        <v>393</v>
      </c>
      <c r="D87" s="2">
        <v>208</v>
      </c>
      <c r="E87" s="2">
        <v>966</v>
      </c>
      <c r="F87" s="2">
        <v>6775</v>
      </c>
      <c r="G87" s="2">
        <v>36547</v>
      </c>
      <c r="H87" s="2">
        <v>943</v>
      </c>
      <c r="I87" s="2">
        <v>332</v>
      </c>
      <c r="J87" s="2">
        <v>375</v>
      </c>
      <c r="K87" s="2">
        <v>82</v>
      </c>
      <c r="L87" s="2">
        <v>112</v>
      </c>
      <c r="M87" s="2">
        <v>827</v>
      </c>
      <c r="N87" s="2">
        <v>304</v>
      </c>
      <c r="O87" s="2">
        <v>300</v>
      </c>
      <c r="P87" s="2">
        <v>918</v>
      </c>
      <c r="Q87" s="2">
        <v>1698</v>
      </c>
      <c r="R87" s="2">
        <v>229</v>
      </c>
      <c r="S87" s="2">
        <v>200</v>
      </c>
      <c r="T87" s="2">
        <v>415</v>
      </c>
      <c r="U87" s="2">
        <v>271</v>
      </c>
      <c r="V87" s="2">
        <v>855</v>
      </c>
      <c r="W87" s="2">
        <v>461</v>
      </c>
      <c r="X87" s="2">
        <v>318</v>
      </c>
      <c r="Y87" s="2">
        <v>449</v>
      </c>
      <c r="Z87" s="2">
        <v>122</v>
      </c>
      <c r="AA87" s="2">
        <v>116</v>
      </c>
      <c r="AB87" s="2">
        <v>170</v>
      </c>
      <c r="AC87" s="2">
        <v>55</v>
      </c>
      <c r="AD87" s="2">
        <v>41</v>
      </c>
      <c r="AE87" s="2">
        <v>133</v>
      </c>
      <c r="AF87" s="2">
        <v>126</v>
      </c>
      <c r="AG87" s="2">
        <v>545</v>
      </c>
      <c r="AH87" s="2">
        <v>113</v>
      </c>
      <c r="AI87" s="2">
        <v>59</v>
      </c>
      <c r="AJ87" s="2">
        <v>43</v>
      </c>
    </row>
    <row r="88" spans="1:36" ht="9.75" customHeight="1">
      <c r="A88" s="3" t="s">
        <v>92</v>
      </c>
      <c r="C88" s="2">
        <v>1231</v>
      </c>
      <c r="D88" s="2">
        <v>583</v>
      </c>
      <c r="E88" s="2">
        <v>4487</v>
      </c>
      <c r="F88" s="2">
        <v>28806</v>
      </c>
      <c r="G88" s="2">
        <v>181069</v>
      </c>
      <c r="H88" s="2">
        <v>3580</v>
      </c>
      <c r="I88" s="2">
        <v>776</v>
      </c>
      <c r="J88" s="2">
        <v>1627</v>
      </c>
      <c r="K88" s="2">
        <v>236</v>
      </c>
      <c r="L88" s="2">
        <v>467</v>
      </c>
      <c r="M88" s="2">
        <v>2995</v>
      </c>
      <c r="N88" s="2">
        <v>1104</v>
      </c>
      <c r="O88" s="2">
        <v>618</v>
      </c>
      <c r="P88" s="2">
        <v>4023</v>
      </c>
      <c r="Q88" s="2">
        <v>3313</v>
      </c>
      <c r="R88" s="2">
        <v>1250</v>
      </c>
      <c r="S88" s="2">
        <v>722</v>
      </c>
      <c r="T88" s="2">
        <v>1248</v>
      </c>
      <c r="U88" s="2">
        <v>990</v>
      </c>
      <c r="V88" s="2">
        <v>4797</v>
      </c>
      <c r="W88" s="2">
        <v>1683</v>
      </c>
      <c r="X88" s="2">
        <v>1821</v>
      </c>
      <c r="Y88" s="2">
        <v>2151</v>
      </c>
      <c r="Z88" s="2">
        <v>262</v>
      </c>
      <c r="AA88" s="2">
        <v>474</v>
      </c>
      <c r="AB88" s="2">
        <v>888</v>
      </c>
      <c r="AC88" s="2">
        <v>282</v>
      </c>
      <c r="AD88" s="2">
        <v>312</v>
      </c>
      <c r="AE88" s="2">
        <v>1033</v>
      </c>
      <c r="AF88" s="2">
        <v>817</v>
      </c>
      <c r="AG88" s="2">
        <v>1799</v>
      </c>
      <c r="AH88" s="2">
        <v>679</v>
      </c>
      <c r="AI88" s="2">
        <v>302</v>
      </c>
      <c r="AJ88" s="2">
        <v>179</v>
      </c>
    </row>
    <row r="89" spans="2:36" s="4" customFormat="1" ht="9.75" customHeight="1">
      <c r="B89" s="6" t="s">
        <v>93</v>
      </c>
      <c r="C89" s="4">
        <f aca="true" t="shared" si="8" ref="C89:AJ89">C88/256604</f>
        <v>0.004797275178874842</v>
      </c>
      <c r="D89" s="4">
        <f t="shared" si="8"/>
        <v>0.0022719832894265092</v>
      </c>
      <c r="E89" s="4">
        <f t="shared" si="8"/>
        <v>0.017486087512275726</v>
      </c>
      <c r="F89" s="4">
        <f t="shared" si="8"/>
        <v>0.11225857741890227</v>
      </c>
      <c r="G89" s="4">
        <f t="shared" si="8"/>
        <v>0.7056359214977164</v>
      </c>
      <c r="H89" s="4">
        <f t="shared" si="8"/>
        <v>0.013951458278125049</v>
      </c>
      <c r="I89" s="4">
        <f t="shared" si="8"/>
        <v>0.0030241149787220774</v>
      </c>
      <c r="J89" s="4">
        <f t="shared" si="8"/>
        <v>0.00634050911131549</v>
      </c>
      <c r="K89" s="4">
        <f t="shared" si="8"/>
        <v>0.0009197050708484669</v>
      </c>
      <c r="L89" s="4">
        <f t="shared" si="8"/>
        <v>0.0018199248647721782</v>
      </c>
      <c r="M89" s="4">
        <f t="shared" si="8"/>
        <v>0.011671680877928636</v>
      </c>
      <c r="N89" s="4">
        <f t="shared" si="8"/>
        <v>0.004302349144986049</v>
      </c>
      <c r="O89" s="4">
        <f t="shared" si="8"/>
        <v>0.0024083802278997988</v>
      </c>
      <c r="P89" s="4">
        <f t="shared" si="8"/>
        <v>0.0156778538136584</v>
      </c>
      <c r="Q89" s="4">
        <f t="shared" si="8"/>
        <v>0.012910944490343097</v>
      </c>
      <c r="R89" s="4">
        <f t="shared" si="8"/>
        <v>0.004871319231188913</v>
      </c>
      <c r="S89" s="4">
        <f t="shared" si="8"/>
        <v>0.0028136739879347167</v>
      </c>
      <c r="T89" s="4">
        <f t="shared" si="8"/>
        <v>0.004863525120419011</v>
      </c>
      <c r="U89" s="4">
        <f t="shared" si="8"/>
        <v>0.0038580848311016197</v>
      </c>
      <c r="V89" s="4">
        <f t="shared" si="8"/>
        <v>0.018694174681610574</v>
      </c>
      <c r="W89" s="4">
        <f t="shared" si="8"/>
        <v>0.006558744212872753</v>
      </c>
      <c r="X89" s="4">
        <f t="shared" si="8"/>
        <v>0.007096537855996009</v>
      </c>
      <c r="Y89" s="4">
        <f t="shared" si="8"/>
        <v>0.008382566133029883</v>
      </c>
      <c r="Z89" s="4">
        <f t="shared" si="8"/>
        <v>0.0010210285108571964</v>
      </c>
      <c r="AA89" s="4">
        <f t="shared" si="8"/>
        <v>0.0018472042524668361</v>
      </c>
      <c r="AB89" s="4">
        <f t="shared" si="8"/>
        <v>0.0034605851818366043</v>
      </c>
      <c r="AC89" s="4">
        <f t="shared" si="8"/>
        <v>0.0010989696185562188</v>
      </c>
      <c r="AD89" s="4">
        <f t="shared" si="8"/>
        <v>0.0012158812801047528</v>
      </c>
      <c r="AE89" s="4">
        <f t="shared" si="8"/>
        <v>0.004025658212654519</v>
      </c>
      <c r="AF89" s="4">
        <f t="shared" si="8"/>
        <v>0.0031838942495050738</v>
      </c>
      <c r="AG89" s="4">
        <f t="shared" si="8"/>
        <v>0.007010802637527085</v>
      </c>
      <c r="AH89" s="4">
        <f t="shared" si="8"/>
        <v>0.0026461006063818178</v>
      </c>
      <c r="AI89" s="4">
        <f t="shared" si="8"/>
        <v>0.0011769107262552415</v>
      </c>
      <c r="AJ89" s="4">
        <f t="shared" si="8"/>
        <v>0.0006975729139062525</v>
      </c>
    </row>
    <row r="90" spans="2:36" ht="4.5" customHeight="1"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9.75" customHeight="1">
      <c r="A91" s="3" t="s">
        <v>109</v>
      </c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 ht="9.75" customHeight="1">
      <c r="B92" s="5" t="s">
        <v>64</v>
      </c>
      <c r="C92" s="2">
        <v>1200</v>
      </c>
      <c r="D92" s="2">
        <v>577</v>
      </c>
      <c r="E92" s="2">
        <v>1929</v>
      </c>
      <c r="F92" s="2">
        <v>15157</v>
      </c>
      <c r="G92" s="2">
        <v>61482</v>
      </c>
      <c r="H92" s="2">
        <v>1739</v>
      </c>
      <c r="I92" s="2">
        <v>374</v>
      </c>
      <c r="J92" s="2">
        <v>2421</v>
      </c>
      <c r="K92" s="2">
        <v>385</v>
      </c>
      <c r="L92" s="2">
        <v>551</v>
      </c>
      <c r="M92" s="2">
        <v>3266</v>
      </c>
      <c r="N92" s="2">
        <v>1672</v>
      </c>
      <c r="O92" s="2">
        <v>411</v>
      </c>
      <c r="P92" s="2">
        <v>4011</v>
      </c>
      <c r="Q92" s="2">
        <v>1613</v>
      </c>
      <c r="R92" s="2">
        <v>555</v>
      </c>
      <c r="S92" s="2">
        <v>1709</v>
      </c>
      <c r="T92" s="2">
        <v>1687</v>
      </c>
      <c r="U92" s="2">
        <v>633</v>
      </c>
      <c r="V92" s="2">
        <v>1186</v>
      </c>
      <c r="W92" s="2">
        <v>1397</v>
      </c>
      <c r="X92" s="2">
        <v>438</v>
      </c>
      <c r="Y92" s="2">
        <v>578</v>
      </c>
      <c r="Z92" s="2">
        <v>129</v>
      </c>
      <c r="AA92" s="2">
        <v>447</v>
      </c>
      <c r="AB92" s="2">
        <v>780</v>
      </c>
      <c r="AC92" s="2">
        <v>217</v>
      </c>
      <c r="AD92" s="2">
        <v>344</v>
      </c>
      <c r="AE92" s="2">
        <v>1067</v>
      </c>
      <c r="AF92" s="2">
        <v>439</v>
      </c>
      <c r="AG92" s="2">
        <v>1819</v>
      </c>
      <c r="AH92" s="2">
        <v>577</v>
      </c>
      <c r="AI92" s="2">
        <v>199</v>
      </c>
      <c r="AJ92" s="2">
        <v>116</v>
      </c>
    </row>
    <row r="93" spans="2:36" ht="9.75" customHeight="1">
      <c r="B93" s="5" t="s">
        <v>74</v>
      </c>
      <c r="C93" s="2">
        <v>871</v>
      </c>
      <c r="D93" s="2">
        <v>404</v>
      </c>
      <c r="E93" s="2">
        <v>1148</v>
      </c>
      <c r="F93" s="2">
        <v>10742</v>
      </c>
      <c r="G93" s="2">
        <v>25267</v>
      </c>
      <c r="H93" s="2">
        <v>671</v>
      </c>
      <c r="I93" s="2">
        <v>271</v>
      </c>
      <c r="J93" s="2">
        <v>1730</v>
      </c>
      <c r="K93" s="2">
        <v>268</v>
      </c>
      <c r="L93" s="2">
        <v>427</v>
      </c>
      <c r="M93" s="2">
        <v>1271</v>
      </c>
      <c r="N93" s="2">
        <v>1172</v>
      </c>
      <c r="O93" s="2">
        <v>236</v>
      </c>
      <c r="P93" s="2">
        <v>1970</v>
      </c>
      <c r="Q93" s="2">
        <v>1046</v>
      </c>
      <c r="R93" s="2">
        <v>364</v>
      </c>
      <c r="S93" s="2">
        <v>1008</v>
      </c>
      <c r="T93" s="2">
        <v>925</v>
      </c>
      <c r="U93" s="2">
        <v>465</v>
      </c>
      <c r="V93" s="2">
        <v>640</v>
      </c>
      <c r="W93" s="2">
        <v>815</v>
      </c>
      <c r="X93" s="2">
        <v>248</v>
      </c>
      <c r="Y93" s="2">
        <v>345</v>
      </c>
      <c r="Z93" s="2">
        <v>78</v>
      </c>
      <c r="AA93" s="2">
        <v>122</v>
      </c>
      <c r="AB93" s="2">
        <v>535</v>
      </c>
      <c r="AC93" s="2">
        <v>137</v>
      </c>
      <c r="AD93" s="2">
        <v>200</v>
      </c>
      <c r="AE93" s="2">
        <v>277</v>
      </c>
      <c r="AF93" s="2">
        <v>233</v>
      </c>
      <c r="AG93" s="2">
        <v>878</v>
      </c>
      <c r="AH93" s="2">
        <v>299</v>
      </c>
      <c r="AI93" s="2">
        <v>76</v>
      </c>
      <c r="AJ93" s="2">
        <v>79</v>
      </c>
    </row>
    <row r="94" spans="1:36" ht="9.75" customHeight="1">
      <c r="A94" s="3" t="s">
        <v>92</v>
      </c>
      <c r="C94" s="2">
        <v>2071</v>
      </c>
      <c r="D94" s="2">
        <v>981</v>
      </c>
      <c r="E94" s="2">
        <v>3077</v>
      </c>
      <c r="F94" s="2">
        <v>25899</v>
      </c>
      <c r="G94" s="2">
        <v>86749</v>
      </c>
      <c r="H94" s="2">
        <v>2410</v>
      </c>
      <c r="I94" s="2">
        <v>645</v>
      </c>
      <c r="J94" s="2">
        <v>4151</v>
      </c>
      <c r="K94" s="2">
        <v>653</v>
      </c>
      <c r="L94" s="2">
        <v>978</v>
      </c>
      <c r="M94" s="2">
        <v>4537</v>
      </c>
      <c r="N94" s="2">
        <v>2844</v>
      </c>
      <c r="O94" s="2">
        <v>647</v>
      </c>
      <c r="P94" s="2">
        <v>5981</v>
      </c>
      <c r="Q94" s="2">
        <v>2659</v>
      </c>
      <c r="R94" s="2">
        <v>919</v>
      </c>
      <c r="S94" s="2">
        <v>2717</v>
      </c>
      <c r="T94" s="2">
        <v>2612</v>
      </c>
      <c r="U94" s="2">
        <v>1098</v>
      </c>
      <c r="V94" s="2">
        <v>1826</v>
      </c>
      <c r="W94" s="2">
        <v>2212</v>
      </c>
      <c r="X94" s="2">
        <v>686</v>
      </c>
      <c r="Y94" s="2">
        <v>923</v>
      </c>
      <c r="Z94" s="2">
        <v>207</v>
      </c>
      <c r="AA94" s="2">
        <v>569</v>
      </c>
      <c r="AB94" s="2">
        <v>1315</v>
      </c>
      <c r="AC94" s="2">
        <v>354</v>
      </c>
      <c r="AD94" s="2">
        <v>544</v>
      </c>
      <c r="AE94" s="2">
        <v>1344</v>
      </c>
      <c r="AF94" s="2">
        <v>672</v>
      </c>
      <c r="AG94" s="2">
        <v>2697</v>
      </c>
      <c r="AH94" s="2">
        <v>876</v>
      </c>
      <c r="AI94" s="2">
        <v>275</v>
      </c>
      <c r="AJ94" s="2">
        <v>195</v>
      </c>
    </row>
    <row r="95" spans="2:36" s="4" customFormat="1" ht="9.75" customHeight="1">
      <c r="B95" s="6" t="s">
        <v>93</v>
      </c>
      <c r="C95" s="4">
        <f aca="true" t="shared" si="9" ref="C95:AJ95">C94/166323</f>
        <v>0.012451675354581146</v>
      </c>
      <c r="D95" s="4">
        <f t="shared" si="9"/>
        <v>0.005898162010064754</v>
      </c>
      <c r="E95" s="4">
        <f t="shared" si="9"/>
        <v>0.018500147303740312</v>
      </c>
      <c r="F95" s="4">
        <f t="shared" si="9"/>
        <v>0.15571508450424776</v>
      </c>
      <c r="G95" s="4">
        <f t="shared" si="9"/>
        <v>0.5215694762600482</v>
      </c>
      <c r="H95" s="4">
        <f t="shared" si="9"/>
        <v>0.014489878128701382</v>
      </c>
      <c r="I95" s="4">
        <f t="shared" si="9"/>
        <v>0.003877996428635847</v>
      </c>
      <c r="J95" s="4">
        <f t="shared" si="9"/>
        <v>0.02495746228723628</v>
      </c>
      <c r="K95" s="4">
        <f t="shared" si="9"/>
        <v>0.003926095609146059</v>
      </c>
      <c r="L95" s="4">
        <f t="shared" si="9"/>
        <v>0.005880124817373424</v>
      </c>
      <c r="M95" s="4">
        <f t="shared" si="9"/>
        <v>0.027278247746854015</v>
      </c>
      <c r="N95" s="4">
        <f t="shared" si="9"/>
        <v>0.017099258671380388</v>
      </c>
      <c r="O95" s="4">
        <f t="shared" si="9"/>
        <v>0.0038900212237634</v>
      </c>
      <c r="P95" s="4">
        <f t="shared" si="9"/>
        <v>0.03596014982894729</v>
      </c>
      <c r="Q95" s="4">
        <f t="shared" si="9"/>
        <v>0.015986965122081732</v>
      </c>
      <c r="R95" s="4">
        <f t="shared" si="9"/>
        <v>0.00552539336111061</v>
      </c>
      <c r="S95" s="4">
        <f t="shared" si="9"/>
        <v>0.01633568418078077</v>
      </c>
      <c r="T95" s="4">
        <f t="shared" si="9"/>
        <v>0.015704382436584237</v>
      </c>
      <c r="U95" s="4">
        <f t="shared" si="9"/>
        <v>0.006601612525026605</v>
      </c>
      <c r="V95" s="4">
        <f t="shared" si="9"/>
        <v>0.010978637951455901</v>
      </c>
      <c r="W95" s="4">
        <f t="shared" si="9"/>
        <v>0.013299423411073635</v>
      </c>
      <c r="X95" s="4">
        <f t="shared" si="9"/>
        <v>0.004124504728750684</v>
      </c>
      <c r="Y95" s="4">
        <f t="shared" si="9"/>
        <v>0.005549442951365716</v>
      </c>
      <c r="Z95" s="4">
        <f t="shared" si="9"/>
        <v>0.001244566295701737</v>
      </c>
      <c r="AA95" s="4">
        <f t="shared" si="9"/>
        <v>0.0034210542137888328</v>
      </c>
      <c r="AB95" s="4">
        <f t="shared" si="9"/>
        <v>0.007906302796366107</v>
      </c>
      <c r="AC95" s="4">
        <f t="shared" si="9"/>
        <v>0.0021283887375768834</v>
      </c>
      <c r="AD95" s="4">
        <f t="shared" si="9"/>
        <v>0.00327074427469442</v>
      </c>
      <c r="AE95" s="4">
        <f t="shared" si="9"/>
        <v>0.008080662325715625</v>
      </c>
      <c r="AF95" s="4">
        <f t="shared" si="9"/>
        <v>0.004040331162857813</v>
      </c>
      <c r="AG95" s="4">
        <f t="shared" si="9"/>
        <v>0.01621543622950524</v>
      </c>
      <c r="AH95" s="4">
        <f t="shared" si="9"/>
        <v>0.005266860265868221</v>
      </c>
      <c r="AI95" s="4">
        <f t="shared" si="9"/>
        <v>0.0016534093300385395</v>
      </c>
      <c r="AJ95" s="4">
        <f t="shared" si="9"/>
        <v>0.0011724175249364188</v>
      </c>
    </row>
    <row r="96" spans="2:36" ht="4.5" customHeight="1"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9.75" customHeight="1">
      <c r="A97" s="3" t="s">
        <v>110</v>
      </c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ht="9.75" customHeight="1">
      <c r="B98" s="5" t="s">
        <v>75</v>
      </c>
      <c r="C98" s="2">
        <v>1656</v>
      </c>
      <c r="D98" s="2">
        <v>774</v>
      </c>
      <c r="E98" s="2">
        <v>2590</v>
      </c>
      <c r="F98" s="2">
        <v>23242</v>
      </c>
      <c r="G98" s="2">
        <v>161905</v>
      </c>
      <c r="H98" s="2">
        <v>2816</v>
      </c>
      <c r="I98" s="2">
        <v>468</v>
      </c>
      <c r="J98" s="2">
        <v>4654</v>
      </c>
      <c r="K98" s="2">
        <v>373</v>
      </c>
      <c r="L98" s="2">
        <v>414</v>
      </c>
      <c r="M98" s="2">
        <v>2178</v>
      </c>
      <c r="N98" s="2">
        <v>1036</v>
      </c>
      <c r="O98" s="2">
        <v>1234</v>
      </c>
      <c r="P98" s="2">
        <v>3354</v>
      </c>
      <c r="Q98" s="2">
        <v>2340</v>
      </c>
      <c r="R98" s="2">
        <v>1860</v>
      </c>
      <c r="S98" s="2">
        <v>1213</v>
      </c>
      <c r="T98" s="2">
        <v>1383</v>
      </c>
      <c r="U98" s="2">
        <v>994</v>
      </c>
      <c r="V98" s="2">
        <v>3041</v>
      </c>
      <c r="W98" s="2">
        <v>1754</v>
      </c>
      <c r="X98" s="2">
        <v>1506</v>
      </c>
      <c r="Y98" s="2">
        <v>1218</v>
      </c>
      <c r="Z98" s="2">
        <v>272</v>
      </c>
      <c r="AA98" s="2">
        <v>474</v>
      </c>
      <c r="AB98" s="2">
        <v>1752</v>
      </c>
      <c r="AC98" s="2">
        <v>233</v>
      </c>
      <c r="AD98" s="2">
        <v>288</v>
      </c>
      <c r="AE98" s="2">
        <v>1242</v>
      </c>
      <c r="AF98" s="2">
        <v>724</v>
      </c>
      <c r="AG98" s="2">
        <v>1313</v>
      </c>
      <c r="AH98" s="2">
        <v>665</v>
      </c>
      <c r="AI98" s="2">
        <v>272</v>
      </c>
      <c r="AJ98" s="2">
        <v>587</v>
      </c>
    </row>
    <row r="99" spans="2:36" ht="9.75" customHeight="1">
      <c r="B99" s="5" t="s">
        <v>76</v>
      </c>
      <c r="C99" s="2">
        <v>253</v>
      </c>
      <c r="D99" s="2">
        <v>124</v>
      </c>
      <c r="E99" s="2">
        <v>300</v>
      </c>
      <c r="F99" s="2">
        <v>2509</v>
      </c>
      <c r="G99" s="2">
        <v>12795</v>
      </c>
      <c r="H99" s="2">
        <v>435</v>
      </c>
      <c r="I99" s="2">
        <v>58</v>
      </c>
      <c r="J99" s="2">
        <v>358</v>
      </c>
      <c r="K99" s="2">
        <v>46</v>
      </c>
      <c r="L99" s="2">
        <v>99</v>
      </c>
      <c r="M99" s="2">
        <v>314</v>
      </c>
      <c r="N99" s="2">
        <v>178</v>
      </c>
      <c r="O99" s="2">
        <v>63</v>
      </c>
      <c r="P99" s="2">
        <v>277</v>
      </c>
      <c r="Q99" s="2">
        <v>363</v>
      </c>
      <c r="R99" s="2">
        <v>518</v>
      </c>
      <c r="S99" s="2">
        <v>232</v>
      </c>
      <c r="T99" s="2">
        <v>254</v>
      </c>
      <c r="U99" s="2">
        <v>118</v>
      </c>
      <c r="V99" s="2">
        <v>246</v>
      </c>
      <c r="W99" s="2">
        <v>168</v>
      </c>
      <c r="X99" s="2">
        <v>54</v>
      </c>
      <c r="Y99" s="2">
        <v>141</v>
      </c>
      <c r="Z99" s="2">
        <v>18</v>
      </c>
      <c r="AA99" s="2">
        <v>71</v>
      </c>
      <c r="AB99" s="2">
        <v>136</v>
      </c>
      <c r="AC99" s="2">
        <v>32</v>
      </c>
      <c r="AD99" s="2">
        <v>31</v>
      </c>
      <c r="AE99" s="2">
        <v>182</v>
      </c>
      <c r="AF99" s="2">
        <v>60</v>
      </c>
      <c r="AG99" s="2">
        <v>299</v>
      </c>
      <c r="AH99" s="2">
        <v>69</v>
      </c>
      <c r="AI99" s="2">
        <v>55</v>
      </c>
      <c r="AJ99" s="2">
        <v>55</v>
      </c>
    </row>
    <row r="100" spans="1:36" ht="9.75" customHeight="1">
      <c r="A100" s="3" t="s">
        <v>92</v>
      </c>
      <c r="C100" s="2">
        <v>1909</v>
      </c>
      <c r="D100" s="2">
        <v>898</v>
      </c>
      <c r="E100" s="2">
        <v>2890</v>
      </c>
      <c r="F100" s="2">
        <v>25751</v>
      </c>
      <c r="G100" s="2">
        <v>174700</v>
      </c>
      <c r="H100" s="2">
        <v>3251</v>
      </c>
      <c r="I100" s="2">
        <v>526</v>
      </c>
      <c r="J100" s="2">
        <v>5012</v>
      </c>
      <c r="K100" s="2">
        <v>419</v>
      </c>
      <c r="L100" s="2">
        <v>513</v>
      </c>
      <c r="M100" s="2">
        <v>2492</v>
      </c>
      <c r="N100" s="2">
        <v>1214</v>
      </c>
      <c r="O100" s="2">
        <v>1297</v>
      </c>
      <c r="P100" s="2">
        <v>3631</v>
      </c>
      <c r="Q100" s="2">
        <v>2703</v>
      </c>
      <c r="R100" s="2">
        <v>2378</v>
      </c>
      <c r="S100" s="2">
        <v>1445</v>
      </c>
      <c r="T100" s="2">
        <v>1637</v>
      </c>
      <c r="U100" s="2">
        <v>1112</v>
      </c>
      <c r="V100" s="2">
        <v>3287</v>
      </c>
      <c r="W100" s="2">
        <v>1922</v>
      </c>
      <c r="X100" s="2">
        <v>1560</v>
      </c>
      <c r="Y100" s="2">
        <v>1359</v>
      </c>
      <c r="Z100" s="2">
        <v>290</v>
      </c>
      <c r="AA100" s="2">
        <v>545</v>
      </c>
      <c r="AB100" s="2">
        <v>1888</v>
      </c>
      <c r="AC100" s="2">
        <v>265</v>
      </c>
      <c r="AD100" s="2">
        <v>319</v>
      </c>
      <c r="AE100" s="2">
        <v>1424</v>
      </c>
      <c r="AF100" s="2">
        <v>784</v>
      </c>
      <c r="AG100" s="2">
        <v>1612</v>
      </c>
      <c r="AH100" s="2">
        <v>734</v>
      </c>
      <c r="AI100" s="2">
        <v>327</v>
      </c>
      <c r="AJ100" s="2">
        <v>642</v>
      </c>
    </row>
    <row r="101" spans="2:36" s="4" customFormat="1" ht="9.75" customHeight="1">
      <c r="B101" s="6" t="s">
        <v>93</v>
      </c>
      <c r="C101" s="4">
        <f aca="true" t="shared" si="10" ref="C101:AJ101">C100/250736</f>
        <v>0.0076135856039818775</v>
      </c>
      <c r="D101" s="4">
        <f t="shared" si="10"/>
        <v>0.0035814561929679023</v>
      </c>
      <c r="E101" s="4">
        <f t="shared" si="10"/>
        <v>0.01152606725799247</v>
      </c>
      <c r="F101" s="4">
        <f t="shared" si="10"/>
        <v>0.10270164635313636</v>
      </c>
      <c r="G101" s="4">
        <f t="shared" si="10"/>
        <v>0.6967487716163614</v>
      </c>
      <c r="H101" s="4">
        <f t="shared" si="10"/>
        <v>0.012965828600599834</v>
      </c>
      <c r="I101" s="4">
        <f t="shared" si="10"/>
        <v>0.002097824006125965</v>
      </c>
      <c r="J101" s="4">
        <f t="shared" si="10"/>
        <v>0.01998915193669836</v>
      </c>
      <c r="K101" s="4">
        <f t="shared" si="10"/>
        <v>0.0016710803394805692</v>
      </c>
      <c r="L101" s="4">
        <f t="shared" si="10"/>
        <v>0.0020459766447578328</v>
      </c>
      <c r="M101" s="4">
        <f t="shared" si="10"/>
        <v>0.009938740348414268</v>
      </c>
      <c r="N101" s="4">
        <f t="shared" si="10"/>
        <v>0.0048417459000701935</v>
      </c>
      <c r="O101" s="4">
        <f t="shared" si="10"/>
        <v>0.005172771361112884</v>
      </c>
      <c r="P101" s="4">
        <f t="shared" si="10"/>
        <v>0.014481366855976006</v>
      </c>
      <c r="Q101" s="4">
        <f t="shared" si="10"/>
        <v>0.010780262906004721</v>
      </c>
      <c r="R101" s="4">
        <f t="shared" si="10"/>
        <v>0.009484078871801417</v>
      </c>
      <c r="S101" s="4">
        <f t="shared" si="10"/>
        <v>0.005763033628996235</v>
      </c>
      <c r="T101" s="4">
        <f t="shared" si="10"/>
        <v>0.00652877927381788</v>
      </c>
      <c r="U101" s="4">
        <f t="shared" si="10"/>
        <v>0.004434943526258695</v>
      </c>
      <c r="V101" s="4">
        <f t="shared" si="10"/>
        <v>0.013109405909003892</v>
      </c>
      <c r="W101" s="4">
        <f t="shared" si="10"/>
        <v>0.00766543296535001</v>
      </c>
      <c r="X101" s="4">
        <f t="shared" si="10"/>
        <v>0.006221683364175866</v>
      </c>
      <c r="Y101" s="4">
        <f t="shared" si="10"/>
        <v>0.005420043392253207</v>
      </c>
      <c r="Z101" s="4">
        <f t="shared" si="10"/>
        <v>0.0011565949843660263</v>
      </c>
      <c r="AA101" s="4">
        <f t="shared" si="10"/>
        <v>0.002173600918894774</v>
      </c>
      <c r="AB101" s="4">
        <f t="shared" si="10"/>
        <v>0.00752983217407951</v>
      </c>
      <c r="AC101" s="4">
        <f t="shared" si="10"/>
        <v>0.0010568885201965414</v>
      </c>
      <c r="AD101" s="4">
        <f t="shared" si="10"/>
        <v>0.001272254482802629</v>
      </c>
      <c r="AE101" s="4">
        <f t="shared" si="10"/>
        <v>0.005679280199093867</v>
      </c>
      <c r="AF101" s="4">
        <f t="shared" si="10"/>
        <v>0.003126794716355051</v>
      </c>
      <c r="AG101" s="4">
        <f t="shared" si="10"/>
        <v>0.006429072809648395</v>
      </c>
      <c r="AH101" s="4">
        <f t="shared" si="10"/>
        <v>0.0029273817880160805</v>
      </c>
      <c r="AI101" s="4">
        <f t="shared" si="10"/>
        <v>0.0013041605513368644</v>
      </c>
      <c r="AJ101" s="4">
        <f t="shared" si="10"/>
        <v>0.002560461999872376</v>
      </c>
    </row>
    <row r="102" spans="2:36" ht="4.5" customHeight="1"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9.75" customHeight="1">
      <c r="A103" s="3" t="s">
        <v>111</v>
      </c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9.75" customHeight="1">
      <c r="B104" s="5" t="s">
        <v>67</v>
      </c>
      <c r="C104" s="2">
        <v>85</v>
      </c>
      <c r="D104" s="2">
        <v>65</v>
      </c>
      <c r="E104" s="2">
        <v>345</v>
      </c>
      <c r="F104" s="2">
        <v>4319</v>
      </c>
      <c r="G104" s="2">
        <v>2103</v>
      </c>
      <c r="H104" s="2">
        <v>110</v>
      </c>
      <c r="I104" s="2">
        <v>195</v>
      </c>
      <c r="J104" s="2">
        <v>326</v>
      </c>
      <c r="K104" s="2">
        <v>117</v>
      </c>
      <c r="L104" s="2">
        <v>97</v>
      </c>
      <c r="M104" s="2">
        <v>634</v>
      </c>
      <c r="N104" s="2">
        <v>560</v>
      </c>
      <c r="O104" s="2">
        <v>159</v>
      </c>
      <c r="P104" s="2">
        <v>1032</v>
      </c>
      <c r="Q104" s="2">
        <v>439</v>
      </c>
      <c r="R104" s="2">
        <v>105</v>
      </c>
      <c r="S104" s="2">
        <v>831</v>
      </c>
      <c r="T104" s="2">
        <v>2652</v>
      </c>
      <c r="U104" s="2">
        <v>110</v>
      </c>
      <c r="V104" s="2">
        <v>183</v>
      </c>
      <c r="W104" s="2">
        <v>235</v>
      </c>
      <c r="X104" s="2">
        <v>60</v>
      </c>
      <c r="Y104" s="2">
        <v>95</v>
      </c>
      <c r="Z104" s="2">
        <v>29</v>
      </c>
      <c r="AA104" s="2">
        <v>35</v>
      </c>
      <c r="AB104" s="2">
        <v>52</v>
      </c>
      <c r="AC104" s="2">
        <v>14</v>
      </c>
      <c r="AD104" s="2">
        <v>49</v>
      </c>
      <c r="AE104" s="2">
        <v>33</v>
      </c>
      <c r="AF104" s="2">
        <v>97</v>
      </c>
      <c r="AG104" s="2">
        <v>125</v>
      </c>
      <c r="AH104" s="2">
        <v>63</v>
      </c>
      <c r="AI104" s="2">
        <v>11</v>
      </c>
      <c r="AJ104" s="2">
        <v>22</v>
      </c>
    </row>
    <row r="105" spans="2:36" ht="9.75" customHeight="1">
      <c r="B105" s="5" t="s">
        <v>69</v>
      </c>
      <c r="C105" s="2">
        <v>51</v>
      </c>
      <c r="D105" s="2">
        <v>15</v>
      </c>
      <c r="E105" s="2">
        <v>575</v>
      </c>
      <c r="F105" s="2">
        <v>3871</v>
      </c>
      <c r="G105" s="2">
        <v>2565</v>
      </c>
      <c r="H105" s="2">
        <v>97</v>
      </c>
      <c r="I105" s="2">
        <v>30</v>
      </c>
      <c r="J105" s="2">
        <v>156</v>
      </c>
      <c r="K105" s="2">
        <v>48</v>
      </c>
      <c r="L105" s="2">
        <v>285</v>
      </c>
      <c r="M105" s="2">
        <v>969</v>
      </c>
      <c r="N105" s="2">
        <v>234</v>
      </c>
      <c r="O105" s="2">
        <v>357</v>
      </c>
      <c r="P105" s="2">
        <v>1590</v>
      </c>
      <c r="Q105" s="2">
        <v>844</v>
      </c>
      <c r="R105" s="2">
        <v>176</v>
      </c>
      <c r="S105" s="2">
        <v>191</v>
      </c>
      <c r="T105" s="2">
        <v>2431</v>
      </c>
      <c r="U105" s="2">
        <v>200</v>
      </c>
      <c r="V105" s="2">
        <v>258</v>
      </c>
      <c r="W105" s="2">
        <v>136</v>
      </c>
      <c r="X105" s="2">
        <v>76</v>
      </c>
      <c r="Y105" s="2">
        <v>32</v>
      </c>
      <c r="Z105" s="2">
        <v>57</v>
      </c>
      <c r="AA105" s="2">
        <v>40</v>
      </c>
      <c r="AB105" s="2">
        <v>53</v>
      </c>
      <c r="AC105" s="2">
        <v>28</v>
      </c>
      <c r="AD105" s="2">
        <v>25</v>
      </c>
      <c r="AE105" s="2">
        <v>55</v>
      </c>
      <c r="AF105" s="2">
        <v>87</v>
      </c>
      <c r="AG105" s="2">
        <v>88</v>
      </c>
      <c r="AH105" s="2">
        <v>50</v>
      </c>
      <c r="AI105" s="2">
        <v>24</v>
      </c>
      <c r="AJ105" s="2">
        <v>52</v>
      </c>
    </row>
    <row r="106" spans="2:36" ht="9.75" customHeight="1">
      <c r="B106" s="5" t="s">
        <v>77</v>
      </c>
      <c r="C106" s="2">
        <v>356</v>
      </c>
      <c r="D106" s="2">
        <v>212</v>
      </c>
      <c r="E106" s="2">
        <v>712</v>
      </c>
      <c r="F106" s="2">
        <v>6443</v>
      </c>
      <c r="G106" s="2">
        <v>10246</v>
      </c>
      <c r="H106" s="2">
        <v>594</v>
      </c>
      <c r="I106" s="2">
        <v>176</v>
      </c>
      <c r="J106" s="2">
        <v>753</v>
      </c>
      <c r="K106" s="2">
        <v>295</v>
      </c>
      <c r="L106" s="2">
        <v>275</v>
      </c>
      <c r="M106" s="2">
        <v>1205</v>
      </c>
      <c r="N106" s="2">
        <v>988</v>
      </c>
      <c r="O106" s="2">
        <v>467</v>
      </c>
      <c r="P106" s="2">
        <v>2733</v>
      </c>
      <c r="Q106" s="2">
        <v>1458</v>
      </c>
      <c r="R106" s="2">
        <v>321</v>
      </c>
      <c r="S106" s="2">
        <v>1238</v>
      </c>
      <c r="T106" s="2">
        <v>3098</v>
      </c>
      <c r="U106" s="2">
        <v>303</v>
      </c>
      <c r="V106" s="2">
        <v>371</v>
      </c>
      <c r="W106" s="2">
        <v>514</v>
      </c>
      <c r="X106" s="2">
        <v>129</v>
      </c>
      <c r="Y106" s="2">
        <v>270</v>
      </c>
      <c r="Z106" s="2">
        <v>83</v>
      </c>
      <c r="AA106" s="2">
        <v>298</v>
      </c>
      <c r="AB106" s="2">
        <v>143</v>
      </c>
      <c r="AC106" s="2">
        <v>78</v>
      </c>
      <c r="AD106" s="2">
        <v>76</v>
      </c>
      <c r="AE106" s="2">
        <v>79</v>
      </c>
      <c r="AF106" s="2">
        <v>104</v>
      </c>
      <c r="AG106" s="2">
        <v>738</v>
      </c>
      <c r="AH106" s="2">
        <v>283</v>
      </c>
      <c r="AI106" s="2">
        <v>104</v>
      </c>
      <c r="AJ106" s="2">
        <v>27</v>
      </c>
    </row>
    <row r="107" spans="2:36" ht="9.75" customHeight="1">
      <c r="B107" s="5" t="s">
        <v>78</v>
      </c>
      <c r="C107" s="2">
        <v>345</v>
      </c>
      <c r="D107" s="2">
        <v>1516</v>
      </c>
      <c r="E107" s="2">
        <v>635</v>
      </c>
      <c r="F107" s="2">
        <v>7105</v>
      </c>
      <c r="G107" s="2">
        <v>10671</v>
      </c>
      <c r="H107" s="2">
        <v>209</v>
      </c>
      <c r="I107" s="2">
        <v>249</v>
      </c>
      <c r="J107" s="2">
        <v>315</v>
      </c>
      <c r="K107" s="2">
        <v>240</v>
      </c>
      <c r="L107" s="2">
        <v>108</v>
      </c>
      <c r="M107" s="2">
        <v>340</v>
      </c>
      <c r="N107" s="2">
        <v>460</v>
      </c>
      <c r="O107" s="2">
        <v>114</v>
      </c>
      <c r="P107" s="2">
        <v>1797</v>
      </c>
      <c r="Q107" s="2">
        <v>320</v>
      </c>
      <c r="R107" s="2">
        <v>95</v>
      </c>
      <c r="S107" s="2">
        <v>953</v>
      </c>
      <c r="T107" s="2">
        <v>687</v>
      </c>
      <c r="U107" s="2">
        <v>217</v>
      </c>
      <c r="V107" s="2">
        <v>505</v>
      </c>
      <c r="W107" s="2">
        <v>322</v>
      </c>
      <c r="X107" s="2">
        <v>72</v>
      </c>
      <c r="Y107" s="2">
        <v>345</v>
      </c>
      <c r="Z107" s="2">
        <v>51</v>
      </c>
      <c r="AA107" s="2">
        <v>63</v>
      </c>
      <c r="AB107" s="2">
        <v>124</v>
      </c>
      <c r="AC107" s="2">
        <v>32</v>
      </c>
      <c r="AD107" s="2">
        <v>32</v>
      </c>
      <c r="AE107" s="2">
        <v>62</v>
      </c>
      <c r="AF107" s="2">
        <v>90</v>
      </c>
      <c r="AG107" s="2">
        <v>393</v>
      </c>
      <c r="AH107" s="2">
        <v>57</v>
      </c>
      <c r="AI107" s="2">
        <v>36</v>
      </c>
      <c r="AJ107" s="2">
        <v>35</v>
      </c>
    </row>
    <row r="108" spans="2:36" ht="9.75" customHeight="1">
      <c r="B108" s="5" t="s">
        <v>79</v>
      </c>
      <c r="C108" s="2">
        <v>41</v>
      </c>
      <c r="D108" s="2">
        <v>359</v>
      </c>
      <c r="E108" s="2">
        <v>237</v>
      </c>
      <c r="F108" s="2">
        <v>2099</v>
      </c>
      <c r="G108" s="2">
        <v>4209</v>
      </c>
      <c r="H108" s="2">
        <v>80</v>
      </c>
      <c r="I108" s="2">
        <v>94</v>
      </c>
      <c r="J108" s="2">
        <v>155</v>
      </c>
      <c r="K108" s="2">
        <v>93</v>
      </c>
      <c r="L108" s="2">
        <v>107</v>
      </c>
      <c r="M108" s="2">
        <v>519</v>
      </c>
      <c r="N108" s="2">
        <v>303</v>
      </c>
      <c r="O108" s="2">
        <v>84</v>
      </c>
      <c r="P108" s="2">
        <v>1053</v>
      </c>
      <c r="Q108" s="2">
        <v>337</v>
      </c>
      <c r="R108" s="2">
        <v>52</v>
      </c>
      <c r="S108" s="2">
        <v>538</v>
      </c>
      <c r="T108" s="2">
        <v>698</v>
      </c>
      <c r="U108" s="2">
        <v>169</v>
      </c>
      <c r="V108" s="2">
        <v>200</v>
      </c>
      <c r="W108" s="2">
        <v>250</v>
      </c>
      <c r="X108" s="2">
        <v>32</v>
      </c>
      <c r="Y108" s="2">
        <v>97</v>
      </c>
      <c r="Z108" s="2">
        <v>20</v>
      </c>
      <c r="AA108" s="2">
        <v>34</v>
      </c>
      <c r="AB108" s="2">
        <v>27</v>
      </c>
      <c r="AC108" s="2">
        <v>7</v>
      </c>
      <c r="AD108" s="2">
        <v>14</v>
      </c>
      <c r="AE108" s="2">
        <v>34</v>
      </c>
      <c r="AF108" s="2">
        <v>37</v>
      </c>
      <c r="AG108" s="2">
        <v>73</v>
      </c>
      <c r="AH108" s="2">
        <v>32</v>
      </c>
      <c r="AI108" s="2">
        <v>4</v>
      </c>
      <c r="AJ108" s="2">
        <v>16</v>
      </c>
    </row>
    <row r="109" spans="2:36" ht="9.75" customHeight="1">
      <c r="B109" s="5" t="s">
        <v>63</v>
      </c>
      <c r="C109" s="2">
        <v>259</v>
      </c>
      <c r="D109" s="2">
        <v>137</v>
      </c>
      <c r="E109" s="2">
        <v>405</v>
      </c>
      <c r="F109" s="2">
        <v>3657</v>
      </c>
      <c r="G109" s="2">
        <v>5429</v>
      </c>
      <c r="H109" s="2">
        <v>333</v>
      </c>
      <c r="I109" s="2">
        <v>93</v>
      </c>
      <c r="J109" s="2">
        <v>245</v>
      </c>
      <c r="K109" s="2">
        <v>151</v>
      </c>
      <c r="L109" s="2">
        <v>81</v>
      </c>
      <c r="M109" s="2">
        <v>510</v>
      </c>
      <c r="N109" s="2">
        <v>384</v>
      </c>
      <c r="O109" s="2">
        <v>158</v>
      </c>
      <c r="P109" s="2">
        <v>1416</v>
      </c>
      <c r="Q109" s="2">
        <v>494</v>
      </c>
      <c r="R109" s="2">
        <v>112</v>
      </c>
      <c r="S109" s="2">
        <v>556</v>
      </c>
      <c r="T109" s="2">
        <v>799</v>
      </c>
      <c r="U109" s="2">
        <v>166</v>
      </c>
      <c r="V109" s="2">
        <v>225</v>
      </c>
      <c r="W109" s="2">
        <v>242</v>
      </c>
      <c r="X109" s="2">
        <v>68</v>
      </c>
      <c r="Y109" s="2">
        <v>130</v>
      </c>
      <c r="Z109" s="2">
        <v>47</v>
      </c>
      <c r="AA109" s="2">
        <v>109</v>
      </c>
      <c r="AB109" s="2">
        <v>78</v>
      </c>
      <c r="AC109" s="2">
        <v>38</v>
      </c>
      <c r="AD109" s="2">
        <v>55</v>
      </c>
      <c r="AE109" s="2">
        <v>36</v>
      </c>
      <c r="AF109" s="2">
        <v>48</v>
      </c>
      <c r="AG109" s="2">
        <v>509</v>
      </c>
      <c r="AH109" s="2">
        <v>108</v>
      </c>
      <c r="AI109" s="2">
        <v>78</v>
      </c>
      <c r="AJ109" s="2">
        <v>23</v>
      </c>
    </row>
    <row r="110" spans="1:36" ht="9.75" customHeight="1">
      <c r="A110" s="3" t="s">
        <v>92</v>
      </c>
      <c r="C110" s="2">
        <v>1137</v>
      </c>
      <c r="D110" s="2">
        <v>2304</v>
      </c>
      <c r="E110" s="2">
        <v>2909</v>
      </c>
      <c r="F110" s="2">
        <v>27494</v>
      </c>
      <c r="G110" s="2">
        <v>35223</v>
      </c>
      <c r="H110" s="2">
        <v>1423</v>
      </c>
      <c r="I110" s="2">
        <v>837</v>
      </c>
      <c r="J110" s="2">
        <v>1950</v>
      </c>
      <c r="K110" s="2">
        <v>944</v>
      </c>
      <c r="L110" s="2">
        <v>953</v>
      </c>
      <c r="M110" s="2">
        <v>4177</v>
      </c>
      <c r="N110" s="2">
        <v>2929</v>
      </c>
      <c r="O110" s="2">
        <v>1339</v>
      </c>
      <c r="P110" s="2">
        <v>9621</v>
      </c>
      <c r="Q110" s="2">
        <v>3892</v>
      </c>
      <c r="R110" s="2">
        <v>861</v>
      </c>
      <c r="S110" s="2">
        <v>4307</v>
      </c>
      <c r="T110" s="2">
        <v>10365</v>
      </c>
      <c r="U110" s="2">
        <v>1165</v>
      </c>
      <c r="V110" s="2">
        <v>1742</v>
      </c>
      <c r="W110" s="2">
        <v>1699</v>
      </c>
      <c r="X110" s="2">
        <v>437</v>
      </c>
      <c r="Y110" s="2">
        <v>969</v>
      </c>
      <c r="Z110" s="2">
        <v>287</v>
      </c>
      <c r="AA110" s="2">
        <v>579</v>
      </c>
      <c r="AB110" s="2">
        <v>477</v>
      </c>
      <c r="AC110" s="2">
        <v>197</v>
      </c>
      <c r="AD110" s="2">
        <v>251</v>
      </c>
      <c r="AE110" s="2">
        <v>299</v>
      </c>
      <c r="AF110" s="2">
        <v>463</v>
      </c>
      <c r="AG110" s="2">
        <v>1926</v>
      </c>
      <c r="AH110" s="2">
        <v>593</v>
      </c>
      <c r="AI110" s="2">
        <v>257</v>
      </c>
      <c r="AJ110" s="2">
        <v>175</v>
      </c>
    </row>
    <row r="111" spans="2:36" s="4" customFormat="1" ht="9.75" customHeight="1">
      <c r="B111" s="6" t="s">
        <v>93</v>
      </c>
      <c r="C111" s="4">
        <f aca="true" t="shared" si="11" ref="C111:AJ111">C110/124181</f>
        <v>0.009155990046786546</v>
      </c>
      <c r="D111" s="4">
        <f t="shared" si="11"/>
        <v>0.018553562944411787</v>
      </c>
      <c r="E111" s="4">
        <f t="shared" si="11"/>
        <v>0.023425483769658806</v>
      </c>
      <c r="F111" s="4">
        <f t="shared" si="11"/>
        <v>0.22140263003196947</v>
      </c>
      <c r="G111" s="4">
        <f t="shared" si="11"/>
        <v>0.28364242516971194</v>
      </c>
      <c r="H111" s="4">
        <f t="shared" si="11"/>
        <v>0.011459079891448773</v>
      </c>
      <c r="I111" s="4">
        <f t="shared" si="11"/>
        <v>0.006740161538399594</v>
      </c>
      <c r="J111" s="4">
        <f t="shared" si="11"/>
        <v>0.015702885304515184</v>
      </c>
      <c r="K111" s="4">
        <f t="shared" si="11"/>
        <v>0.007601807039724274</v>
      </c>
      <c r="L111" s="4">
        <f t="shared" si="11"/>
        <v>0.007674281894975882</v>
      </c>
      <c r="M111" s="4">
        <f t="shared" si="11"/>
        <v>0.03363638559844098</v>
      </c>
      <c r="N111" s="4">
        <f t="shared" si="11"/>
        <v>0.023586539003551267</v>
      </c>
      <c r="O111" s="4">
        <f t="shared" si="11"/>
        <v>0.010782647909100426</v>
      </c>
      <c r="P111" s="4">
        <f t="shared" si="11"/>
        <v>0.07747562026396952</v>
      </c>
      <c r="Q111" s="4">
        <f t="shared" si="11"/>
        <v>0.031341348515473384</v>
      </c>
      <c r="R111" s="4">
        <f t="shared" si="11"/>
        <v>0.00693342781907055</v>
      </c>
      <c r="S111" s="4">
        <f t="shared" si="11"/>
        <v>0.034683244618742</v>
      </c>
      <c r="T111" s="4">
        <f t="shared" si="11"/>
        <v>0.08346687496476916</v>
      </c>
      <c r="U111" s="4">
        <f t="shared" si="11"/>
        <v>0.009381467374235994</v>
      </c>
      <c r="V111" s="4">
        <f t="shared" si="11"/>
        <v>0.014027910872033564</v>
      </c>
      <c r="W111" s="4">
        <f t="shared" si="11"/>
        <v>0.013681642119164767</v>
      </c>
      <c r="X111" s="4">
        <f t="shared" si="11"/>
        <v>0.003519056860550326</v>
      </c>
      <c r="Y111" s="4">
        <f t="shared" si="11"/>
        <v>0.007803126082089853</v>
      </c>
      <c r="Z111" s="4">
        <f t="shared" si="11"/>
        <v>0.00231114260635685</v>
      </c>
      <c r="AA111" s="4">
        <f t="shared" si="11"/>
        <v>0.004662549021186816</v>
      </c>
      <c r="AB111" s="4">
        <f t="shared" si="11"/>
        <v>0.0038411673283352526</v>
      </c>
      <c r="AC111" s="4">
        <f t="shared" si="11"/>
        <v>0.0015863940538407646</v>
      </c>
      <c r="AD111" s="4">
        <f t="shared" si="11"/>
        <v>0.002021243185350416</v>
      </c>
      <c r="AE111" s="4">
        <f t="shared" si="11"/>
        <v>0.002407775746692328</v>
      </c>
      <c r="AF111" s="4">
        <f t="shared" si="11"/>
        <v>0.0037284286646105283</v>
      </c>
      <c r="AG111" s="4">
        <f t="shared" si="11"/>
        <v>0.015509619023844227</v>
      </c>
      <c r="AH111" s="4">
        <f t="shared" si="11"/>
        <v>0.00477528768491154</v>
      </c>
      <c r="AI111" s="4">
        <f t="shared" si="11"/>
        <v>0.002069559755518155</v>
      </c>
      <c r="AJ111" s="4">
        <f t="shared" si="11"/>
        <v>0.0014092332965590548</v>
      </c>
    </row>
    <row r="112" spans="2:36" ht="4.5" customHeight="1"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9.75" customHeight="1">
      <c r="A113" s="3" t="s">
        <v>112</v>
      </c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 ht="9.75" customHeight="1">
      <c r="B114" s="5" t="s">
        <v>76</v>
      </c>
      <c r="C114" s="2">
        <v>2204</v>
      </c>
      <c r="D114" s="2">
        <v>866</v>
      </c>
      <c r="E114" s="2">
        <v>2086</v>
      </c>
      <c r="F114" s="2">
        <v>18442</v>
      </c>
      <c r="G114" s="2">
        <v>78062</v>
      </c>
      <c r="H114" s="2">
        <v>4467</v>
      </c>
      <c r="I114" s="2">
        <v>495</v>
      </c>
      <c r="J114" s="2">
        <v>2142</v>
      </c>
      <c r="K114" s="2">
        <v>528</v>
      </c>
      <c r="L114" s="2">
        <v>448</v>
      </c>
      <c r="M114" s="2">
        <v>4759</v>
      </c>
      <c r="N114" s="2">
        <v>1708</v>
      </c>
      <c r="O114" s="2">
        <v>455</v>
      </c>
      <c r="P114" s="2">
        <v>9021</v>
      </c>
      <c r="Q114" s="2">
        <v>3334</v>
      </c>
      <c r="R114" s="2">
        <v>513</v>
      </c>
      <c r="S114" s="2">
        <v>2458</v>
      </c>
      <c r="T114" s="2">
        <v>2202</v>
      </c>
      <c r="U114" s="2">
        <v>1105</v>
      </c>
      <c r="V114" s="2">
        <v>1501</v>
      </c>
      <c r="W114" s="2">
        <v>1581</v>
      </c>
      <c r="X114" s="2">
        <v>539</v>
      </c>
      <c r="Y114" s="2">
        <v>826</v>
      </c>
      <c r="Z114" s="2">
        <v>158</v>
      </c>
      <c r="AA114" s="2">
        <v>601</v>
      </c>
      <c r="AB114" s="2">
        <v>473</v>
      </c>
      <c r="AC114" s="2">
        <v>229</v>
      </c>
      <c r="AD114" s="2">
        <v>321</v>
      </c>
      <c r="AE114" s="2">
        <v>373</v>
      </c>
      <c r="AF114" s="2">
        <v>489</v>
      </c>
      <c r="AG114" s="2">
        <v>1899</v>
      </c>
      <c r="AH114" s="2">
        <v>904</v>
      </c>
      <c r="AI114" s="2">
        <v>422</v>
      </c>
      <c r="AJ114" s="2">
        <v>137</v>
      </c>
    </row>
    <row r="115" spans="2:36" ht="9.75" customHeight="1">
      <c r="B115" s="5" t="s">
        <v>74</v>
      </c>
      <c r="C115" s="2">
        <v>464</v>
      </c>
      <c r="D115" s="2">
        <v>228</v>
      </c>
      <c r="E115" s="2">
        <v>1082</v>
      </c>
      <c r="F115" s="2">
        <v>10158</v>
      </c>
      <c r="G115" s="2">
        <v>45124</v>
      </c>
      <c r="H115" s="2">
        <v>2081</v>
      </c>
      <c r="I115" s="2">
        <v>245</v>
      </c>
      <c r="J115" s="2">
        <v>2248</v>
      </c>
      <c r="K115" s="2">
        <v>238</v>
      </c>
      <c r="L115" s="2">
        <v>316</v>
      </c>
      <c r="M115" s="2">
        <v>1832</v>
      </c>
      <c r="N115" s="2">
        <v>938</v>
      </c>
      <c r="O115" s="2">
        <v>225</v>
      </c>
      <c r="P115" s="2">
        <v>4274</v>
      </c>
      <c r="Q115" s="2">
        <v>1575</v>
      </c>
      <c r="R115" s="2">
        <v>326</v>
      </c>
      <c r="S115" s="2">
        <v>981</v>
      </c>
      <c r="T115" s="2">
        <v>1000</v>
      </c>
      <c r="U115" s="2">
        <v>934</v>
      </c>
      <c r="V115" s="2">
        <v>706</v>
      </c>
      <c r="W115" s="2">
        <v>1002</v>
      </c>
      <c r="X115" s="2">
        <v>342</v>
      </c>
      <c r="Y115" s="2">
        <v>298</v>
      </c>
      <c r="Z115" s="2">
        <v>77</v>
      </c>
      <c r="AA115" s="2">
        <v>108</v>
      </c>
      <c r="AB115" s="2">
        <v>435</v>
      </c>
      <c r="AC115" s="2">
        <v>112</v>
      </c>
      <c r="AD115" s="2">
        <v>144</v>
      </c>
      <c r="AE115" s="2">
        <v>318</v>
      </c>
      <c r="AF115" s="2">
        <v>311</v>
      </c>
      <c r="AG115" s="2">
        <v>665</v>
      </c>
      <c r="AH115" s="2">
        <v>313</v>
      </c>
      <c r="AI115" s="2">
        <v>103</v>
      </c>
      <c r="AJ115" s="2">
        <v>99</v>
      </c>
    </row>
    <row r="116" spans="1:36" ht="9.75" customHeight="1">
      <c r="A116" s="3" t="s">
        <v>92</v>
      </c>
      <c r="C116" s="2">
        <v>2668</v>
      </c>
      <c r="D116" s="2">
        <v>1094</v>
      </c>
      <c r="E116" s="2">
        <v>3168</v>
      </c>
      <c r="F116" s="2">
        <v>28600</v>
      </c>
      <c r="G116" s="2">
        <v>123186</v>
      </c>
      <c r="H116" s="2">
        <v>6548</v>
      </c>
      <c r="I116" s="2">
        <v>740</v>
      </c>
      <c r="J116" s="2">
        <v>4390</v>
      </c>
      <c r="K116" s="2">
        <v>766</v>
      </c>
      <c r="L116" s="2">
        <v>764</v>
      </c>
      <c r="M116" s="2">
        <v>6591</v>
      </c>
      <c r="N116" s="2">
        <v>2646</v>
      </c>
      <c r="O116" s="2">
        <v>680</v>
      </c>
      <c r="P116" s="2">
        <v>13295</v>
      </c>
      <c r="Q116" s="2">
        <v>4909</v>
      </c>
      <c r="R116" s="2">
        <v>839</v>
      </c>
      <c r="S116" s="2">
        <v>3439</v>
      </c>
      <c r="T116" s="2">
        <v>3202</v>
      </c>
      <c r="U116" s="2">
        <v>2039</v>
      </c>
      <c r="V116" s="2">
        <v>2207</v>
      </c>
      <c r="W116" s="2">
        <v>2583</v>
      </c>
      <c r="X116" s="2">
        <v>881</v>
      </c>
      <c r="Y116" s="2">
        <v>1124</v>
      </c>
      <c r="Z116" s="2">
        <v>235</v>
      </c>
      <c r="AA116" s="2">
        <v>709</v>
      </c>
      <c r="AB116" s="2">
        <v>908</v>
      </c>
      <c r="AC116" s="2">
        <v>341</v>
      </c>
      <c r="AD116" s="2">
        <v>465</v>
      </c>
      <c r="AE116" s="2">
        <v>691</v>
      </c>
      <c r="AF116" s="2">
        <v>800</v>
      </c>
      <c r="AG116" s="2">
        <v>2564</v>
      </c>
      <c r="AH116" s="2">
        <v>1217</v>
      </c>
      <c r="AI116" s="2">
        <v>525</v>
      </c>
      <c r="AJ116" s="2">
        <v>236</v>
      </c>
    </row>
    <row r="117" spans="2:36" s="4" customFormat="1" ht="9.75" customHeight="1">
      <c r="B117" s="6" t="s">
        <v>93</v>
      </c>
      <c r="C117" s="4">
        <f aca="true" t="shared" si="12" ref="C117:AJ117">C116/225050</f>
        <v>0.011855143301488558</v>
      </c>
      <c r="D117" s="4">
        <f t="shared" si="12"/>
        <v>0.0048611419684514556</v>
      </c>
      <c r="E117" s="4">
        <f t="shared" si="12"/>
        <v>0.014076871806265275</v>
      </c>
      <c r="F117" s="4">
        <f t="shared" si="12"/>
        <v>0.12708287047322817</v>
      </c>
      <c r="G117" s="4">
        <f t="shared" si="12"/>
        <v>0.5473716951788491</v>
      </c>
      <c r="H117" s="4">
        <f t="shared" si="12"/>
        <v>0.029095756498555878</v>
      </c>
      <c r="I117" s="4">
        <f t="shared" si="12"/>
        <v>0.00328815818706954</v>
      </c>
      <c r="J117" s="4">
        <f t="shared" si="12"/>
        <v>0.019506776271939568</v>
      </c>
      <c r="K117" s="4">
        <f t="shared" si="12"/>
        <v>0.003403688069317929</v>
      </c>
      <c r="L117" s="4">
        <f t="shared" si="12"/>
        <v>0.0033948011552988227</v>
      </c>
      <c r="M117" s="4">
        <f t="shared" si="12"/>
        <v>0.029286825149966673</v>
      </c>
      <c r="N117" s="4">
        <f t="shared" si="12"/>
        <v>0.011757387247278383</v>
      </c>
      <c r="O117" s="4">
        <f t="shared" si="12"/>
        <v>0.0030215507664963343</v>
      </c>
      <c r="P117" s="4">
        <f t="shared" si="12"/>
        <v>0.05907576094201289</v>
      </c>
      <c r="Q117" s="4">
        <f t="shared" si="12"/>
        <v>0.0218129304598978</v>
      </c>
      <c r="R117" s="4">
        <f t="shared" si="12"/>
        <v>0.00372806043101533</v>
      </c>
      <c r="S117" s="4">
        <f t="shared" si="12"/>
        <v>0.015281048655854255</v>
      </c>
      <c r="T117" s="4">
        <f t="shared" si="12"/>
        <v>0.014227949344590091</v>
      </c>
      <c r="U117" s="4">
        <f t="shared" si="12"/>
        <v>0.00906020884247945</v>
      </c>
      <c r="V117" s="4">
        <f t="shared" si="12"/>
        <v>0.009806709620084425</v>
      </c>
      <c r="W117" s="4">
        <f t="shared" si="12"/>
        <v>0.011477449455676516</v>
      </c>
      <c r="X117" s="4">
        <f t="shared" si="12"/>
        <v>0.003914685625416574</v>
      </c>
      <c r="Y117" s="4">
        <f t="shared" si="12"/>
        <v>0.004994445678738058</v>
      </c>
      <c r="Z117" s="4">
        <f t="shared" si="12"/>
        <v>0.0010442123972450566</v>
      </c>
      <c r="AA117" s="4">
        <f t="shared" si="12"/>
        <v>0.0031504110197733835</v>
      </c>
      <c r="AB117" s="4">
        <f t="shared" si="12"/>
        <v>0.0040346589646745165</v>
      </c>
      <c r="AC117" s="4">
        <f t="shared" si="12"/>
        <v>0.0015152188402577204</v>
      </c>
      <c r="AD117" s="4">
        <f t="shared" si="12"/>
        <v>0.002066207509442346</v>
      </c>
      <c r="AE117" s="4">
        <f t="shared" si="12"/>
        <v>0.003070428793601422</v>
      </c>
      <c r="AF117" s="4">
        <f t="shared" si="12"/>
        <v>0.003554765607642746</v>
      </c>
      <c r="AG117" s="4">
        <f t="shared" si="12"/>
        <v>0.011393023772495</v>
      </c>
      <c r="AH117" s="4">
        <f t="shared" si="12"/>
        <v>0.005407687180626527</v>
      </c>
      <c r="AI117" s="4">
        <f t="shared" si="12"/>
        <v>0.0023328149300155523</v>
      </c>
      <c r="AJ117" s="4">
        <f t="shared" si="12"/>
        <v>0.00104865585425461</v>
      </c>
    </row>
    <row r="118" spans="2:36" ht="4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9.75" customHeight="1">
      <c r="A119" s="3" t="s">
        <v>113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 ht="9.75" customHeight="1">
      <c r="B120" s="5" t="s">
        <v>67</v>
      </c>
      <c r="C120" s="2">
        <v>235</v>
      </c>
      <c r="D120" s="2">
        <v>213</v>
      </c>
      <c r="E120" s="2">
        <v>925</v>
      </c>
      <c r="F120" s="2">
        <v>11004</v>
      </c>
      <c r="G120" s="2">
        <v>5645</v>
      </c>
      <c r="H120" s="2">
        <v>268</v>
      </c>
      <c r="I120" s="2">
        <v>662</v>
      </c>
      <c r="J120" s="2">
        <v>740</v>
      </c>
      <c r="K120" s="2">
        <v>178</v>
      </c>
      <c r="L120" s="2">
        <v>177</v>
      </c>
      <c r="M120" s="2">
        <v>701</v>
      </c>
      <c r="N120" s="2">
        <v>793</v>
      </c>
      <c r="O120" s="2">
        <v>150</v>
      </c>
      <c r="P120" s="2">
        <v>1195</v>
      </c>
      <c r="Q120" s="2">
        <v>421</v>
      </c>
      <c r="R120" s="2">
        <v>189</v>
      </c>
      <c r="S120" s="2">
        <v>993</v>
      </c>
      <c r="T120" s="2">
        <v>2226</v>
      </c>
      <c r="U120" s="2">
        <v>152</v>
      </c>
      <c r="V120" s="2">
        <v>543</v>
      </c>
      <c r="W120" s="2">
        <v>508</v>
      </c>
      <c r="X120" s="2">
        <v>117</v>
      </c>
      <c r="Y120" s="2">
        <v>235</v>
      </c>
      <c r="Z120" s="2">
        <v>64</v>
      </c>
      <c r="AA120" s="2">
        <v>63</v>
      </c>
      <c r="AB120" s="2">
        <v>155</v>
      </c>
      <c r="AC120" s="2">
        <v>22</v>
      </c>
      <c r="AD120" s="2">
        <v>83</v>
      </c>
      <c r="AE120" s="2">
        <v>70</v>
      </c>
      <c r="AF120" s="2">
        <v>203</v>
      </c>
      <c r="AG120" s="2">
        <v>324</v>
      </c>
      <c r="AH120" s="2">
        <v>109</v>
      </c>
      <c r="AI120" s="2">
        <v>18</v>
      </c>
      <c r="AJ120" s="2">
        <v>60</v>
      </c>
    </row>
    <row r="121" spans="2:36" ht="9.75" customHeight="1">
      <c r="B121" s="5" t="s">
        <v>80</v>
      </c>
      <c r="C121" s="2">
        <v>229</v>
      </c>
      <c r="D121" s="2">
        <v>217</v>
      </c>
      <c r="E121" s="2">
        <v>623</v>
      </c>
      <c r="F121" s="2">
        <v>6984</v>
      </c>
      <c r="G121" s="2">
        <v>3330</v>
      </c>
      <c r="H121" s="2">
        <v>268</v>
      </c>
      <c r="I121" s="2">
        <v>546</v>
      </c>
      <c r="J121" s="2">
        <v>403</v>
      </c>
      <c r="K121" s="2">
        <v>230</v>
      </c>
      <c r="L121" s="2">
        <v>91</v>
      </c>
      <c r="M121" s="2">
        <v>326</v>
      </c>
      <c r="N121" s="2">
        <v>585</v>
      </c>
      <c r="O121" s="2">
        <v>181</v>
      </c>
      <c r="P121" s="2">
        <v>845</v>
      </c>
      <c r="Q121" s="2">
        <v>301</v>
      </c>
      <c r="R121" s="2">
        <v>175</v>
      </c>
      <c r="S121" s="2">
        <v>170</v>
      </c>
      <c r="T121" s="2">
        <v>2050</v>
      </c>
      <c r="U121" s="2">
        <v>55</v>
      </c>
      <c r="V121" s="2">
        <v>440</v>
      </c>
      <c r="W121" s="2">
        <v>264</v>
      </c>
      <c r="X121" s="2">
        <v>74</v>
      </c>
      <c r="Y121" s="2">
        <v>470</v>
      </c>
      <c r="Z121" s="2">
        <v>109</v>
      </c>
      <c r="AA121" s="2">
        <v>88</v>
      </c>
      <c r="AB121" s="2">
        <v>83</v>
      </c>
      <c r="AC121" s="2">
        <v>19</v>
      </c>
      <c r="AD121" s="2">
        <v>28</v>
      </c>
      <c r="AE121" s="2">
        <v>69</v>
      </c>
      <c r="AF121" s="2">
        <v>98</v>
      </c>
      <c r="AG121" s="2">
        <v>435</v>
      </c>
      <c r="AH121" s="2">
        <v>56</v>
      </c>
      <c r="AI121" s="2">
        <v>38</v>
      </c>
      <c r="AJ121" s="2">
        <v>42</v>
      </c>
    </row>
    <row r="122" spans="2:36" ht="9.75" customHeight="1">
      <c r="B122" s="5" t="s">
        <v>81</v>
      </c>
      <c r="C122" s="2">
        <v>46</v>
      </c>
      <c r="D122" s="2">
        <v>27</v>
      </c>
      <c r="E122" s="2">
        <v>414</v>
      </c>
      <c r="F122" s="2">
        <v>3752</v>
      </c>
      <c r="G122" s="2">
        <v>2090</v>
      </c>
      <c r="H122" s="2">
        <v>72</v>
      </c>
      <c r="I122" s="2">
        <v>240</v>
      </c>
      <c r="J122" s="2">
        <v>603</v>
      </c>
      <c r="K122" s="2">
        <v>405</v>
      </c>
      <c r="L122" s="2">
        <v>214</v>
      </c>
      <c r="M122" s="2">
        <v>678</v>
      </c>
      <c r="N122" s="2">
        <v>859</v>
      </c>
      <c r="O122" s="2">
        <v>133</v>
      </c>
      <c r="P122" s="2">
        <v>2434</v>
      </c>
      <c r="Q122" s="2">
        <v>461</v>
      </c>
      <c r="R122" s="2">
        <v>118</v>
      </c>
      <c r="S122" s="2">
        <v>170</v>
      </c>
      <c r="T122" s="2">
        <v>2890</v>
      </c>
      <c r="U122" s="2">
        <v>95</v>
      </c>
      <c r="V122" s="2">
        <v>144</v>
      </c>
      <c r="W122" s="2">
        <v>276</v>
      </c>
      <c r="X122" s="2">
        <v>39</v>
      </c>
      <c r="Y122" s="2">
        <v>240</v>
      </c>
      <c r="Z122" s="2">
        <v>43</v>
      </c>
      <c r="AA122" s="2">
        <v>29</v>
      </c>
      <c r="AB122" s="2">
        <v>54</v>
      </c>
      <c r="AC122" s="2">
        <v>20</v>
      </c>
      <c r="AD122" s="2">
        <v>13</v>
      </c>
      <c r="AE122" s="2">
        <v>26</v>
      </c>
      <c r="AF122" s="2">
        <v>62</v>
      </c>
      <c r="AG122" s="2">
        <v>89</v>
      </c>
      <c r="AH122" s="2">
        <v>37</v>
      </c>
      <c r="AI122" s="2">
        <v>10</v>
      </c>
      <c r="AJ122" s="2">
        <v>25</v>
      </c>
    </row>
    <row r="123" spans="2:36" ht="9.75" customHeight="1">
      <c r="B123" s="5" t="s">
        <v>72</v>
      </c>
      <c r="C123" s="2">
        <v>688</v>
      </c>
      <c r="D123" s="2">
        <v>275</v>
      </c>
      <c r="E123" s="2">
        <v>551</v>
      </c>
      <c r="F123" s="2">
        <v>4222</v>
      </c>
      <c r="G123" s="2">
        <v>2401</v>
      </c>
      <c r="H123" s="2">
        <v>132</v>
      </c>
      <c r="I123" s="2">
        <v>155</v>
      </c>
      <c r="J123" s="2">
        <v>696</v>
      </c>
      <c r="K123" s="2">
        <v>304</v>
      </c>
      <c r="L123" s="2">
        <v>165</v>
      </c>
      <c r="M123" s="2">
        <v>735</v>
      </c>
      <c r="N123" s="2">
        <v>679</v>
      </c>
      <c r="O123" s="2">
        <v>226</v>
      </c>
      <c r="P123" s="2">
        <v>1495</v>
      </c>
      <c r="Q123" s="2">
        <v>600</v>
      </c>
      <c r="R123" s="2">
        <v>123</v>
      </c>
      <c r="S123" s="2">
        <v>820</v>
      </c>
      <c r="T123" s="2">
        <v>2403</v>
      </c>
      <c r="U123" s="2">
        <v>160</v>
      </c>
      <c r="V123" s="2">
        <v>351</v>
      </c>
      <c r="W123" s="2">
        <v>336</v>
      </c>
      <c r="X123" s="2">
        <v>40</v>
      </c>
      <c r="Y123" s="2">
        <v>157</v>
      </c>
      <c r="Z123" s="2">
        <v>45</v>
      </c>
      <c r="AA123" s="2">
        <v>76</v>
      </c>
      <c r="AB123" s="2">
        <v>47</v>
      </c>
      <c r="AC123" s="2">
        <v>94</v>
      </c>
      <c r="AD123" s="2">
        <v>71</v>
      </c>
      <c r="AE123" s="2">
        <v>17</v>
      </c>
      <c r="AF123" s="2">
        <v>81</v>
      </c>
      <c r="AG123" s="2">
        <v>194</v>
      </c>
      <c r="AH123" s="2">
        <v>197</v>
      </c>
      <c r="AI123" s="2">
        <v>9</v>
      </c>
      <c r="AJ123" s="2">
        <v>22</v>
      </c>
    </row>
    <row r="124" spans="1:36" ht="9.75" customHeight="1">
      <c r="A124" s="3" t="s">
        <v>92</v>
      </c>
      <c r="C124" s="2">
        <v>1198</v>
      </c>
      <c r="D124" s="2">
        <v>732</v>
      </c>
      <c r="E124" s="2">
        <v>2513</v>
      </c>
      <c r="F124" s="2">
        <v>25962</v>
      </c>
      <c r="G124" s="2">
        <v>13466</v>
      </c>
      <c r="H124" s="2">
        <v>740</v>
      </c>
      <c r="I124" s="2">
        <v>1603</v>
      </c>
      <c r="J124" s="2">
        <v>2442</v>
      </c>
      <c r="K124" s="2">
        <v>1117</v>
      </c>
      <c r="L124" s="2">
        <v>647</v>
      </c>
      <c r="M124" s="2">
        <v>2440</v>
      </c>
      <c r="N124" s="2">
        <v>2916</v>
      </c>
      <c r="O124" s="2">
        <v>690</v>
      </c>
      <c r="P124" s="2">
        <v>5969</v>
      </c>
      <c r="Q124" s="2">
        <v>1783</v>
      </c>
      <c r="R124" s="2">
        <v>605</v>
      </c>
      <c r="S124" s="2">
        <v>2153</v>
      </c>
      <c r="T124" s="2">
        <v>9569</v>
      </c>
      <c r="U124" s="2">
        <v>462</v>
      </c>
      <c r="V124" s="2">
        <v>1478</v>
      </c>
      <c r="W124" s="2">
        <v>1384</v>
      </c>
      <c r="X124" s="2">
        <v>270</v>
      </c>
      <c r="Y124" s="2">
        <v>1102</v>
      </c>
      <c r="Z124" s="2">
        <v>261</v>
      </c>
      <c r="AA124" s="2">
        <v>256</v>
      </c>
      <c r="AB124" s="2">
        <v>339</v>
      </c>
      <c r="AC124" s="2">
        <v>155</v>
      </c>
      <c r="AD124" s="2">
        <v>195</v>
      </c>
      <c r="AE124" s="2">
        <v>182</v>
      </c>
      <c r="AF124" s="2">
        <v>444</v>
      </c>
      <c r="AG124" s="2">
        <v>1042</v>
      </c>
      <c r="AH124" s="2">
        <v>399</v>
      </c>
      <c r="AI124" s="2">
        <v>75</v>
      </c>
      <c r="AJ124" s="2">
        <v>149</v>
      </c>
    </row>
    <row r="125" spans="2:36" s="4" customFormat="1" ht="9.75" customHeight="1">
      <c r="B125" s="6" t="s">
        <v>93</v>
      </c>
      <c r="C125" s="4">
        <f aca="true" t="shared" si="13" ref="C125:AJ125">C124/84742</f>
        <v>0.01413702768402917</v>
      </c>
      <c r="D125" s="4">
        <f t="shared" si="13"/>
        <v>0.008637983526468575</v>
      </c>
      <c r="E125" s="4">
        <f t="shared" si="13"/>
        <v>0.02965471666942012</v>
      </c>
      <c r="F125" s="4">
        <f t="shared" si="13"/>
        <v>0.3063652026149961</v>
      </c>
      <c r="G125" s="4">
        <f t="shared" si="13"/>
        <v>0.15890585541998065</v>
      </c>
      <c r="H125" s="4">
        <f t="shared" si="13"/>
        <v>0.00873238771801468</v>
      </c>
      <c r="I125" s="4">
        <f t="shared" si="13"/>
        <v>0.01891623988105072</v>
      </c>
      <c r="J125" s="4">
        <f t="shared" si="13"/>
        <v>0.028816879469448442</v>
      </c>
      <c r="K125" s="4">
        <f t="shared" si="13"/>
        <v>0.013181185244624862</v>
      </c>
      <c r="L125" s="4">
        <f t="shared" si="13"/>
        <v>0.007634938991291213</v>
      </c>
      <c r="M125" s="4">
        <f t="shared" si="13"/>
        <v>0.028793278421561916</v>
      </c>
      <c r="N125" s="4">
        <f t="shared" si="13"/>
        <v>0.034410327818555145</v>
      </c>
      <c r="O125" s="4">
        <f t="shared" si="13"/>
        <v>0.008142361520851526</v>
      </c>
      <c r="P125" s="4">
        <f t="shared" si="13"/>
        <v>0.07043732741733733</v>
      </c>
      <c r="Q125" s="4">
        <f t="shared" si="13"/>
        <v>0.021040334190838072</v>
      </c>
      <c r="R125" s="4">
        <f t="shared" si="13"/>
        <v>0.0071393169856741635</v>
      </c>
      <c r="S125" s="4">
        <f t="shared" si="13"/>
        <v>0.025406528049845414</v>
      </c>
      <c r="T125" s="4">
        <f t="shared" si="13"/>
        <v>0.11291921361308442</v>
      </c>
      <c r="U125" s="4">
        <f t="shared" si="13"/>
        <v>0.005451842061787543</v>
      </c>
      <c r="V125" s="4">
        <f t="shared" si="13"/>
        <v>0.017441174388142834</v>
      </c>
      <c r="W125" s="4">
        <f t="shared" si="13"/>
        <v>0.016331925137476104</v>
      </c>
      <c r="X125" s="4">
        <f t="shared" si="13"/>
        <v>0.003186141464681032</v>
      </c>
      <c r="Y125" s="4">
        <f t="shared" si="13"/>
        <v>0.013004177385475916</v>
      </c>
      <c r="Z125" s="4">
        <f t="shared" si="13"/>
        <v>0.003079936749191664</v>
      </c>
      <c r="AA125" s="4">
        <f t="shared" si="13"/>
        <v>0.0030209341294753487</v>
      </c>
      <c r="AB125" s="4">
        <f t="shared" si="13"/>
        <v>0.004000377616766184</v>
      </c>
      <c r="AC125" s="4">
        <f t="shared" si="13"/>
        <v>0.0018290812112057775</v>
      </c>
      <c r="AD125" s="4">
        <f t="shared" si="13"/>
        <v>0.002301102168936301</v>
      </c>
      <c r="AE125" s="4">
        <f t="shared" si="13"/>
        <v>0.0021476953576738808</v>
      </c>
      <c r="AF125" s="4">
        <f t="shared" si="13"/>
        <v>0.0052394326308088076</v>
      </c>
      <c r="AG125" s="4">
        <f t="shared" si="13"/>
        <v>0.01229614594888013</v>
      </c>
      <c r="AH125" s="4">
        <f t="shared" si="13"/>
        <v>0.0047084090533619696</v>
      </c>
      <c r="AI125" s="4">
        <f t="shared" si="13"/>
        <v>0.000885039295744731</v>
      </c>
      <c r="AJ125" s="4">
        <f t="shared" si="13"/>
        <v>0.0017582780675461992</v>
      </c>
    </row>
    <row r="126" spans="2:36" ht="4.5" customHeight="1"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9.75" customHeight="1">
      <c r="A127" s="3" t="s">
        <v>114</v>
      </c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:36" ht="9.75" customHeight="1">
      <c r="B128" s="5" t="s">
        <v>74</v>
      </c>
      <c r="C128" s="2">
        <v>4800</v>
      </c>
      <c r="D128" s="2">
        <v>1719</v>
      </c>
      <c r="E128" s="2">
        <v>3528</v>
      </c>
      <c r="F128" s="2">
        <v>34690</v>
      </c>
      <c r="G128" s="2">
        <v>86198</v>
      </c>
      <c r="H128" s="2">
        <v>1918</v>
      </c>
      <c r="I128" s="2">
        <v>840</v>
      </c>
      <c r="J128" s="2">
        <v>4748</v>
      </c>
      <c r="K128" s="2">
        <v>843</v>
      </c>
      <c r="L128" s="2">
        <v>1107</v>
      </c>
      <c r="M128" s="2">
        <v>5111</v>
      </c>
      <c r="N128" s="2">
        <v>3677</v>
      </c>
      <c r="O128" s="2">
        <v>891</v>
      </c>
      <c r="P128" s="2">
        <v>12035</v>
      </c>
      <c r="Q128" s="2">
        <v>4293</v>
      </c>
      <c r="R128" s="2">
        <v>1084</v>
      </c>
      <c r="S128" s="2">
        <v>3772</v>
      </c>
      <c r="T128" s="2">
        <v>3449</v>
      </c>
      <c r="U128" s="2">
        <v>1742</v>
      </c>
      <c r="V128" s="2">
        <v>2549</v>
      </c>
      <c r="W128" s="2">
        <v>2842</v>
      </c>
      <c r="X128" s="2">
        <v>933</v>
      </c>
      <c r="Y128" s="2">
        <v>1391</v>
      </c>
      <c r="Z128" s="2">
        <v>315</v>
      </c>
      <c r="AA128" s="2">
        <v>402</v>
      </c>
      <c r="AB128" s="2">
        <v>1336</v>
      </c>
      <c r="AC128" s="2">
        <v>342</v>
      </c>
      <c r="AD128" s="2">
        <v>1016</v>
      </c>
      <c r="AE128" s="2">
        <v>764</v>
      </c>
      <c r="AF128" s="2">
        <v>940</v>
      </c>
      <c r="AG128" s="2">
        <v>1301</v>
      </c>
      <c r="AH128" s="2">
        <v>1214</v>
      </c>
      <c r="AI128" s="2">
        <v>192</v>
      </c>
      <c r="AJ128" s="2">
        <v>283</v>
      </c>
    </row>
    <row r="129" spans="1:36" ht="9.75" customHeight="1">
      <c r="A129" s="3" t="s">
        <v>92</v>
      </c>
      <c r="C129" s="2">
        <v>4800</v>
      </c>
      <c r="D129" s="2">
        <v>1719</v>
      </c>
      <c r="E129" s="2">
        <v>3528</v>
      </c>
      <c r="F129" s="2">
        <v>34690</v>
      </c>
      <c r="G129" s="2">
        <v>86198</v>
      </c>
      <c r="H129" s="2">
        <v>1918</v>
      </c>
      <c r="I129" s="2">
        <v>840</v>
      </c>
      <c r="J129" s="2">
        <v>4748</v>
      </c>
      <c r="K129" s="2">
        <v>843</v>
      </c>
      <c r="L129" s="2">
        <v>1107</v>
      </c>
      <c r="M129" s="2">
        <v>5111</v>
      </c>
      <c r="N129" s="2">
        <v>3677</v>
      </c>
      <c r="O129" s="2">
        <v>891</v>
      </c>
      <c r="P129" s="2">
        <v>12035</v>
      </c>
      <c r="Q129" s="2">
        <v>4293</v>
      </c>
      <c r="R129" s="2">
        <v>1084</v>
      </c>
      <c r="S129" s="2">
        <v>3772</v>
      </c>
      <c r="T129" s="2">
        <v>3449</v>
      </c>
      <c r="U129" s="2">
        <v>1742</v>
      </c>
      <c r="V129" s="2">
        <v>2549</v>
      </c>
      <c r="W129" s="2">
        <v>2842</v>
      </c>
      <c r="X129" s="2">
        <v>933</v>
      </c>
      <c r="Y129" s="2">
        <v>1391</v>
      </c>
      <c r="Z129" s="2">
        <v>315</v>
      </c>
      <c r="AA129" s="2">
        <v>402</v>
      </c>
      <c r="AB129" s="2">
        <v>1336</v>
      </c>
      <c r="AC129" s="2">
        <v>342</v>
      </c>
      <c r="AD129" s="2">
        <v>1016</v>
      </c>
      <c r="AE129" s="2">
        <v>764</v>
      </c>
      <c r="AF129" s="2">
        <v>940</v>
      </c>
      <c r="AG129" s="2">
        <v>1301</v>
      </c>
      <c r="AH129" s="2">
        <v>1214</v>
      </c>
      <c r="AI129" s="2">
        <v>192</v>
      </c>
      <c r="AJ129" s="2">
        <v>283</v>
      </c>
    </row>
    <row r="130" spans="2:36" s="4" customFormat="1" ht="9.75" customHeight="1">
      <c r="B130" s="6" t="s">
        <v>93</v>
      </c>
      <c r="C130" s="4">
        <f aca="true" t="shared" si="14" ref="C130:AJ130">C129/192265</f>
        <v>0.024965542350401788</v>
      </c>
      <c r="D130" s="4">
        <f t="shared" si="14"/>
        <v>0.008940784854237641</v>
      </c>
      <c r="E130" s="4">
        <f t="shared" si="14"/>
        <v>0.018349673627545315</v>
      </c>
      <c r="F130" s="4">
        <f t="shared" si="14"/>
        <v>0.18042805502821627</v>
      </c>
      <c r="G130" s="4">
        <f t="shared" si="14"/>
        <v>0.4483291290666528</v>
      </c>
      <c r="H130" s="4">
        <f t="shared" si="14"/>
        <v>0.009975814630848049</v>
      </c>
      <c r="I130" s="4">
        <f t="shared" si="14"/>
        <v>0.004368969911320313</v>
      </c>
      <c r="J130" s="4">
        <f t="shared" si="14"/>
        <v>0.024695082308272436</v>
      </c>
      <c r="K130" s="4">
        <f t="shared" si="14"/>
        <v>0.0043845733752893145</v>
      </c>
      <c r="L130" s="4">
        <f t="shared" si="14"/>
        <v>0.0057576782045614125</v>
      </c>
      <c r="M130" s="4">
        <f t="shared" si="14"/>
        <v>0.026583101448521572</v>
      </c>
      <c r="N130" s="4">
        <f t="shared" si="14"/>
        <v>0.019124645671339036</v>
      </c>
      <c r="O130" s="4">
        <f t="shared" si="14"/>
        <v>0.0046342287987933325</v>
      </c>
      <c r="P130" s="4">
        <f t="shared" si="14"/>
        <v>0.06259589628897615</v>
      </c>
      <c r="Q130" s="4">
        <f t="shared" si="14"/>
        <v>0.0223285569396406</v>
      </c>
      <c r="R130" s="4">
        <f t="shared" si="14"/>
        <v>0.005638051647465737</v>
      </c>
      <c r="S130" s="4">
        <f t="shared" si="14"/>
        <v>0.01961875536369074</v>
      </c>
      <c r="T130" s="4">
        <f t="shared" si="14"/>
        <v>0.017938782409694952</v>
      </c>
      <c r="U130" s="4">
        <f t="shared" si="14"/>
        <v>0.009060411411333315</v>
      </c>
      <c r="V130" s="4">
        <f t="shared" si="14"/>
        <v>0.013257743218994616</v>
      </c>
      <c r="W130" s="4">
        <f t="shared" si="14"/>
        <v>0.014781681533300393</v>
      </c>
      <c r="X130" s="4">
        <f t="shared" si="14"/>
        <v>0.004852677294359347</v>
      </c>
      <c r="Y130" s="4">
        <f t="shared" si="14"/>
        <v>0.007234806126960185</v>
      </c>
      <c r="Z130" s="4">
        <f t="shared" si="14"/>
        <v>0.0016383637167451174</v>
      </c>
      <c r="AA130" s="4">
        <f t="shared" si="14"/>
        <v>0.0020908641718461497</v>
      </c>
      <c r="AB130" s="4">
        <f t="shared" si="14"/>
        <v>0.0069487426208618315</v>
      </c>
      <c r="AC130" s="4">
        <f t="shared" si="14"/>
        <v>0.0017787948924661275</v>
      </c>
      <c r="AD130" s="4">
        <f t="shared" si="14"/>
        <v>0.005284373130835045</v>
      </c>
      <c r="AE130" s="4">
        <f t="shared" si="14"/>
        <v>0.003973682157438952</v>
      </c>
      <c r="AF130" s="4">
        <f t="shared" si="14"/>
        <v>0.004889085376953684</v>
      </c>
      <c r="AG130" s="4">
        <f t="shared" si="14"/>
        <v>0.006766702207890152</v>
      </c>
      <c r="AH130" s="4">
        <f t="shared" si="14"/>
        <v>0.006314201752789119</v>
      </c>
      <c r="AI130" s="4">
        <f t="shared" si="14"/>
        <v>0.0009986216940160715</v>
      </c>
      <c r="AJ130" s="4">
        <f t="shared" si="14"/>
        <v>0.0014719267677424388</v>
      </c>
    </row>
    <row r="131" spans="2:36" ht="4.5" customHeight="1"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9.75" customHeight="1">
      <c r="A132" s="3" t="s">
        <v>115</v>
      </c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2:36" ht="9.75" customHeight="1">
      <c r="B133" s="5" t="s">
        <v>80</v>
      </c>
      <c r="C133" s="2">
        <v>521</v>
      </c>
      <c r="D133" s="2">
        <v>374</v>
      </c>
      <c r="E133" s="2">
        <v>2126</v>
      </c>
      <c r="F133" s="2">
        <v>11684</v>
      </c>
      <c r="G133" s="2">
        <v>18564</v>
      </c>
      <c r="H133" s="2">
        <v>832</v>
      </c>
      <c r="I133" s="2">
        <v>1882</v>
      </c>
      <c r="J133" s="2">
        <v>5485</v>
      </c>
      <c r="K133" s="2">
        <v>3082</v>
      </c>
      <c r="L133" s="2">
        <v>735</v>
      </c>
      <c r="M133" s="2">
        <v>5601</v>
      </c>
      <c r="N133" s="2">
        <v>2088</v>
      </c>
      <c r="O133" s="2">
        <v>1439</v>
      </c>
      <c r="P133" s="2">
        <v>14606</v>
      </c>
      <c r="Q133" s="2">
        <v>3463</v>
      </c>
      <c r="R133" s="2">
        <v>1604</v>
      </c>
      <c r="S133" s="2">
        <v>1334</v>
      </c>
      <c r="T133" s="2">
        <v>23488</v>
      </c>
      <c r="U133" s="2">
        <v>749</v>
      </c>
      <c r="V133" s="2">
        <v>946</v>
      </c>
      <c r="W133" s="2">
        <v>2328</v>
      </c>
      <c r="X133" s="2">
        <v>704</v>
      </c>
      <c r="Y133" s="2">
        <v>424</v>
      </c>
      <c r="Z133" s="2">
        <v>399</v>
      </c>
      <c r="AA133" s="2">
        <v>534</v>
      </c>
      <c r="AB133" s="2">
        <v>387</v>
      </c>
      <c r="AC133" s="2">
        <v>178</v>
      </c>
      <c r="AD133" s="2">
        <v>160</v>
      </c>
      <c r="AE133" s="2">
        <v>376</v>
      </c>
      <c r="AF133" s="2">
        <v>604</v>
      </c>
      <c r="AG133" s="2">
        <v>619</v>
      </c>
      <c r="AH133" s="2">
        <v>377</v>
      </c>
      <c r="AI133" s="2">
        <v>88</v>
      </c>
      <c r="AJ133" s="2">
        <v>163</v>
      </c>
    </row>
    <row r="134" spans="2:36" ht="9.75" customHeight="1">
      <c r="B134" s="5" t="s">
        <v>82</v>
      </c>
      <c r="C134" s="2">
        <v>22</v>
      </c>
      <c r="D134" s="2">
        <v>14</v>
      </c>
      <c r="E134" s="2">
        <v>329</v>
      </c>
      <c r="F134" s="2">
        <v>3377</v>
      </c>
      <c r="G134" s="2">
        <v>4955</v>
      </c>
      <c r="H134" s="2">
        <v>148</v>
      </c>
      <c r="I134" s="2">
        <v>235</v>
      </c>
      <c r="J134" s="2">
        <v>300</v>
      </c>
      <c r="K134" s="2">
        <v>545</v>
      </c>
      <c r="L134" s="2">
        <v>287</v>
      </c>
      <c r="M134" s="2">
        <v>1031</v>
      </c>
      <c r="N134" s="2">
        <v>858</v>
      </c>
      <c r="O134" s="2">
        <v>288</v>
      </c>
      <c r="P134" s="2">
        <v>3776</v>
      </c>
      <c r="Q134" s="2">
        <v>679</v>
      </c>
      <c r="R134" s="2">
        <v>185</v>
      </c>
      <c r="S134" s="2">
        <v>157</v>
      </c>
      <c r="T134" s="2">
        <v>2554</v>
      </c>
      <c r="U134" s="2">
        <v>277</v>
      </c>
      <c r="V134" s="2">
        <v>172</v>
      </c>
      <c r="W134" s="2">
        <v>456</v>
      </c>
      <c r="X134" s="2">
        <v>168</v>
      </c>
      <c r="Y134" s="2">
        <v>72</v>
      </c>
      <c r="Z134" s="2">
        <v>74</v>
      </c>
      <c r="AA134" s="2">
        <v>129</v>
      </c>
      <c r="AB134" s="2">
        <v>131</v>
      </c>
      <c r="AC134" s="2">
        <v>35</v>
      </c>
      <c r="AD134" s="2">
        <v>29</v>
      </c>
      <c r="AE134" s="2">
        <v>51</v>
      </c>
      <c r="AF134" s="2">
        <v>113</v>
      </c>
      <c r="AG134" s="2">
        <v>68</v>
      </c>
      <c r="AH134" s="2">
        <v>67</v>
      </c>
      <c r="AI134" s="2">
        <v>30</v>
      </c>
      <c r="AJ134" s="2">
        <v>19</v>
      </c>
    </row>
    <row r="135" spans="2:36" ht="9.75" customHeight="1">
      <c r="B135" s="5" t="s">
        <v>72</v>
      </c>
      <c r="C135" s="2">
        <v>862</v>
      </c>
      <c r="D135" s="2">
        <v>340</v>
      </c>
      <c r="E135" s="2">
        <v>887</v>
      </c>
      <c r="F135" s="2">
        <v>4697</v>
      </c>
      <c r="G135" s="2">
        <v>5412</v>
      </c>
      <c r="H135" s="2">
        <v>204</v>
      </c>
      <c r="I135" s="2">
        <v>230</v>
      </c>
      <c r="J135" s="2">
        <v>1525</v>
      </c>
      <c r="K135" s="2">
        <v>610</v>
      </c>
      <c r="L135" s="2">
        <v>235</v>
      </c>
      <c r="M135" s="2">
        <v>1276</v>
      </c>
      <c r="N135" s="2">
        <v>1554</v>
      </c>
      <c r="O135" s="2">
        <v>410</v>
      </c>
      <c r="P135" s="2">
        <v>5187</v>
      </c>
      <c r="Q135" s="2">
        <v>1579</v>
      </c>
      <c r="R135" s="2">
        <v>281</v>
      </c>
      <c r="S135" s="2">
        <v>1952</v>
      </c>
      <c r="T135" s="2">
        <v>3481</v>
      </c>
      <c r="U135" s="2">
        <v>326</v>
      </c>
      <c r="V135" s="2">
        <v>415</v>
      </c>
      <c r="W135" s="2">
        <v>681</v>
      </c>
      <c r="X135" s="2">
        <v>108</v>
      </c>
      <c r="Y135" s="2">
        <v>272</v>
      </c>
      <c r="Z135" s="2">
        <v>69</v>
      </c>
      <c r="AA135" s="2">
        <v>112</v>
      </c>
      <c r="AB135" s="2">
        <v>91</v>
      </c>
      <c r="AC135" s="2">
        <v>184</v>
      </c>
      <c r="AD135" s="2">
        <v>137</v>
      </c>
      <c r="AE135" s="2">
        <v>62</v>
      </c>
      <c r="AF135" s="2">
        <v>154</v>
      </c>
      <c r="AG135" s="2">
        <v>164</v>
      </c>
      <c r="AH135" s="2">
        <v>375</v>
      </c>
      <c r="AI135" s="2">
        <v>23</v>
      </c>
      <c r="AJ135" s="2">
        <v>50</v>
      </c>
    </row>
    <row r="136" spans="1:36" ht="9.75" customHeight="1">
      <c r="A136" s="3" t="s">
        <v>92</v>
      </c>
      <c r="C136" s="2">
        <v>1405</v>
      </c>
      <c r="D136" s="2">
        <v>728</v>
      </c>
      <c r="E136" s="2">
        <v>3342</v>
      </c>
      <c r="F136" s="2">
        <v>19758</v>
      </c>
      <c r="G136" s="2">
        <v>28931</v>
      </c>
      <c r="H136" s="2">
        <v>1184</v>
      </c>
      <c r="I136" s="2">
        <v>2347</v>
      </c>
      <c r="J136" s="2">
        <v>7310</v>
      </c>
      <c r="K136" s="2">
        <v>4237</v>
      </c>
      <c r="L136" s="2">
        <v>1257</v>
      </c>
      <c r="M136" s="2">
        <v>7908</v>
      </c>
      <c r="N136" s="2">
        <v>4500</v>
      </c>
      <c r="O136" s="2">
        <v>2137</v>
      </c>
      <c r="P136" s="2">
        <v>23569</v>
      </c>
      <c r="Q136" s="2">
        <v>5721</v>
      </c>
      <c r="R136" s="2">
        <v>2070</v>
      </c>
      <c r="S136" s="2">
        <v>3443</v>
      </c>
      <c r="T136" s="2">
        <v>29523</v>
      </c>
      <c r="U136" s="2">
        <v>1352</v>
      </c>
      <c r="V136" s="2">
        <v>1533</v>
      </c>
      <c r="W136" s="2">
        <v>3465</v>
      </c>
      <c r="X136" s="2">
        <v>980</v>
      </c>
      <c r="Y136" s="2">
        <v>768</v>
      </c>
      <c r="Z136" s="2">
        <v>542</v>
      </c>
      <c r="AA136" s="2">
        <v>775</v>
      </c>
      <c r="AB136" s="2">
        <v>609</v>
      </c>
      <c r="AC136" s="2">
        <v>397</v>
      </c>
      <c r="AD136" s="2">
        <v>326</v>
      </c>
      <c r="AE136" s="2">
        <v>489</v>
      </c>
      <c r="AF136" s="2">
        <v>871</v>
      </c>
      <c r="AG136" s="2">
        <v>851</v>
      </c>
      <c r="AH136" s="2">
        <v>819</v>
      </c>
      <c r="AI136" s="2">
        <v>141</v>
      </c>
      <c r="AJ136" s="2">
        <v>232</v>
      </c>
    </row>
    <row r="137" spans="2:36" s="4" customFormat="1" ht="9.75" customHeight="1">
      <c r="B137" s="6" t="s">
        <v>93</v>
      </c>
      <c r="C137" s="4">
        <f aca="true" t="shared" si="15" ref="C137:AJ137">C136/163537</f>
        <v>0.008591327956364615</v>
      </c>
      <c r="D137" s="4">
        <f t="shared" si="15"/>
        <v>0.004451591994472199</v>
      </c>
      <c r="E137" s="4">
        <f t="shared" si="15"/>
        <v>0.020435742370228143</v>
      </c>
      <c r="F137" s="4">
        <f t="shared" si="15"/>
        <v>0.12081669591590893</v>
      </c>
      <c r="G137" s="4">
        <f t="shared" si="15"/>
        <v>0.1769079780110923</v>
      </c>
      <c r="H137" s="4">
        <f t="shared" si="15"/>
        <v>0.007239951815185554</v>
      </c>
      <c r="I137" s="4">
        <f t="shared" si="15"/>
        <v>0.014351492322838257</v>
      </c>
      <c r="J137" s="4">
        <f t="shared" si="15"/>
        <v>0.04469936466976892</v>
      </c>
      <c r="K137" s="4">
        <f t="shared" si="15"/>
        <v>0.025908510000794926</v>
      </c>
      <c r="L137" s="4">
        <f t="shared" si="15"/>
        <v>0.00768633397946642</v>
      </c>
      <c r="M137" s="4">
        <f t="shared" si="15"/>
        <v>0.048356029522371086</v>
      </c>
      <c r="N137" s="4">
        <f t="shared" si="15"/>
        <v>0.027516708757039692</v>
      </c>
      <c r="O137" s="4">
        <f t="shared" si="15"/>
        <v>0.013067379247509737</v>
      </c>
      <c r="P137" s="4">
        <f t="shared" si="15"/>
        <v>0.14412029082103744</v>
      </c>
      <c r="Q137" s="4">
        <f t="shared" si="15"/>
        <v>0.0349829090664498</v>
      </c>
      <c r="R137" s="4">
        <f t="shared" si="15"/>
        <v>0.012657686028238259</v>
      </c>
      <c r="S137" s="4">
        <f t="shared" si="15"/>
        <v>0.02105333961121948</v>
      </c>
      <c r="T137" s="4">
        <f t="shared" si="15"/>
        <v>0.18052795391868506</v>
      </c>
      <c r="U137" s="4">
        <f t="shared" si="15"/>
        <v>0.00826724227544837</v>
      </c>
      <c r="V137" s="4">
        <f t="shared" si="15"/>
        <v>0.009374025449898188</v>
      </c>
      <c r="W137" s="4">
        <f t="shared" si="15"/>
        <v>0.021187865742920562</v>
      </c>
      <c r="X137" s="4">
        <f t="shared" si="15"/>
        <v>0.0059925276848664215</v>
      </c>
      <c r="Y137" s="4">
        <f t="shared" si="15"/>
        <v>0.0046961849612014404</v>
      </c>
      <c r="Z137" s="4">
        <f t="shared" si="15"/>
        <v>0.003314234699181225</v>
      </c>
      <c r="AA137" s="4">
        <f t="shared" si="15"/>
        <v>0.004738988730379058</v>
      </c>
      <c r="AB137" s="4">
        <f t="shared" si="15"/>
        <v>0.003723927918452705</v>
      </c>
      <c r="AC137" s="4">
        <f t="shared" si="15"/>
        <v>0.002427585194787724</v>
      </c>
      <c r="AD137" s="4">
        <f t="shared" si="15"/>
        <v>0.00199343267884332</v>
      </c>
      <c r="AE137" s="4">
        <f t="shared" si="15"/>
        <v>0.00299014901826498</v>
      </c>
      <c r="AF137" s="4">
        <f t="shared" si="15"/>
        <v>0.005326011850529238</v>
      </c>
      <c r="AG137" s="4">
        <f t="shared" si="15"/>
        <v>0.0052037153671646175</v>
      </c>
      <c r="AH137" s="4">
        <f t="shared" si="15"/>
        <v>0.005008040993781224</v>
      </c>
      <c r="AI137" s="4">
        <f t="shared" si="15"/>
        <v>0.0008621902077205769</v>
      </c>
      <c r="AJ137" s="4">
        <f t="shared" si="15"/>
        <v>0.0014186392070296018</v>
      </c>
    </row>
    <row r="138" spans="2:36" ht="4.5" customHeight="1"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9.75" customHeight="1">
      <c r="A139" s="3" t="s">
        <v>116</v>
      </c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2:36" ht="9.75" customHeight="1">
      <c r="B140" s="5" t="s">
        <v>78</v>
      </c>
      <c r="C140" s="2">
        <v>2094</v>
      </c>
      <c r="D140" s="2">
        <v>809</v>
      </c>
      <c r="E140" s="2">
        <v>817</v>
      </c>
      <c r="F140" s="2">
        <v>4723</v>
      </c>
      <c r="G140" s="2">
        <v>23628</v>
      </c>
      <c r="H140" s="2">
        <v>344</v>
      </c>
      <c r="I140" s="2">
        <v>250</v>
      </c>
      <c r="J140" s="2">
        <v>774</v>
      </c>
      <c r="K140" s="2">
        <v>383</v>
      </c>
      <c r="L140" s="2">
        <v>169</v>
      </c>
      <c r="M140" s="2">
        <v>891</v>
      </c>
      <c r="N140" s="2">
        <v>869</v>
      </c>
      <c r="O140" s="2">
        <v>340</v>
      </c>
      <c r="P140" s="2">
        <v>5776</v>
      </c>
      <c r="Q140" s="2">
        <v>807</v>
      </c>
      <c r="R140" s="2">
        <v>239</v>
      </c>
      <c r="S140" s="2">
        <v>1779</v>
      </c>
      <c r="T140" s="2">
        <v>1358</v>
      </c>
      <c r="U140" s="2">
        <v>482</v>
      </c>
      <c r="V140" s="2">
        <v>670</v>
      </c>
      <c r="W140" s="2">
        <v>796</v>
      </c>
      <c r="X140" s="2">
        <v>209</v>
      </c>
      <c r="Y140" s="2">
        <v>399</v>
      </c>
      <c r="Z140" s="2">
        <v>83</v>
      </c>
      <c r="AA140" s="2">
        <v>118</v>
      </c>
      <c r="AB140" s="2">
        <v>140</v>
      </c>
      <c r="AC140" s="2">
        <v>43</v>
      </c>
      <c r="AD140" s="2">
        <v>72</v>
      </c>
      <c r="AE140" s="2">
        <v>102</v>
      </c>
      <c r="AF140" s="2">
        <v>104</v>
      </c>
      <c r="AG140" s="2">
        <v>194</v>
      </c>
      <c r="AH140" s="2">
        <v>131</v>
      </c>
      <c r="AI140" s="2">
        <v>50</v>
      </c>
      <c r="AJ140" s="2">
        <v>48</v>
      </c>
    </row>
    <row r="141" spans="2:36" ht="9.75" customHeight="1">
      <c r="B141" s="5" t="s">
        <v>83</v>
      </c>
      <c r="C141" s="2">
        <v>214</v>
      </c>
      <c r="D141" s="2">
        <v>109</v>
      </c>
      <c r="E141" s="2">
        <v>2413</v>
      </c>
      <c r="F141" s="2">
        <v>10916</v>
      </c>
      <c r="G141" s="2">
        <v>30562</v>
      </c>
      <c r="H141" s="2">
        <v>957</v>
      </c>
      <c r="I141" s="2">
        <v>190</v>
      </c>
      <c r="J141" s="2">
        <v>3440</v>
      </c>
      <c r="K141" s="2">
        <v>1411</v>
      </c>
      <c r="L141" s="2">
        <v>692</v>
      </c>
      <c r="M141" s="2">
        <v>5659</v>
      </c>
      <c r="N141" s="2">
        <v>1116</v>
      </c>
      <c r="O141" s="2">
        <v>767</v>
      </c>
      <c r="P141" s="2">
        <v>11591</v>
      </c>
      <c r="Q141" s="2">
        <v>2894</v>
      </c>
      <c r="R141" s="2">
        <v>662</v>
      </c>
      <c r="S141" s="2">
        <v>694</v>
      </c>
      <c r="T141" s="2">
        <v>4998</v>
      </c>
      <c r="U141" s="2">
        <v>771</v>
      </c>
      <c r="V141" s="2">
        <v>1258</v>
      </c>
      <c r="W141" s="2">
        <v>2022</v>
      </c>
      <c r="X141" s="2">
        <v>354</v>
      </c>
      <c r="Y141" s="2">
        <v>267</v>
      </c>
      <c r="Z141" s="2">
        <v>202</v>
      </c>
      <c r="AA141" s="2">
        <v>214</v>
      </c>
      <c r="AB141" s="2">
        <v>203</v>
      </c>
      <c r="AC141" s="2">
        <v>88</v>
      </c>
      <c r="AD141" s="2">
        <v>156</v>
      </c>
      <c r="AE141" s="2">
        <v>245</v>
      </c>
      <c r="AF141" s="2">
        <v>393</v>
      </c>
      <c r="AG141" s="2">
        <v>251</v>
      </c>
      <c r="AH141" s="2">
        <v>791</v>
      </c>
      <c r="AI141" s="2">
        <v>45</v>
      </c>
      <c r="AJ141" s="2">
        <v>79</v>
      </c>
    </row>
    <row r="142" spans="2:36" ht="9.75" customHeight="1">
      <c r="B142" s="5" t="s">
        <v>74</v>
      </c>
      <c r="C142" s="2">
        <v>947</v>
      </c>
      <c r="D142" s="2">
        <v>1060</v>
      </c>
      <c r="E142" s="2">
        <v>871</v>
      </c>
      <c r="F142" s="2">
        <v>7922</v>
      </c>
      <c r="G142" s="2">
        <v>16268</v>
      </c>
      <c r="H142" s="2">
        <v>432</v>
      </c>
      <c r="I142" s="2">
        <v>196</v>
      </c>
      <c r="J142" s="2">
        <v>603</v>
      </c>
      <c r="K142" s="2">
        <v>223</v>
      </c>
      <c r="L142" s="2">
        <v>253</v>
      </c>
      <c r="M142" s="2">
        <v>1523</v>
      </c>
      <c r="N142" s="2">
        <v>928</v>
      </c>
      <c r="O142" s="2">
        <v>266</v>
      </c>
      <c r="P142" s="2">
        <v>3712</v>
      </c>
      <c r="Q142" s="2">
        <v>963</v>
      </c>
      <c r="R142" s="2">
        <v>235</v>
      </c>
      <c r="S142" s="2">
        <v>1710</v>
      </c>
      <c r="T142" s="2">
        <v>1082</v>
      </c>
      <c r="U142" s="2">
        <v>376</v>
      </c>
      <c r="V142" s="2">
        <v>546</v>
      </c>
      <c r="W142" s="2">
        <v>771</v>
      </c>
      <c r="X142" s="2">
        <v>166</v>
      </c>
      <c r="Y142" s="2">
        <v>304</v>
      </c>
      <c r="Z142" s="2">
        <v>79</v>
      </c>
      <c r="AA142" s="2">
        <v>116</v>
      </c>
      <c r="AB142" s="2">
        <v>155</v>
      </c>
      <c r="AC142" s="2">
        <v>83</v>
      </c>
      <c r="AD142" s="2">
        <v>113</v>
      </c>
      <c r="AE142" s="2">
        <v>143</v>
      </c>
      <c r="AF142" s="2">
        <v>252</v>
      </c>
      <c r="AG142" s="2">
        <v>293</v>
      </c>
      <c r="AH142" s="2">
        <v>227</v>
      </c>
      <c r="AI142" s="2">
        <v>42</v>
      </c>
      <c r="AJ142" s="2">
        <v>59</v>
      </c>
    </row>
    <row r="143" spans="2:36" ht="9.75" customHeight="1">
      <c r="B143" s="5" t="s">
        <v>84</v>
      </c>
      <c r="C143" s="2">
        <v>4673</v>
      </c>
      <c r="D143" s="2">
        <v>1793</v>
      </c>
      <c r="E143" s="2">
        <v>2412</v>
      </c>
      <c r="F143" s="2">
        <v>10781</v>
      </c>
      <c r="G143" s="2">
        <v>42573</v>
      </c>
      <c r="H143" s="2">
        <v>997</v>
      </c>
      <c r="I143" s="2">
        <v>374</v>
      </c>
      <c r="J143" s="2">
        <v>798</v>
      </c>
      <c r="K143" s="2">
        <v>352</v>
      </c>
      <c r="L143" s="2">
        <v>192</v>
      </c>
      <c r="M143" s="2">
        <v>1109</v>
      </c>
      <c r="N143" s="2">
        <v>949</v>
      </c>
      <c r="O143" s="2">
        <v>268</v>
      </c>
      <c r="P143" s="2">
        <v>4281</v>
      </c>
      <c r="Q143" s="2">
        <v>1142</v>
      </c>
      <c r="R143" s="2">
        <v>344</v>
      </c>
      <c r="S143" s="2">
        <v>2582</v>
      </c>
      <c r="T143" s="2">
        <v>1441</v>
      </c>
      <c r="U143" s="2">
        <v>525</v>
      </c>
      <c r="V143" s="2">
        <v>1758</v>
      </c>
      <c r="W143" s="2">
        <v>1586</v>
      </c>
      <c r="X143" s="2">
        <v>349</v>
      </c>
      <c r="Y143" s="2">
        <v>734</v>
      </c>
      <c r="Z143" s="2">
        <v>146</v>
      </c>
      <c r="AA143" s="2">
        <v>189</v>
      </c>
      <c r="AB143" s="2">
        <v>182</v>
      </c>
      <c r="AC143" s="2">
        <v>79</v>
      </c>
      <c r="AD143" s="2">
        <v>156</v>
      </c>
      <c r="AE143" s="2">
        <v>225</v>
      </c>
      <c r="AF143" s="2">
        <v>361</v>
      </c>
      <c r="AG143" s="2">
        <v>404</v>
      </c>
      <c r="AH143" s="2">
        <v>326</v>
      </c>
      <c r="AI143" s="2">
        <v>46</v>
      </c>
      <c r="AJ143" s="2">
        <v>96</v>
      </c>
    </row>
    <row r="144" spans="1:36" ht="9.75" customHeight="1">
      <c r="A144" s="3" t="s">
        <v>92</v>
      </c>
      <c r="C144" s="2">
        <v>7928</v>
      </c>
      <c r="D144" s="2">
        <v>3771</v>
      </c>
      <c r="E144" s="2">
        <v>6513</v>
      </c>
      <c r="F144" s="2">
        <v>34342</v>
      </c>
      <c r="G144" s="2">
        <v>113031</v>
      </c>
      <c r="H144" s="2">
        <v>2730</v>
      </c>
      <c r="I144" s="2">
        <v>1010</v>
      </c>
      <c r="J144" s="2">
        <v>5615</v>
      </c>
      <c r="K144" s="2">
        <v>2369</v>
      </c>
      <c r="L144" s="2">
        <v>1306</v>
      </c>
      <c r="M144" s="2">
        <v>9182</v>
      </c>
      <c r="N144" s="2">
        <v>3862</v>
      </c>
      <c r="O144" s="2">
        <v>1641</v>
      </c>
      <c r="P144" s="2">
        <v>25360</v>
      </c>
      <c r="Q144" s="2">
        <v>5806</v>
      </c>
      <c r="R144" s="2">
        <v>1480</v>
      </c>
      <c r="S144" s="2">
        <v>6765</v>
      </c>
      <c r="T144" s="2">
        <v>8879</v>
      </c>
      <c r="U144" s="2">
        <v>2154</v>
      </c>
      <c r="V144" s="2">
        <v>4232</v>
      </c>
      <c r="W144" s="2">
        <v>5175</v>
      </c>
      <c r="X144" s="2">
        <v>1078</v>
      </c>
      <c r="Y144" s="2">
        <v>1704</v>
      </c>
      <c r="Z144" s="2">
        <v>510</v>
      </c>
      <c r="AA144" s="2">
        <v>637</v>
      </c>
      <c r="AB144" s="2">
        <v>680</v>
      </c>
      <c r="AC144" s="2">
        <v>293</v>
      </c>
      <c r="AD144" s="2">
        <v>497</v>
      </c>
      <c r="AE144" s="2">
        <v>715</v>
      </c>
      <c r="AF144" s="2">
        <v>1110</v>
      </c>
      <c r="AG144" s="2">
        <v>1142</v>
      </c>
      <c r="AH144" s="2">
        <v>1475</v>
      </c>
      <c r="AI144" s="2">
        <v>183</v>
      </c>
      <c r="AJ144" s="2">
        <v>282</v>
      </c>
    </row>
    <row r="145" spans="2:36" s="4" customFormat="1" ht="9.75" customHeight="1">
      <c r="B145" s="6" t="s">
        <v>93</v>
      </c>
      <c r="C145" s="4">
        <f aca="true" t="shared" si="16" ref="C145:AJ145">C144/263461</f>
        <v>0.030091740333483892</v>
      </c>
      <c r="D145" s="4">
        <f t="shared" si="16"/>
        <v>0.014313313925021161</v>
      </c>
      <c r="E145" s="4">
        <f t="shared" si="16"/>
        <v>0.024720926436929944</v>
      </c>
      <c r="F145" s="4">
        <f t="shared" si="16"/>
        <v>0.13034946348795456</v>
      </c>
      <c r="G145" s="4">
        <f t="shared" si="16"/>
        <v>0.4290236505592858</v>
      </c>
      <c r="H145" s="4">
        <f t="shared" si="16"/>
        <v>0.01036206497356345</v>
      </c>
      <c r="I145" s="4">
        <f t="shared" si="16"/>
        <v>0.0038335844773989317</v>
      </c>
      <c r="J145" s="4">
        <f t="shared" si="16"/>
        <v>0.021312452317420794</v>
      </c>
      <c r="K145" s="4">
        <f t="shared" si="16"/>
        <v>0.00899184319500799</v>
      </c>
      <c r="L145" s="4">
        <f t="shared" si="16"/>
        <v>0.0049570904232505</v>
      </c>
      <c r="M145" s="4">
        <f t="shared" si="16"/>
        <v>0.03485145809057128</v>
      </c>
      <c r="N145" s="4">
        <f t="shared" si="16"/>
        <v>0.01465871609080661</v>
      </c>
      <c r="O145" s="4">
        <f t="shared" si="16"/>
        <v>0.006228625868724403</v>
      </c>
      <c r="P145" s="4">
        <f t="shared" si="16"/>
        <v>0.0962571310364722</v>
      </c>
      <c r="Q145" s="4">
        <f t="shared" si="16"/>
        <v>0.022037417302750693</v>
      </c>
      <c r="R145" s="4">
        <f t="shared" si="16"/>
        <v>0.005617529729257841</v>
      </c>
      <c r="S145" s="4">
        <f t="shared" si="16"/>
        <v>0.025677424742181956</v>
      </c>
      <c r="T145" s="4">
        <f t="shared" si="16"/>
        <v>0.0337013827473516</v>
      </c>
      <c r="U145" s="4">
        <f t="shared" si="16"/>
        <v>0.008175783132987426</v>
      </c>
      <c r="V145" s="4">
        <f t="shared" si="16"/>
        <v>0.01606309852312107</v>
      </c>
      <c r="W145" s="4">
        <f t="shared" si="16"/>
        <v>0.01964237591142522</v>
      </c>
      <c r="X145" s="4">
        <f t="shared" si="16"/>
        <v>0.004091687194689157</v>
      </c>
      <c r="Y145" s="4">
        <f t="shared" si="16"/>
        <v>0.006467750445037406</v>
      </c>
      <c r="Z145" s="4">
        <f t="shared" si="16"/>
        <v>0.0019357703796766884</v>
      </c>
      <c r="AA145" s="4">
        <f t="shared" si="16"/>
        <v>0.0024178151604981385</v>
      </c>
      <c r="AB145" s="4">
        <f t="shared" si="16"/>
        <v>0.002581027172902251</v>
      </c>
      <c r="AC145" s="4">
        <f t="shared" si="16"/>
        <v>0.0011121190612652348</v>
      </c>
      <c r="AD145" s="4">
        <f t="shared" si="16"/>
        <v>0.0018864272131359102</v>
      </c>
      <c r="AE145" s="4">
        <f t="shared" si="16"/>
        <v>0.002713874159742808</v>
      </c>
      <c r="AF145" s="4">
        <f t="shared" si="16"/>
        <v>0.004213147296943381</v>
      </c>
      <c r="AG145" s="4">
        <f t="shared" si="16"/>
        <v>0.0043346073991976045</v>
      </c>
      <c r="AH145" s="4">
        <f t="shared" si="16"/>
        <v>0.005598551588280618</v>
      </c>
      <c r="AI145" s="4">
        <f t="shared" si="16"/>
        <v>0.0006945999597663411</v>
      </c>
      <c r="AJ145" s="4">
        <f t="shared" si="16"/>
        <v>0.0010703671511153453</v>
      </c>
    </row>
    <row r="146" spans="2:36" ht="4.5" customHeight="1"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9.75" customHeight="1">
      <c r="A147" s="3" t="s">
        <v>117</v>
      </c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2:36" ht="9.75" customHeight="1">
      <c r="B148" s="5" t="s">
        <v>85</v>
      </c>
      <c r="C148" s="2">
        <v>1332</v>
      </c>
      <c r="D148" s="2">
        <v>426</v>
      </c>
      <c r="E148" s="2">
        <v>4495</v>
      </c>
      <c r="F148" s="2">
        <v>40474</v>
      </c>
      <c r="G148" s="2">
        <v>66421</v>
      </c>
      <c r="H148" s="2">
        <v>2866</v>
      </c>
      <c r="I148" s="2">
        <v>435</v>
      </c>
      <c r="J148" s="2">
        <v>694</v>
      </c>
      <c r="K148" s="2">
        <v>229</v>
      </c>
      <c r="L148" s="2">
        <v>1570</v>
      </c>
      <c r="M148" s="2">
        <v>4190</v>
      </c>
      <c r="N148" s="2">
        <v>1107</v>
      </c>
      <c r="O148" s="2">
        <v>711</v>
      </c>
      <c r="P148" s="2">
        <v>5691</v>
      </c>
      <c r="Q148" s="2">
        <v>2357</v>
      </c>
      <c r="R148" s="2">
        <v>1210</v>
      </c>
      <c r="S148" s="2">
        <v>506</v>
      </c>
      <c r="T148" s="2">
        <v>2459</v>
      </c>
      <c r="U148" s="2">
        <v>1348</v>
      </c>
      <c r="V148" s="2">
        <v>3173</v>
      </c>
      <c r="W148" s="2">
        <v>1155</v>
      </c>
      <c r="X148" s="2">
        <v>798</v>
      </c>
      <c r="Y148" s="2">
        <v>768</v>
      </c>
      <c r="Z148" s="2">
        <v>377</v>
      </c>
      <c r="AA148" s="2">
        <v>462</v>
      </c>
      <c r="AB148" s="2">
        <v>661</v>
      </c>
      <c r="AC148" s="2">
        <v>142</v>
      </c>
      <c r="AD148" s="2">
        <v>352</v>
      </c>
      <c r="AE148" s="2">
        <v>678</v>
      </c>
      <c r="AF148" s="2">
        <v>658</v>
      </c>
      <c r="AG148" s="2">
        <v>1895</v>
      </c>
      <c r="AH148" s="2">
        <v>442</v>
      </c>
      <c r="AI148" s="2">
        <v>228</v>
      </c>
      <c r="AJ148" s="2">
        <v>363</v>
      </c>
    </row>
    <row r="149" spans="1:36" ht="9.75" customHeight="1">
      <c r="A149" s="3" t="s">
        <v>92</v>
      </c>
      <c r="C149" s="2">
        <v>1332</v>
      </c>
      <c r="D149" s="2">
        <v>426</v>
      </c>
      <c r="E149" s="2">
        <v>4495</v>
      </c>
      <c r="F149" s="2">
        <v>40474</v>
      </c>
      <c r="G149" s="2">
        <v>66421</v>
      </c>
      <c r="H149" s="2">
        <v>2866</v>
      </c>
      <c r="I149" s="2">
        <v>435</v>
      </c>
      <c r="J149" s="2">
        <v>694</v>
      </c>
      <c r="K149" s="2">
        <v>229</v>
      </c>
      <c r="L149" s="2">
        <v>1570</v>
      </c>
      <c r="M149" s="2">
        <v>4190</v>
      </c>
      <c r="N149" s="2">
        <v>1107</v>
      </c>
      <c r="O149" s="2">
        <v>711</v>
      </c>
      <c r="P149" s="2">
        <v>5691</v>
      </c>
      <c r="Q149" s="2">
        <v>2357</v>
      </c>
      <c r="R149" s="2">
        <v>1210</v>
      </c>
      <c r="S149" s="2">
        <v>506</v>
      </c>
      <c r="T149" s="2">
        <v>2459</v>
      </c>
      <c r="U149" s="2">
        <v>1348</v>
      </c>
      <c r="V149" s="2">
        <v>3173</v>
      </c>
      <c r="W149" s="2">
        <v>1155</v>
      </c>
      <c r="X149" s="2">
        <v>798</v>
      </c>
      <c r="Y149" s="2">
        <v>768</v>
      </c>
      <c r="Z149" s="2">
        <v>377</v>
      </c>
      <c r="AA149" s="2">
        <v>462</v>
      </c>
      <c r="AB149" s="2">
        <v>661</v>
      </c>
      <c r="AC149" s="2">
        <v>142</v>
      </c>
      <c r="AD149" s="2">
        <v>352</v>
      </c>
      <c r="AE149" s="2">
        <v>678</v>
      </c>
      <c r="AF149" s="2">
        <v>658</v>
      </c>
      <c r="AG149" s="2">
        <v>1895</v>
      </c>
      <c r="AH149" s="2">
        <v>442</v>
      </c>
      <c r="AI149" s="2">
        <v>228</v>
      </c>
      <c r="AJ149" s="2">
        <v>363</v>
      </c>
    </row>
    <row r="150" spans="2:36" s="4" customFormat="1" ht="9.75" customHeight="1">
      <c r="B150" s="6" t="s">
        <v>93</v>
      </c>
      <c r="C150" s="4">
        <f aca="true" t="shared" si="17" ref="C150:AJ150">C149/150673</f>
        <v>0.008840336357542493</v>
      </c>
      <c r="D150" s="4">
        <f t="shared" si="17"/>
        <v>0.0028273147810158423</v>
      </c>
      <c r="E150" s="4">
        <f t="shared" si="17"/>
        <v>0.029832816762127255</v>
      </c>
      <c r="F150" s="4">
        <f t="shared" si="17"/>
        <v>0.2686214517531343</v>
      </c>
      <c r="G150" s="4">
        <f t="shared" si="17"/>
        <v>0.4408288147179654</v>
      </c>
      <c r="H150" s="4">
        <f t="shared" si="17"/>
        <v>0.019021324324862452</v>
      </c>
      <c r="I150" s="4">
        <f t="shared" si="17"/>
        <v>0.00288704678343167</v>
      </c>
      <c r="J150" s="4">
        <f t="shared" si="17"/>
        <v>0.0046060010751760435</v>
      </c>
      <c r="K150" s="4">
        <f t="shared" si="17"/>
        <v>0.001519847617024948</v>
      </c>
      <c r="L150" s="4">
        <f t="shared" si="17"/>
        <v>0.010419915976983269</v>
      </c>
      <c r="M150" s="4">
        <f t="shared" si="17"/>
        <v>0.02780856556914643</v>
      </c>
      <c r="N150" s="4">
        <f t="shared" si="17"/>
        <v>0.0073470362971468015</v>
      </c>
      <c r="O150" s="4">
        <f t="shared" si="17"/>
        <v>0.0047188281908503845</v>
      </c>
      <c r="P150" s="4">
        <f t="shared" si="17"/>
        <v>0.03777053619427502</v>
      </c>
      <c r="Q150" s="4">
        <f t="shared" si="17"/>
        <v>0.01564314774378953</v>
      </c>
      <c r="R150" s="4">
        <f t="shared" si="17"/>
        <v>0.008030635880350162</v>
      </c>
      <c r="S150" s="4">
        <f t="shared" si="17"/>
        <v>0.003358265913600977</v>
      </c>
      <c r="T150" s="4">
        <f t="shared" si="17"/>
        <v>0.01632011043783558</v>
      </c>
      <c r="U150" s="4">
        <f t="shared" si="17"/>
        <v>0.00894652658405952</v>
      </c>
      <c r="V150" s="4">
        <f t="shared" si="17"/>
        <v>0.021058849296157905</v>
      </c>
      <c r="W150" s="4">
        <f t="shared" si="17"/>
        <v>0.0076656069766978824</v>
      </c>
      <c r="X150" s="4">
        <f t="shared" si="17"/>
        <v>0.005296237547536719</v>
      </c>
      <c r="Y150" s="4">
        <f t="shared" si="17"/>
        <v>0.005097130872817293</v>
      </c>
      <c r="Z150" s="4">
        <f t="shared" si="17"/>
        <v>0.002502107212307447</v>
      </c>
      <c r="AA150" s="4">
        <f t="shared" si="17"/>
        <v>0.003066242790679153</v>
      </c>
      <c r="AB150" s="4">
        <f t="shared" si="17"/>
        <v>0.004386983732984675</v>
      </c>
      <c r="AC150" s="4">
        <f t="shared" si="17"/>
        <v>0.000942438260338614</v>
      </c>
      <c r="AD150" s="4">
        <f t="shared" si="17"/>
        <v>0.0023361849833745925</v>
      </c>
      <c r="AE150" s="4">
        <f t="shared" si="17"/>
        <v>0.004499810848659016</v>
      </c>
      <c r="AF150" s="4">
        <f t="shared" si="17"/>
        <v>0.004367073065512733</v>
      </c>
      <c r="AG150" s="4">
        <f t="shared" si="17"/>
        <v>0.012576904953110379</v>
      </c>
      <c r="AH150" s="4">
        <f t="shared" si="17"/>
        <v>0.002933505007532869</v>
      </c>
      <c r="AI150" s="4">
        <f t="shared" si="17"/>
        <v>0.0015132107278676339</v>
      </c>
      <c r="AJ150" s="4">
        <f t="shared" si="17"/>
        <v>0.0024091907641050486</v>
      </c>
    </row>
    <row r="151" spans="2:36" ht="4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9.75" customHeight="1">
      <c r="A152" s="3" t="s">
        <v>118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2:36" ht="9.75" customHeight="1">
      <c r="B153" s="5" t="s">
        <v>86</v>
      </c>
      <c r="C153" s="2">
        <v>413</v>
      </c>
      <c r="D153" s="2">
        <v>138</v>
      </c>
      <c r="E153" s="2">
        <v>3434</v>
      </c>
      <c r="F153" s="2">
        <v>19762</v>
      </c>
      <c r="G153" s="2">
        <v>40166</v>
      </c>
      <c r="H153" s="2">
        <v>1260</v>
      </c>
      <c r="I153" s="2">
        <v>206</v>
      </c>
      <c r="J153" s="2">
        <v>2106</v>
      </c>
      <c r="K153" s="2">
        <v>916</v>
      </c>
      <c r="L153" s="2">
        <v>912</v>
      </c>
      <c r="M153" s="2">
        <v>4353</v>
      </c>
      <c r="N153" s="2">
        <v>1197</v>
      </c>
      <c r="O153" s="2">
        <v>785</v>
      </c>
      <c r="P153" s="2">
        <v>12880</v>
      </c>
      <c r="Q153" s="2">
        <v>3424</v>
      </c>
      <c r="R153" s="2">
        <v>761</v>
      </c>
      <c r="S153" s="2">
        <v>714</v>
      </c>
      <c r="T153" s="2">
        <v>5353</v>
      </c>
      <c r="U153" s="2">
        <v>1562</v>
      </c>
      <c r="V153" s="2">
        <v>2155</v>
      </c>
      <c r="W153" s="2">
        <v>2169</v>
      </c>
      <c r="X153" s="2">
        <v>428</v>
      </c>
      <c r="Y153" s="2">
        <v>403</v>
      </c>
      <c r="Z153" s="2">
        <v>252</v>
      </c>
      <c r="AA153" s="2">
        <v>239</v>
      </c>
      <c r="AB153" s="2">
        <v>366</v>
      </c>
      <c r="AC153" s="2">
        <v>67</v>
      </c>
      <c r="AD153" s="2">
        <v>182</v>
      </c>
      <c r="AE153" s="2">
        <v>417</v>
      </c>
      <c r="AF153" s="2">
        <v>492</v>
      </c>
      <c r="AG153" s="2">
        <v>617</v>
      </c>
      <c r="AH153" s="2">
        <v>441</v>
      </c>
      <c r="AI153" s="2">
        <v>52</v>
      </c>
      <c r="AJ153" s="2">
        <v>152</v>
      </c>
    </row>
    <row r="154" spans="2:36" ht="9.75" customHeight="1">
      <c r="B154" s="5" t="s">
        <v>87</v>
      </c>
      <c r="C154" s="2">
        <v>312</v>
      </c>
      <c r="D154" s="2">
        <v>153</v>
      </c>
      <c r="E154" s="2">
        <v>2919</v>
      </c>
      <c r="F154" s="2">
        <v>28924</v>
      </c>
      <c r="G154" s="2">
        <v>38622</v>
      </c>
      <c r="H154" s="2">
        <v>1047</v>
      </c>
      <c r="I154" s="2">
        <v>207</v>
      </c>
      <c r="J154" s="2">
        <v>866</v>
      </c>
      <c r="K154" s="2">
        <v>306</v>
      </c>
      <c r="L154" s="2">
        <v>1340</v>
      </c>
      <c r="M154" s="2">
        <v>3096</v>
      </c>
      <c r="N154" s="2">
        <v>1151</v>
      </c>
      <c r="O154" s="2">
        <v>1071</v>
      </c>
      <c r="P154" s="2">
        <v>5498</v>
      </c>
      <c r="Q154" s="2">
        <v>5229</v>
      </c>
      <c r="R154" s="2">
        <v>1087</v>
      </c>
      <c r="S154" s="2">
        <v>772</v>
      </c>
      <c r="T154" s="2">
        <v>8738</v>
      </c>
      <c r="U154" s="2">
        <v>1783</v>
      </c>
      <c r="V154" s="2">
        <v>1491</v>
      </c>
      <c r="W154" s="2">
        <v>1901</v>
      </c>
      <c r="X154" s="2">
        <v>622</v>
      </c>
      <c r="Y154" s="2">
        <v>413</v>
      </c>
      <c r="Z154" s="2">
        <v>308</v>
      </c>
      <c r="AA154" s="2">
        <v>267</v>
      </c>
      <c r="AB154" s="2">
        <v>283</v>
      </c>
      <c r="AC154" s="2">
        <v>125</v>
      </c>
      <c r="AD154" s="2">
        <v>126</v>
      </c>
      <c r="AE154" s="2">
        <v>375</v>
      </c>
      <c r="AF154" s="2">
        <v>386</v>
      </c>
      <c r="AG154" s="2">
        <v>866</v>
      </c>
      <c r="AH154" s="2">
        <v>383</v>
      </c>
      <c r="AI154" s="2">
        <v>85</v>
      </c>
      <c r="AJ154" s="2">
        <v>120</v>
      </c>
    </row>
    <row r="155" spans="1:36" ht="9.75" customHeight="1">
      <c r="A155" s="3" t="s">
        <v>92</v>
      </c>
      <c r="C155" s="2">
        <v>725</v>
      </c>
      <c r="D155" s="2">
        <v>291</v>
      </c>
      <c r="E155" s="2">
        <v>6353</v>
      </c>
      <c r="F155" s="2">
        <v>48686</v>
      </c>
      <c r="G155" s="2">
        <v>78788</v>
      </c>
      <c r="H155" s="2">
        <v>2307</v>
      </c>
      <c r="I155" s="2">
        <v>413</v>
      </c>
      <c r="J155" s="2">
        <v>2972</v>
      </c>
      <c r="K155" s="2">
        <v>1222</v>
      </c>
      <c r="L155" s="2">
        <v>2252</v>
      </c>
      <c r="M155" s="2">
        <v>7449</v>
      </c>
      <c r="N155" s="2">
        <v>2348</v>
      </c>
      <c r="O155" s="2">
        <v>1856</v>
      </c>
      <c r="P155" s="2">
        <v>18378</v>
      </c>
      <c r="Q155" s="2">
        <v>8653</v>
      </c>
      <c r="R155" s="2">
        <v>1848</v>
      </c>
      <c r="S155" s="2">
        <v>1486</v>
      </c>
      <c r="T155" s="2">
        <v>14091</v>
      </c>
      <c r="U155" s="2">
        <v>3345</v>
      </c>
      <c r="V155" s="2">
        <v>3646</v>
      </c>
      <c r="W155" s="2">
        <v>4070</v>
      </c>
      <c r="X155" s="2">
        <v>1050</v>
      </c>
      <c r="Y155" s="2">
        <v>816</v>
      </c>
      <c r="Z155" s="2">
        <v>560</v>
      </c>
      <c r="AA155" s="2">
        <v>506</v>
      </c>
      <c r="AB155" s="2">
        <v>649</v>
      </c>
      <c r="AC155" s="2">
        <v>192</v>
      </c>
      <c r="AD155" s="2">
        <v>308</v>
      </c>
      <c r="AE155" s="2">
        <v>792</v>
      </c>
      <c r="AF155" s="2">
        <v>878</v>
      </c>
      <c r="AG155" s="2">
        <v>1483</v>
      </c>
      <c r="AH155" s="2">
        <v>824</v>
      </c>
      <c r="AI155" s="2">
        <v>137</v>
      </c>
      <c r="AJ155" s="2">
        <v>272</v>
      </c>
    </row>
    <row r="156" spans="2:36" s="4" customFormat="1" ht="9.75" customHeight="1">
      <c r="B156" s="6" t="s">
        <v>93</v>
      </c>
      <c r="C156" s="4">
        <f aca="true" t="shared" si="18" ref="C156:AJ156">C155/219646</f>
        <v>0.003300765777660417</v>
      </c>
      <c r="D156" s="4">
        <f t="shared" si="18"/>
        <v>0.0013248590914471468</v>
      </c>
      <c r="E156" s="4">
        <f t="shared" si="18"/>
        <v>0.028923813773071214</v>
      </c>
      <c r="F156" s="4">
        <f t="shared" si="18"/>
        <v>0.22165666572575873</v>
      </c>
      <c r="G156" s="4">
        <f t="shared" si="18"/>
        <v>0.35870446081421925</v>
      </c>
      <c r="H156" s="4">
        <f t="shared" si="18"/>
        <v>0.010503264343534597</v>
      </c>
      <c r="I156" s="4">
        <f t="shared" si="18"/>
        <v>0.0018802982981706929</v>
      </c>
      <c r="J156" s="4">
        <f t="shared" si="18"/>
        <v>0.013530863298216221</v>
      </c>
      <c r="K156" s="4">
        <f t="shared" si="18"/>
        <v>0.0055634976280014205</v>
      </c>
      <c r="L156" s="4">
        <f t="shared" si="18"/>
        <v>0.010252861422470703</v>
      </c>
      <c r="M156" s="4">
        <f t="shared" si="18"/>
        <v>0.03391366107281717</v>
      </c>
      <c r="N156" s="4">
        <f t="shared" si="18"/>
        <v>0.010689928339236772</v>
      </c>
      <c r="O156" s="4">
        <f t="shared" si="18"/>
        <v>0.008449960390810668</v>
      </c>
      <c r="P156" s="4">
        <f t="shared" si="18"/>
        <v>0.08367099787840435</v>
      </c>
      <c r="Q156" s="4">
        <f t="shared" si="18"/>
        <v>0.03939520865392495</v>
      </c>
      <c r="R156" s="4">
        <f t="shared" si="18"/>
        <v>0.008413538147746829</v>
      </c>
      <c r="S156" s="4">
        <f t="shared" si="18"/>
        <v>0.006765431649108111</v>
      </c>
      <c r="T156" s="4">
        <f t="shared" si="18"/>
        <v>0.06415322837656957</v>
      </c>
      <c r="U156" s="4">
        <f t="shared" si="18"/>
        <v>0.015229050381067718</v>
      </c>
      <c r="V156" s="4">
        <f t="shared" si="18"/>
        <v>0.016599437276344664</v>
      </c>
      <c r="W156" s="4">
        <f t="shared" si="18"/>
        <v>0.018529816158728136</v>
      </c>
      <c r="X156" s="4">
        <f t="shared" si="18"/>
        <v>0.00478041940212888</v>
      </c>
      <c r="Y156" s="4">
        <f t="shared" si="18"/>
        <v>0.003715068792511587</v>
      </c>
      <c r="Z156" s="4">
        <f t="shared" si="18"/>
        <v>0.002549557014468736</v>
      </c>
      <c r="AA156" s="4">
        <f t="shared" si="18"/>
        <v>0.002303706873787822</v>
      </c>
      <c r="AB156" s="4">
        <f t="shared" si="18"/>
        <v>0.002954754468553946</v>
      </c>
      <c r="AC156" s="4">
        <f t="shared" si="18"/>
        <v>0.0008741338335321381</v>
      </c>
      <c r="AD156" s="4">
        <f t="shared" si="18"/>
        <v>0.0014022563579578048</v>
      </c>
      <c r="AE156" s="4">
        <f t="shared" si="18"/>
        <v>0.0036058020633200696</v>
      </c>
      <c r="AF156" s="4">
        <f t="shared" si="18"/>
        <v>0.00399734117625634</v>
      </c>
      <c r="AG156" s="4">
        <f t="shared" si="18"/>
        <v>0.00675177330795917</v>
      </c>
      <c r="AH156" s="4">
        <f t="shared" si="18"/>
        <v>0.003751491035575426</v>
      </c>
      <c r="AI156" s="4">
        <f t="shared" si="18"/>
        <v>0.0006237309124682444</v>
      </c>
      <c r="AJ156" s="4">
        <f t="shared" si="18"/>
        <v>0.001238356264170529</v>
      </c>
    </row>
    <row r="157" spans="2:36" ht="4.5" customHeight="1"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9.75" customHeight="1">
      <c r="A158" s="3" t="s">
        <v>119</v>
      </c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2:36" ht="9.75" customHeight="1">
      <c r="B159" s="5" t="s">
        <v>85</v>
      </c>
      <c r="C159" s="2">
        <v>230</v>
      </c>
      <c r="D159" s="2">
        <v>70</v>
      </c>
      <c r="E159" s="2">
        <v>349</v>
      </c>
      <c r="F159" s="2">
        <v>5667</v>
      </c>
      <c r="G159" s="2">
        <v>7029</v>
      </c>
      <c r="H159" s="2">
        <v>414</v>
      </c>
      <c r="I159" s="2">
        <v>72</v>
      </c>
      <c r="J159" s="2">
        <v>169</v>
      </c>
      <c r="K159" s="2">
        <v>87</v>
      </c>
      <c r="L159" s="2">
        <v>94</v>
      </c>
      <c r="M159" s="2">
        <v>524</v>
      </c>
      <c r="N159" s="2">
        <v>244</v>
      </c>
      <c r="O159" s="2">
        <v>120</v>
      </c>
      <c r="P159" s="2">
        <v>633</v>
      </c>
      <c r="Q159" s="2">
        <v>362</v>
      </c>
      <c r="R159" s="2">
        <v>290</v>
      </c>
      <c r="S159" s="2">
        <v>154</v>
      </c>
      <c r="T159" s="2">
        <v>246</v>
      </c>
      <c r="U159" s="2">
        <v>90</v>
      </c>
      <c r="V159" s="2">
        <v>266</v>
      </c>
      <c r="W159" s="2">
        <v>203</v>
      </c>
      <c r="X159" s="2">
        <v>281</v>
      </c>
      <c r="Y159" s="2">
        <v>146</v>
      </c>
      <c r="Z159" s="2">
        <v>24</v>
      </c>
      <c r="AA159" s="2">
        <v>57</v>
      </c>
      <c r="AB159" s="2">
        <v>77</v>
      </c>
      <c r="AC159" s="2">
        <v>34</v>
      </c>
      <c r="AD159" s="2">
        <v>53</v>
      </c>
      <c r="AE159" s="2">
        <v>106</v>
      </c>
      <c r="AF159" s="2">
        <v>70</v>
      </c>
      <c r="AG159" s="2">
        <v>343</v>
      </c>
      <c r="AH159" s="2">
        <v>63</v>
      </c>
      <c r="AI159" s="2">
        <v>48</v>
      </c>
      <c r="AJ159" s="2">
        <v>29</v>
      </c>
    </row>
    <row r="160" spans="2:36" ht="9.75" customHeight="1">
      <c r="B160" s="5" t="s">
        <v>82</v>
      </c>
      <c r="C160" s="2">
        <v>903</v>
      </c>
      <c r="D160" s="2">
        <v>392</v>
      </c>
      <c r="E160" s="2">
        <v>1160</v>
      </c>
      <c r="F160" s="2">
        <v>19643</v>
      </c>
      <c r="G160" s="2">
        <v>38787</v>
      </c>
      <c r="H160" s="2">
        <v>2416</v>
      </c>
      <c r="I160" s="2">
        <v>204</v>
      </c>
      <c r="J160" s="2">
        <v>598</v>
      </c>
      <c r="K160" s="2">
        <v>299</v>
      </c>
      <c r="L160" s="2">
        <v>332</v>
      </c>
      <c r="M160" s="2">
        <v>3944</v>
      </c>
      <c r="N160" s="2">
        <v>1374</v>
      </c>
      <c r="O160" s="2">
        <v>942</v>
      </c>
      <c r="P160" s="2">
        <v>3539</v>
      </c>
      <c r="Q160" s="2">
        <v>3044</v>
      </c>
      <c r="R160" s="2">
        <v>1836</v>
      </c>
      <c r="S160" s="2">
        <v>1233</v>
      </c>
      <c r="T160" s="2">
        <v>1515</v>
      </c>
      <c r="U160" s="2">
        <v>1114</v>
      </c>
      <c r="V160" s="2">
        <v>629</v>
      </c>
      <c r="W160" s="2">
        <v>548</v>
      </c>
      <c r="X160" s="2">
        <v>1224</v>
      </c>
      <c r="Y160" s="2">
        <v>538</v>
      </c>
      <c r="Z160" s="2">
        <v>333</v>
      </c>
      <c r="AA160" s="2">
        <v>460</v>
      </c>
      <c r="AB160" s="2">
        <v>281</v>
      </c>
      <c r="AC160" s="2">
        <v>111</v>
      </c>
      <c r="AD160" s="2">
        <v>239</v>
      </c>
      <c r="AE160" s="2">
        <v>535</v>
      </c>
      <c r="AF160" s="2">
        <v>121</v>
      </c>
      <c r="AG160" s="2">
        <v>3143</v>
      </c>
      <c r="AH160" s="2">
        <v>423</v>
      </c>
      <c r="AI160" s="2">
        <v>208</v>
      </c>
      <c r="AJ160" s="2">
        <v>35</v>
      </c>
    </row>
    <row r="161" spans="1:36" ht="9.75" customHeight="1">
      <c r="A161" s="3" t="s">
        <v>92</v>
      </c>
      <c r="C161" s="2">
        <v>1133</v>
      </c>
      <c r="D161" s="2">
        <v>462</v>
      </c>
      <c r="E161" s="2">
        <v>1509</v>
      </c>
      <c r="F161" s="2">
        <v>25310</v>
      </c>
      <c r="G161" s="2">
        <v>45816</v>
      </c>
      <c r="H161" s="2">
        <v>2830</v>
      </c>
      <c r="I161" s="2">
        <v>276</v>
      </c>
      <c r="J161" s="2">
        <v>767</v>
      </c>
      <c r="K161" s="2">
        <v>386</v>
      </c>
      <c r="L161" s="2">
        <v>426</v>
      </c>
      <c r="M161" s="2">
        <v>4468</v>
      </c>
      <c r="N161" s="2">
        <v>1618</v>
      </c>
      <c r="O161" s="2">
        <v>1062</v>
      </c>
      <c r="P161" s="2">
        <v>4172</v>
      </c>
      <c r="Q161" s="2">
        <v>3406</v>
      </c>
      <c r="R161" s="2">
        <v>2126</v>
      </c>
      <c r="S161" s="2">
        <v>1387</v>
      </c>
      <c r="T161" s="2">
        <v>1761</v>
      </c>
      <c r="U161" s="2">
        <v>1204</v>
      </c>
      <c r="V161" s="2">
        <v>895</v>
      </c>
      <c r="W161" s="2">
        <v>751</v>
      </c>
      <c r="X161" s="2">
        <v>1505</v>
      </c>
      <c r="Y161" s="2">
        <v>684</v>
      </c>
      <c r="Z161" s="2">
        <v>357</v>
      </c>
      <c r="AA161" s="2">
        <v>517</v>
      </c>
      <c r="AB161" s="2">
        <v>358</v>
      </c>
      <c r="AC161" s="2">
        <v>145</v>
      </c>
      <c r="AD161" s="2">
        <v>292</v>
      </c>
      <c r="AE161" s="2">
        <v>641</v>
      </c>
      <c r="AF161" s="2">
        <v>191</v>
      </c>
      <c r="AG161" s="2">
        <v>3486</v>
      </c>
      <c r="AH161" s="2">
        <v>486</v>
      </c>
      <c r="AI161" s="2">
        <v>256</v>
      </c>
      <c r="AJ161" s="2">
        <v>64</v>
      </c>
    </row>
    <row r="162" spans="2:36" s="4" customFormat="1" ht="9.75" customHeight="1">
      <c r="B162" s="6" t="s">
        <v>93</v>
      </c>
      <c r="C162" s="4">
        <f aca="true" t="shared" si="19" ref="C162:AJ162">C161/110747</f>
        <v>0.01023052543184014</v>
      </c>
      <c r="D162" s="4">
        <f t="shared" si="19"/>
        <v>0.004171670564439669</v>
      </c>
      <c r="E162" s="4">
        <f t="shared" si="19"/>
        <v>0.01362565125917632</v>
      </c>
      <c r="F162" s="4">
        <f t="shared" si="19"/>
        <v>0.22853892204754983</v>
      </c>
      <c r="G162" s="4">
        <f t="shared" si="19"/>
        <v>0.41369969389690014</v>
      </c>
      <c r="H162" s="4">
        <f t="shared" si="19"/>
        <v>0.02555373960468455</v>
      </c>
      <c r="I162" s="4">
        <f t="shared" si="19"/>
        <v>0.0024921668307042177</v>
      </c>
      <c r="J162" s="4">
        <f t="shared" si="19"/>
        <v>0.006925695504167156</v>
      </c>
      <c r="K162" s="4">
        <f t="shared" si="19"/>
        <v>0.0034854217269993768</v>
      </c>
      <c r="L162" s="4">
        <f t="shared" si="19"/>
        <v>0.0038466053256521623</v>
      </c>
      <c r="M162" s="4">
        <f t="shared" si="19"/>
        <v>0.040344207969516106</v>
      </c>
      <c r="N162" s="4">
        <f t="shared" si="19"/>
        <v>0.01460987656550516</v>
      </c>
      <c r="O162" s="4">
        <f t="shared" si="19"/>
        <v>0.009589424544231447</v>
      </c>
      <c r="P162" s="4">
        <f t="shared" si="19"/>
        <v>0.03767144933948549</v>
      </c>
      <c r="Q162" s="4">
        <f t="shared" si="19"/>
        <v>0.03075478342528466</v>
      </c>
      <c r="R162" s="4">
        <f t="shared" si="19"/>
        <v>0.019196908268395534</v>
      </c>
      <c r="S162" s="4">
        <f t="shared" si="19"/>
        <v>0.012524041283285325</v>
      </c>
      <c r="T162" s="4">
        <f t="shared" si="19"/>
        <v>0.015901107930688867</v>
      </c>
      <c r="U162" s="4">
        <f t="shared" si="19"/>
        <v>0.010871626319448834</v>
      </c>
      <c r="V162" s="4">
        <f t="shared" si="19"/>
        <v>0.008081483019856069</v>
      </c>
      <c r="W162" s="4">
        <f t="shared" si="19"/>
        <v>0.006781222064706042</v>
      </c>
      <c r="X162" s="4">
        <f t="shared" si="19"/>
        <v>0.013589532899311042</v>
      </c>
      <c r="Y162" s="4">
        <f t="shared" si="19"/>
        <v>0.006176239536962626</v>
      </c>
      <c r="Z162" s="4">
        <f t="shared" si="19"/>
        <v>0.003223563617976108</v>
      </c>
      <c r="AA162" s="4">
        <f t="shared" si="19"/>
        <v>0.0046682980125872485</v>
      </c>
      <c r="AB162" s="4">
        <f t="shared" si="19"/>
        <v>0.0032325932079424274</v>
      </c>
      <c r="AC162" s="4">
        <f t="shared" si="19"/>
        <v>0.0013092905451163462</v>
      </c>
      <c r="AD162" s="4">
        <f t="shared" si="19"/>
        <v>0.002636640270165332</v>
      </c>
      <c r="AE162" s="4">
        <f t="shared" si="19"/>
        <v>0.005787967168410882</v>
      </c>
      <c r="AF162" s="4">
        <f t="shared" si="19"/>
        <v>0.0017246516835670493</v>
      </c>
      <c r="AG162" s="4">
        <f t="shared" si="19"/>
        <v>0.031477150622590225</v>
      </c>
      <c r="AH162" s="4">
        <f t="shared" si="19"/>
        <v>0.00438838072363134</v>
      </c>
      <c r="AI162" s="4">
        <f t="shared" si="19"/>
        <v>0.002311575031377825</v>
      </c>
      <c r="AJ162" s="4">
        <f t="shared" si="19"/>
        <v>0.0005778937578444562</v>
      </c>
    </row>
    <row r="163" spans="2:36" ht="4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9.75" customHeight="1">
      <c r="A164" s="3" t="s">
        <v>120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2:36" ht="9.75" customHeight="1">
      <c r="B165" s="5" t="s">
        <v>85</v>
      </c>
      <c r="C165" s="2">
        <v>269</v>
      </c>
      <c r="D165" s="2">
        <v>155</v>
      </c>
      <c r="E165" s="2">
        <v>2809</v>
      </c>
      <c r="F165" s="2">
        <v>17296</v>
      </c>
      <c r="G165" s="2">
        <v>30423</v>
      </c>
      <c r="H165" s="2">
        <v>723</v>
      </c>
      <c r="I165" s="2">
        <v>168</v>
      </c>
      <c r="J165" s="2">
        <v>868</v>
      </c>
      <c r="K165" s="2">
        <v>2113</v>
      </c>
      <c r="L165" s="2">
        <v>836</v>
      </c>
      <c r="M165" s="2">
        <v>6618</v>
      </c>
      <c r="N165" s="2">
        <v>1311</v>
      </c>
      <c r="O165" s="2">
        <v>974</v>
      </c>
      <c r="P165" s="2">
        <v>9428</v>
      </c>
      <c r="Q165" s="2">
        <v>3086</v>
      </c>
      <c r="R165" s="2">
        <v>2847</v>
      </c>
      <c r="S165" s="2">
        <v>888</v>
      </c>
      <c r="T165" s="2">
        <v>9601</v>
      </c>
      <c r="U165" s="2">
        <v>1065</v>
      </c>
      <c r="V165" s="2">
        <v>1252</v>
      </c>
      <c r="W165" s="2">
        <v>1515</v>
      </c>
      <c r="X165" s="2">
        <v>423</v>
      </c>
      <c r="Y165" s="2">
        <v>300</v>
      </c>
      <c r="Z165" s="2">
        <v>298</v>
      </c>
      <c r="AA165" s="2">
        <v>292</v>
      </c>
      <c r="AB165" s="2">
        <v>366</v>
      </c>
      <c r="AC165" s="2">
        <v>112</v>
      </c>
      <c r="AD165" s="2">
        <v>181</v>
      </c>
      <c r="AE165" s="2">
        <v>406</v>
      </c>
      <c r="AF165" s="2">
        <v>722</v>
      </c>
      <c r="AG165" s="2">
        <v>603</v>
      </c>
      <c r="AH165" s="2">
        <v>266</v>
      </c>
      <c r="AI165" s="2">
        <v>83</v>
      </c>
      <c r="AJ165" s="2">
        <v>204</v>
      </c>
    </row>
    <row r="166" spans="2:36" ht="9.75" customHeight="1">
      <c r="B166" s="5" t="s">
        <v>82</v>
      </c>
      <c r="C166" s="2">
        <v>53</v>
      </c>
      <c r="D166" s="2">
        <v>37</v>
      </c>
      <c r="E166" s="2">
        <v>1158</v>
      </c>
      <c r="F166" s="2">
        <v>8893</v>
      </c>
      <c r="G166" s="2">
        <v>9038</v>
      </c>
      <c r="H166" s="2">
        <v>200</v>
      </c>
      <c r="I166" s="2">
        <v>1306</v>
      </c>
      <c r="J166" s="2">
        <v>1112</v>
      </c>
      <c r="K166" s="2">
        <v>1619</v>
      </c>
      <c r="L166" s="2">
        <v>488</v>
      </c>
      <c r="M166" s="2">
        <v>1996</v>
      </c>
      <c r="N166" s="2">
        <v>2740</v>
      </c>
      <c r="O166" s="2">
        <v>392</v>
      </c>
      <c r="P166" s="2">
        <v>6010</v>
      </c>
      <c r="Q166" s="2">
        <v>1207</v>
      </c>
      <c r="R166" s="2">
        <v>273</v>
      </c>
      <c r="S166" s="2">
        <v>356</v>
      </c>
      <c r="T166" s="2">
        <v>4278</v>
      </c>
      <c r="U166" s="2">
        <v>545</v>
      </c>
      <c r="V166" s="2">
        <v>498</v>
      </c>
      <c r="W166" s="2">
        <v>1077</v>
      </c>
      <c r="X166" s="2">
        <v>102</v>
      </c>
      <c r="Y166" s="2">
        <v>162</v>
      </c>
      <c r="Z166" s="2">
        <v>95</v>
      </c>
      <c r="AA166" s="2">
        <v>121</v>
      </c>
      <c r="AB166" s="2">
        <v>224</v>
      </c>
      <c r="AC166" s="2">
        <v>45</v>
      </c>
      <c r="AD166" s="2">
        <v>45</v>
      </c>
      <c r="AE166" s="2">
        <v>71</v>
      </c>
      <c r="AF166" s="2">
        <v>294</v>
      </c>
      <c r="AG166" s="2">
        <v>129</v>
      </c>
      <c r="AH166" s="2">
        <v>79</v>
      </c>
      <c r="AI166" s="2">
        <v>21</v>
      </c>
      <c r="AJ166" s="2">
        <v>101</v>
      </c>
    </row>
    <row r="167" spans="1:36" ht="9.75" customHeight="1">
      <c r="A167" s="3" t="s">
        <v>92</v>
      </c>
      <c r="C167" s="2">
        <v>322</v>
      </c>
      <c r="D167" s="2">
        <v>192</v>
      </c>
      <c r="E167" s="2">
        <v>3967</v>
      </c>
      <c r="F167" s="2">
        <v>26189</v>
      </c>
      <c r="G167" s="2">
        <v>39461</v>
      </c>
      <c r="H167" s="2">
        <v>923</v>
      </c>
      <c r="I167" s="2">
        <v>1474</v>
      </c>
      <c r="J167" s="2">
        <v>1980</v>
      </c>
      <c r="K167" s="2">
        <v>3732</v>
      </c>
      <c r="L167" s="2">
        <v>1324</v>
      </c>
      <c r="M167" s="2">
        <v>8614</v>
      </c>
      <c r="N167" s="2">
        <v>4051</v>
      </c>
      <c r="O167" s="2">
        <v>1366</v>
      </c>
      <c r="P167" s="2">
        <v>15438</v>
      </c>
      <c r="Q167" s="2">
        <v>4293</v>
      </c>
      <c r="R167" s="2">
        <v>3120</v>
      </c>
      <c r="S167" s="2">
        <v>1244</v>
      </c>
      <c r="T167" s="2">
        <v>13879</v>
      </c>
      <c r="U167" s="2">
        <v>1610</v>
      </c>
      <c r="V167" s="2">
        <v>1750</v>
      </c>
      <c r="W167" s="2">
        <v>2592</v>
      </c>
      <c r="X167" s="2">
        <v>525</v>
      </c>
      <c r="Y167" s="2">
        <v>462</v>
      </c>
      <c r="Z167" s="2">
        <v>393</v>
      </c>
      <c r="AA167" s="2">
        <v>413</v>
      </c>
      <c r="AB167" s="2">
        <v>590</v>
      </c>
      <c r="AC167" s="2">
        <v>157</v>
      </c>
      <c r="AD167" s="2">
        <v>226</v>
      </c>
      <c r="AE167" s="2">
        <v>477</v>
      </c>
      <c r="AF167" s="2">
        <v>1016</v>
      </c>
      <c r="AG167" s="2">
        <v>732</v>
      </c>
      <c r="AH167" s="2">
        <v>345</v>
      </c>
      <c r="AI167" s="2">
        <v>104</v>
      </c>
      <c r="AJ167" s="2">
        <v>305</v>
      </c>
    </row>
    <row r="168" spans="2:36" s="4" customFormat="1" ht="9.75" customHeight="1">
      <c r="B168" s="6" t="s">
        <v>93</v>
      </c>
      <c r="C168" s="4">
        <f aca="true" t="shared" si="20" ref="C168:AJ168">C167/143266</f>
        <v>0.0022475674619239737</v>
      </c>
      <c r="D168" s="4">
        <f t="shared" si="20"/>
        <v>0.001340164449345972</v>
      </c>
      <c r="E168" s="4">
        <f t="shared" si="20"/>
        <v>0.027689751929976407</v>
      </c>
      <c r="F168" s="4">
        <f t="shared" si="20"/>
        <v>0.1827998268954253</v>
      </c>
      <c r="G168" s="4">
        <f t="shared" si="20"/>
        <v>0.27543869445646557</v>
      </c>
      <c r="H168" s="4">
        <f t="shared" si="20"/>
        <v>0.006442561389303813</v>
      </c>
      <c r="I168" s="4">
        <f t="shared" si="20"/>
        <v>0.010288554157999804</v>
      </c>
      <c r="J168" s="4">
        <f t="shared" si="20"/>
        <v>0.013820445883880334</v>
      </c>
      <c r="K168" s="4">
        <f t="shared" si="20"/>
        <v>0.02604944648416233</v>
      </c>
      <c r="L168" s="4">
        <f t="shared" si="20"/>
        <v>0.009241550681948265</v>
      </c>
      <c r="M168" s="4">
        <f t="shared" si="20"/>
        <v>0.06012591961805313</v>
      </c>
      <c r="N168" s="4">
        <f t="shared" si="20"/>
        <v>0.02827607387656527</v>
      </c>
      <c r="O168" s="4">
        <f t="shared" si="20"/>
        <v>0.009534711655242695</v>
      </c>
      <c r="P168" s="4">
        <f t="shared" si="20"/>
        <v>0.10775759775522455</v>
      </c>
      <c r="Q168" s="4">
        <f t="shared" si="20"/>
        <v>0.029965239484595087</v>
      </c>
      <c r="R168" s="4">
        <f t="shared" si="20"/>
        <v>0.021777672301872043</v>
      </c>
      <c r="S168" s="4">
        <f t="shared" si="20"/>
        <v>0.00868314882805411</v>
      </c>
      <c r="T168" s="4">
        <f t="shared" si="20"/>
        <v>0.09687574162746221</v>
      </c>
      <c r="U168" s="4">
        <f t="shared" si="20"/>
        <v>0.011237837309619868</v>
      </c>
      <c r="V168" s="4">
        <f t="shared" si="20"/>
        <v>0.01221504055393464</v>
      </c>
      <c r="W168" s="4">
        <f t="shared" si="20"/>
        <v>0.01809222006617062</v>
      </c>
      <c r="X168" s="4">
        <f t="shared" si="20"/>
        <v>0.003664512166180392</v>
      </c>
      <c r="Y168" s="4">
        <f t="shared" si="20"/>
        <v>0.0032247707062387446</v>
      </c>
      <c r="Z168" s="4">
        <f t="shared" si="20"/>
        <v>0.0027431491072550363</v>
      </c>
      <c r="AA168" s="4">
        <f t="shared" si="20"/>
        <v>0.0028827495707285746</v>
      </c>
      <c r="AB168" s="4">
        <f t="shared" si="20"/>
        <v>0.004118213672469393</v>
      </c>
      <c r="AC168" s="4">
        <f t="shared" si="20"/>
        <v>0.001095863638267279</v>
      </c>
      <c r="AD168" s="4">
        <f t="shared" si="20"/>
        <v>0.0015774852372509877</v>
      </c>
      <c r="AE168" s="4">
        <f t="shared" si="20"/>
        <v>0.0033294710538438986</v>
      </c>
      <c r="AF168" s="4">
        <f t="shared" si="20"/>
        <v>0.007091703544455767</v>
      </c>
      <c r="AG168" s="4">
        <f t="shared" si="20"/>
        <v>0.005109376963131518</v>
      </c>
      <c r="AH168" s="4">
        <f t="shared" si="20"/>
        <v>0.002408107994918543</v>
      </c>
      <c r="AI168" s="4">
        <f t="shared" si="20"/>
        <v>0.0007259224100624014</v>
      </c>
      <c r="AJ168" s="4">
        <f t="shared" si="20"/>
        <v>0.0021289070679714655</v>
      </c>
    </row>
    <row r="169" spans="2:36" ht="4.5" customHeight="1"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9.75" customHeight="1">
      <c r="A170" s="3" t="s">
        <v>121</v>
      </c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2:36" ht="9.75" customHeight="1">
      <c r="B171" s="5" t="s">
        <v>85</v>
      </c>
      <c r="C171" s="2">
        <v>1698</v>
      </c>
      <c r="D171" s="2">
        <v>598</v>
      </c>
      <c r="E171" s="2">
        <v>2022</v>
      </c>
      <c r="F171" s="2">
        <v>36577</v>
      </c>
      <c r="G171" s="2">
        <v>42748</v>
      </c>
      <c r="H171" s="2">
        <v>2563</v>
      </c>
      <c r="I171" s="2">
        <v>336</v>
      </c>
      <c r="J171" s="2">
        <v>2518</v>
      </c>
      <c r="K171" s="2">
        <v>363</v>
      </c>
      <c r="L171" s="2">
        <v>704</v>
      </c>
      <c r="M171" s="2">
        <v>3442</v>
      </c>
      <c r="N171" s="2">
        <v>1683</v>
      </c>
      <c r="O171" s="2">
        <v>1059</v>
      </c>
      <c r="P171" s="2">
        <v>5720</v>
      </c>
      <c r="Q171" s="2">
        <v>4101</v>
      </c>
      <c r="R171" s="2">
        <v>1204</v>
      </c>
      <c r="S171" s="2">
        <v>1064</v>
      </c>
      <c r="T171" s="2">
        <v>1551</v>
      </c>
      <c r="U171" s="2">
        <v>1298</v>
      </c>
      <c r="V171" s="2">
        <v>1202</v>
      </c>
      <c r="W171" s="2">
        <v>920</v>
      </c>
      <c r="X171" s="2">
        <v>658</v>
      </c>
      <c r="Y171" s="2">
        <v>777</v>
      </c>
      <c r="Z171" s="2">
        <v>392</v>
      </c>
      <c r="AA171" s="2">
        <v>451</v>
      </c>
      <c r="AB171" s="2">
        <v>1294</v>
      </c>
      <c r="AC171" s="2">
        <v>143</v>
      </c>
      <c r="AD171" s="2">
        <v>269</v>
      </c>
      <c r="AE171" s="2">
        <v>655</v>
      </c>
      <c r="AF171" s="2">
        <v>397</v>
      </c>
      <c r="AG171" s="2">
        <v>2402</v>
      </c>
      <c r="AH171" s="2">
        <v>435</v>
      </c>
      <c r="AI171" s="2">
        <v>200</v>
      </c>
      <c r="AJ171" s="2">
        <v>126</v>
      </c>
    </row>
    <row r="172" spans="1:36" ht="9.75" customHeight="1">
      <c r="A172" s="3" t="s">
        <v>92</v>
      </c>
      <c r="C172" s="2">
        <v>1698</v>
      </c>
      <c r="D172" s="2">
        <v>598</v>
      </c>
      <c r="E172" s="2">
        <v>2022</v>
      </c>
      <c r="F172" s="2">
        <v>36577</v>
      </c>
      <c r="G172" s="2">
        <v>42748</v>
      </c>
      <c r="H172" s="2">
        <v>2563</v>
      </c>
      <c r="I172" s="2">
        <v>336</v>
      </c>
      <c r="J172" s="2">
        <v>2518</v>
      </c>
      <c r="K172" s="2">
        <v>363</v>
      </c>
      <c r="L172" s="2">
        <v>704</v>
      </c>
      <c r="M172" s="2">
        <v>3442</v>
      </c>
      <c r="N172" s="2">
        <v>1683</v>
      </c>
      <c r="O172" s="2">
        <v>1059</v>
      </c>
      <c r="P172" s="2">
        <v>5720</v>
      </c>
      <c r="Q172" s="2">
        <v>4101</v>
      </c>
      <c r="R172" s="2">
        <v>1204</v>
      </c>
      <c r="S172" s="2">
        <v>1064</v>
      </c>
      <c r="T172" s="2">
        <v>1551</v>
      </c>
      <c r="U172" s="2">
        <v>1298</v>
      </c>
      <c r="V172" s="2">
        <v>1202</v>
      </c>
      <c r="W172" s="2">
        <v>920</v>
      </c>
      <c r="X172" s="2">
        <v>658</v>
      </c>
      <c r="Y172" s="2">
        <v>777</v>
      </c>
      <c r="Z172" s="2">
        <v>392</v>
      </c>
      <c r="AA172" s="2">
        <v>451</v>
      </c>
      <c r="AB172" s="2">
        <v>1294</v>
      </c>
      <c r="AC172" s="2">
        <v>143</v>
      </c>
      <c r="AD172" s="2">
        <v>269</v>
      </c>
      <c r="AE172" s="2">
        <v>655</v>
      </c>
      <c r="AF172" s="2">
        <v>397</v>
      </c>
      <c r="AG172" s="2">
        <v>2402</v>
      </c>
      <c r="AH172" s="2">
        <v>435</v>
      </c>
      <c r="AI172" s="2">
        <v>200</v>
      </c>
      <c r="AJ172" s="2">
        <v>126</v>
      </c>
    </row>
    <row r="173" spans="2:36" s="4" customFormat="1" ht="9.75" customHeight="1">
      <c r="B173" s="6" t="s">
        <v>93</v>
      </c>
      <c r="C173" s="4">
        <f aca="true" t="shared" si="21" ref="C173:AJ173">C172/121570</f>
        <v>0.013967261659949</v>
      </c>
      <c r="D173" s="4">
        <f t="shared" si="21"/>
        <v>0.004918976721230567</v>
      </c>
      <c r="E173" s="4">
        <f t="shared" si="21"/>
        <v>0.016632392860080614</v>
      </c>
      <c r="F173" s="4">
        <f t="shared" si="21"/>
        <v>0.30087192563954923</v>
      </c>
      <c r="G173" s="4">
        <f t="shared" si="21"/>
        <v>0.35163280414575965</v>
      </c>
      <c r="H173" s="4">
        <f t="shared" si="21"/>
        <v>0.021082503907213952</v>
      </c>
      <c r="I173" s="4">
        <f t="shared" si="21"/>
        <v>0.002763839763099449</v>
      </c>
      <c r="J173" s="4">
        <f t="shared" si="21"/>
        <v>0.02071234679608456</v>
      </c>
      <c r="K173" s="4">
        <f t="shared" si="21"/>
        <v>0.002985934029777083</v>
      </c>
      <c r="L173" s="4">
        <f t="shared" si="21"/>
        <v>0.005790902360779798</v>
      </c>
      <c r="M173" s="4">
        <f t="shared" si="21"/>
        <v>0.028312906144608043</v>
      </c>
      <c r="N173" s="4">
        <f t="shared" si="21"/>
        <v>0.013843875956239204</v>
      </c>
      <c r="O173" s="4">
        <f t="shared" si="21"/>
        <v>0.008711030681911655</v>
      </c>
      <c r="P173" s="4">
        <f t="shared" si="21"/>
        <v>0.04705108168133586</v>
      </c>
      <c r="Q173" s="4">
        <f t="shared" si="21"/>
        <v>0.03373365139425845</v>
      </c>
      <c r="R173" s="4">
        <f t="shared" si="21"/>
        <v>0.009903759151106358</v>
      </c>
      <c r="S173" s="4">
        <f t="shared" si="21"/>
        <v>0.008752159249814921</v>
      </c>
      <c r="T173" s="4">
        <f t="shared" si="21"/>
        <v>0.012758081763592992</v>
      </c>
      <c r="U173" s="4">
        <f t="shared" si="21"/>
        <v>0.010676976227687752</v>
      </c>
      <c r="V173" s="4">
        <f t="shared" si="21"/>
        <v>0.009887307723945053</v>
      </c>
      <c r="W173" s="4">
        <f t="shared" si="21"/>
        <v>0.007567656494200872</v>
      </c>
      <c r="X173" s="4">
        <f t="shared" si="21"/>
        <v>0.005412519536069754</v>
      </c>
      <c r="Y173" s="4">
        <f t="shared" si="21"/>
        <v>0.006391379452167475</v>
      </c>
      <c r="Z173" s="4">
        <f t="shared" si="21"/>
        <v>0.0032244797236160236</v>
      </c>
      <c r="AA173" s="4">
        <f t="shared" si="21"/>
        <v>0.003709796824874558</v>
      </c>
      <c r="AB173" s="4">
        <f t="shared" si="21"/>
        <v>0.01064407337336514</v>
      </c>
      <c r="AC173" s="4">
        <f t="shared" si="21"/>
        <v>0.0011762770420333964</v>
      </c>
      <c r="AD173" s="4">
        <f t="shared" si="21"/>
        <v>0.00221271695319569</v>
      </c>
      <c r="AE173" s="4">
        <f t="shared" si="21"/>
        <v>0.005387842395327794</v>
      </c>
      <c r="AF173" s="4">
        <f t="shared" si="21"/>
        <v>0.0032656082915192893</v>
      </c>
      <c r="AG173" s="4">
        <f t="shared" si="21"/>
        <v>0.0197581640207288</v>
      </c>
      <c r="AH173" s="4">
        <f t="shared" si="21"/>
        <v>0.0035781854075841077</v>
      </c>
      <c r="AI173" s="4">
        <f t="shared" si="21"/>
        <v>0.0016451427161306242</v>
      </c>
      <c r="AJ173" s="4">
        <f t="shared" si="21"/>
        <v>0.0010364399111622933</v>
      </c>
    </row>
    <row r="174" spans="2:36" ht="4.5" customHeight="1"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9.75" customHeight="1">
      <c r="A175" s="3" t="s">
        <v>122</v>
      </c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2:36" ht="9.75" customHeight="1">
      <c r="B176" s="5" t="s">
        <v>85</v>
      </c>
      <c r="C176" s="2">
        <v>0</v>
      </c>
      <c r="D176" s="2">
        <v>0</v>
      </c>
      <c r="E176" s="2">
        <v>0</v>
      </c>
      <c r="F176" s="2">
        <v>1</v>
      </c>
      <c r="G176" s="2">
        <v>2</v>
      </c>
      <c r="H176" s="2">
        <v>0</v>
      </c>
      <c r="I176" s="2">
        <v>0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1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1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1</v>
      </c>
      <c r="AG176" s="2">
        <v>0</v>
      </c>
      <c r="AH176" s="2">
        <v>0</v>
      </c>
      <c r="AI176" s="2">
        <v>0</v>
      </c>
      <c r="AJ176" s="2">
        <v>0</v>
      </c>
    </row>
    <row r="177" spans="2:36" ht="9.75" customHeight="1">
      <c r="B177" s="5" t="s">
        <v>88</v>
      </c>
      <c r="C177" s="2">
        <v>233</v>
      </c>
      <c r="D177" s="2">
        <v>185</v>
      </c>
      <c r="E177" s="2">
        <v>883</v>
      </c>
      <c r="F177" s="2">
        <v>11488</v>
      </c>
      <c r="G177" s="2">
        <v>15656</v>
      </c>
      <c r="H177" s="2">
        <v>417</v>
      </c>
      <c r="I177" s="2">
        <v>493</v>
      </c>
      <c r="J177" s="2">
        <v>936</v>
      </c>
      <c r="K177" s="2">
        <v>1082</v>
      </c>
      <c r="L177" s="2">
        <v>869</v>
      </c>
      <c r="M177" s="2">
        <v>3847</v>
      </c>
      <c r="N177" s="2">
        <v>2747</v>
      </c>
      <c r="O177" s="2">
        <v>1132</v>
      </c>
      <c r="P177" s="2">
        <v>7234</v>
      </c>
      <c r="Q177" s="2">
        <v>3201</v>
      </c>
      <c r="R177" s="2">
        <v>671</v>
      </c>
      <c r="S177" s="2">
        <v>1039</v>
      </c>
      <c r="T177" s="2">
        <v>3733</v>
      </c>
      <c r="U177" s="2">
        <v>930</v>
      </c>
      <c r="V177" s="2">
        <v>435</v>
      </c>
      <c r="W177" s="2">
        <v>872</v>
      </c>
      <c r="X177" s="2">
        <v>337</v>
      </c>
      <c r="Y177" s="2">
        <v>278</v>
      </c>
      <c r="Z177" s="2">
        <v>249</v>
      </c>
      <c r="AA177" s="2">
        <v>239</v>
      </c>
      <c r="AB177" s="2">
        <v>245</v>
      </c>
      <c r="AC177" s="2">
        <v>113</v>
      </c>
      <c r="AD177" s="2">
        <v>117</v>
      </c>
      <c r="AE177" s="2">
        <v>143</v>
      </c>
      <c r="AF177" s="2">
        <v>198</v>
      </c>
      <c r="AG177" s="2">
        <v>397</v>
      </c>
      <c r="AH177" s="2">
        <v>224</v>
      </c>
      <c r="AI177" s="2">
        <v>85</v>
      </c>
      <c r="AJ177" s="2">
        <v>80</v>
      </c>
    </row>
    <row r="178" spans="2:36" ht="9.75" customHeight="1">
      <c r="B178" s="5" t="s">
        <v>82</v>
      </c>
      <c r="C178" s="2">
        <v>132</v>
      </c>
      <c r="D178" s="2">
        <v>115</v>
      </c>
      <c r="E178" s="2">
        <v>3179</v>
      </c>
      <c r="F178" s="2">
        <v>20610</v>
      </c>
      <c r="G178" s="2">
        <v>34073</v>
      </c>
      <c r="H178" s="2">
        <v>560</v>
      </c>
      <c r="I178" s="2">
        <v>306</v>
      </c>
      <c r="J178" s="2">
        <v>885</v>
      </c>
      <c r="K178" s="2">
        <v>1549</v>
      </c>
      <c r="L178" s="2">
        <v>1564</v>
      </c>
      <c r="M178" s="2">
        <v>7153</v>
      </c>
      <c r="N178" s="2">
        <v>1830</v>
      </c>
      <c r="O178" s="2">
        <v>1319</v>
      </c>
      <c r="P178" s="2">
        <v>13111</v>
      </c>
      <c r="Q178" s="2">
        <v>4461</v>
      </c>
      <c r="R178" s="2">
        <v>1057</v>
      </c>
      <c r="S178" s="2">
        <v>871</v>
      </c>
      <c r="T178" s="2">
        <v>8863</v>
      </c>
      <c r="U178" s="2">
        <v>1572</v>
      </c>
      <c r="V178" s="2">
        <v>707</v>
      </c>
      <c r="W178" s="2">
        <v>1126</v>
      </c>
      <c r="X178" s="2">
        <v>742</v>
      </c>
      <c r="Y178" s="2">
        <v>260</v>
      </c>
      <c r="Z178" s="2">
        <v>301</v>
      </c>
      <c r="AA178" s="2">
        <v>410</v>
      </c>
      <c r="AB178" s="2">
        <v>770</v>
      </c>
      <c r="AC178" s="2">
        <v>82</v>
      </c>
      <c r="AD178" s="2">
        <v>100</v>
      </c>
      <c r="AE178" s="2">
        <v>344</v>
      </c>
      <c r="AF178" s="2">
        <v>307</v>
      </c>
      <c r="AG178" s="2">
        <v>334</v>
      </c>
      <c r="AH178" s="2">
        <v>206</v>
      </c>
      <c r="AI178" s="2">
        <v>55</v>
      </c>
      <c r="AJ178" s="2">
        <v>402</v>
      </c>
    </row>
    <row r="179" spans="1:36" ht="9.75" customHeight="1">
      <c r="A179" s="3" t="s">
        <v>92</v>
      </c>
      <c r="C179" s="2">
        <v>365</v>
      </c>
      <c r="D179" s="2">
        <v>300</v>
      </c>
      <c r="E179" s="2">
        <v>4062</v>
      </c>
      <c r="F179" s="2">
        <v>32099</v>
      </c>
      <c r="G179" s="2">
        <v>49731</v>
      </c>
      <c r="H179" s="2">
        <v>977</v>
      </c>
      <c r="I179" s="2">
        <v>799</v>
      </c>
      <c r="J179" s="2">
        <v>1822</v>
      </c>
      <c r="K179" s="2">
        <v>2631</v>
      </c>
      <c r="L179" s="2">
        <v>2433</v>
      </c>
      <c r="M179" s="2">
        <v>11000</v>
      </c>
      <c r="N179" s="2">
        <v>4577</v>
      </c>
      <c r="O179" s="2">
        <v>2451</v>
      </c>
      <c r="P179" s="2">
        <v>20345</v>
      </c>
      <c r="Q179" s="2">
        <v>7662</v>
      </c>
      <c r="R179" s="2">
        <v>1728</v>
      </c>
      <c r="S179" s="2">
        <v>1910</v>
      </c>
      <c r="T179" s="2">
        <v>12597</v>
      </c>
      <c r="U179" s="2">
        <v>2502</v>
      </c>
      <c r="V179" s="2">
        <v>1142</v>
      </c>
      <c r="W179" s="2">
        <v>1998</v>
      </c>
      <c r="X179" s="2">
        <v>1079</v>
      </c>
      <c r="Y179" s="2">
        <v>538</v>
      </c>
      <c r="Z179" s="2">
        <v>551</v>
      </c>
      <c r="AA179" s="2">
        <v>649</v>
      </c>
      <c r="AB179" s="2">
        <v>1015</v>
      </c>
      <c r="AC179" s="2">
        <v>195</v>
      </c>
      <c r="AD179" s="2">
        <v>217</v>
      </c>
      <c r="AE179" s="2">
        <v>487</v>
      </c>
      <c r="AF179" s="2">
        <v>506</v>
      </c>
      <c r="AG179" s="2">
        <v>731</v>
      </c>
      <c r="AH179" s="2">
        <v>430</v>
      </c>
      <c r="AI179" s="2">
        <v>140</v>
      </c>
      <c r="AJ179" s="2">
        <v>482</v>
      </c>
    </row>
    <row r="180" spans="2:36" s="4" customFormat="1" ht="9.75" customHeight="1">
      <c r="B180" s="6" t="s">
        <v>93</v>
      </c>
      <c r="C180" s="4">
        <f aca="true" t="shared" si="22" ref="C180:AJ180">C179/170151</f>
        <v>0.0021451534225482073</v>
      </c>
      <c r="D180" s="4">
        <f t="shared" si="22"/>
        <v>0.0017631397993546909</v>
      </c>
      <c r="E180" s="4">
        <f t="shared" si="22"/>
        <v>0.023872912883262515</v>
      </c>
      <c r="F180" s="4">
        <f t="shared" si="22"/>
        <v>0.1886500813982874</v>
      </c>
      <c r="G180" s="4">
        <f t="shared" si="22"/>
        <v>0.2922756845390271</v>
      </c>
      <c r="H180" s="4">
        <f t="shared" si="22"/>
        <v>0.005741958613231776</v>
      </c>
      <c r="I180" s="4">
        <f t="shared" si="22"/>
        <v>0.004695828998947993</v>
      </c>
      <c r="J180" s="4">
        <f t="shared" si="22"/>
        <v>0.01070813571474749</v>
      </c>
      <c r="K180" s="4">
        <f t="shared" si="22"/>
        <v>0.015462736040340638</v>
      </c>
      <c r="L180" s="4">
        <f t="shared" si="22"/>
        <v>0.014299063772766542</v>
      </c>
      <c r="M180" s="4">
        <f t="shared" si="22"/>
        <v>0.064648459309672</v>
      </c>
      <c r="N180" s="4">
        <f t="shared" si="22"/>
        <v>0.026899636205488065</v>
      </c>
      <c r="O180" s="4">
        <f t="shared" si="22"/>
        <v>0.014404852160727824</v>
      </c>
      <c r="P180" s="4">
        <f t="shared" si="22"/>
        <v>0.11957026405957062</v>
      </c>
      <c r="Q180" s="4">
        <f t="shared" si="22"/>
        <v>0.04503059047551881</v>
      </c>
      <c r="R180" s="4">
        <f t="shared" si="22"/>
        <v>0.010155685244283019</v>
      </c>
      <c r="S180" s="4">
        <f t="shared" si="22"/>
        <v>0.011225323389224865</v>
      </c>
      <c r="T180" s="4">
        <f t="shared" si="22"/>
        <v>0.07403424017490347</v>
      </c>
      <c r="U180" s="4">
        <f t="shared" si="22"/>
        <v>0.014704585926618122</v>
      </c>
      <c r="V180" s="4">
        <f t="shared" si="22"/>
        <v>0.006711685502876857</v>
      </c>
      <c r="W180" s="4">
        <f t="shared" si="22"/>
        <v>0.01174251106370224</v>
      </c>
      <c r="X180" s="4">
        <f t="shared" si="22"/>
        <v>0.006341426145012372</v>
      </c>
      <c r="Y180" s="4">
        <f t="shared" si="22"/>
        <v>0.003161897373509412</v>
      </c>
      <c r="Z180" s="4">
        <f t="shared" si="22"/>
        <v>0.0032383000981481154</v>
      </c>
      <c r="AA180" s="4">
        <f t="shared" si="22"/>
        <v>0.0038142590992706477</v>
      </c>
      <c r="AB180" s="4">
        <f t="shared" si="22"/>
        <v>0.005965289654483371</v>
      </c>
      <c r="AC180" s="4">
        <f t="shared" si="22"/>
        <v>0.0011460408695805491</v>
      </c>
      <c r="AD180" s="4">
        <f t="shared" si="22"/>
        <v>0.001275337788199893</v>
      </c>
      <c r="AE180" s="4">
        <f t="shared" si="22"/>
        <v>0.0028621636076191148</v>
      </c>
      <c r="AF180" s="4">
        <f t="shared" si="22"/>
        <v>0.002973829128244912</v>
      </c>
      <c r="AG180" s="4">
        <f t="shared" si="22"/>
        <v>0.00429618397776093</v>
      </c>
      <c r="AH180" s="4">
        <f t="shared" si="22"/>
        <v>0.0025271670457417236</v>
      </c>
      <c r="AI180" s="4">
        <f t="shared" si="22"/>
        <v>0.0008227985730321891</v>
      </c>
      <c r="AJ180" s="4">
        <f t="shared" si="22"/>
        <v>0.0028327779442965367</v>
      </c>
    </row>
    <row r="181" spans="2:36" ht="4.5" customHeight="1"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9.75" customHeight="1">
      <c r="A182" s="3" t="s">
        <v>123</v>
      </c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2:36" ht="9.75" customHeight="1">
      <c r="B183" s="5" t="s">
        <v>85</v>
      </c>
      <c r="C183" s="2">
        <v>1837</v>
      </c>
      <c r="D183" s="2">
        <v>587</v>
      </c>
      <c r="E183" s="2">
        <v>4137</v>
      </c>
      <c r="F183" s="2">
        <v>41160</v>
      </c>
      <c r="G183" s="2">
        <v>60693</v>
      </c>
      <c r="H183" s="2">
        <v>3194</v>
      </c>
      <c r="I183" s="2">
        <v>513</v>
      </c>
      <c r="J183" s="2">
        <v>1543</v>
      </c>
      <c r="K183" s="2">
        <v>263</v>
      </c>
      <c r="L183" s="2">
        <v>509</v>
      </c>
      <c r="M183" s="2">
        <v>928</v>
      </c>
      <c r="N183" s="2">
        <v>1154</v>
      </c>
      <c r="O183" s="2">
        <v>773</v>
      </c>
      <c r="P183" s="2">
        <v>1547</v>
      </c>
      <c r="Q183" s="2">
        <v>678</v>
      </c>
      <c r="R183" s="2">
        <v>1291</v>
      </c>
      <c r="S183" s="2">
        <v>411</v>
      </c>
      <c r="T183" s="2">
        <v>756</v>
      </c>
      <c r="U183" s="2">
        <v>509</v>
      </c>
      <c r="V183" s="2">
        <v>2316</v>
      </c>
      <c r="W183" s="2">
        <v>1117</v>
      </c>
      <c r="X183" s="2">
        <v>999</v>
      </c>
      <c r="Y183" s="2">
        <v>1355</v>
      </c>
      <c r="Z183" s="2">
        <v>191</v>
      </c>
      <c r="AA183" s="2">
        <v>416</v>
      </c>
      <c r="AB183" s="2">
        <v>646</v>
      </c>
      <c r="AC183" s="2">
        <v>156</v>
      </c>
      <c r="AD183" s="2">
        <v>266</v>
      </c>
      <c r="AE183" s="2">
        <v>737</v>
      </c>
      <c r="AF183" s="2">
        <v>542</v>
      </c>
      <c r="AG183" s="2">
        <v>2821</v>
      </c>
      <c r="AH183" s="2">
        <v>435</v>
      </c>
      <c r="AI183" s="2">
        <v>264</v>
      </c>
      <c r="AJ183" s="2">
        <v>191</v>
      </c>
    </row>
    <row r="184" spans="1:36" ht="9.75" customHeight="1">
      <c r="A184" s="3" t="s">
        <v>92</v>
      </c>
      <c r="C184" s="2">
        <v>1837</v>
      </c>
      <c r="D184" s="2">
        <v>587</v>
      </c>
      <c r="E184" s="2">
        <v>4137</v>
      </c>
      <c r="F184" s="2">
        <v>41160</v>
      </c>
      <c r="G184" s="2">
        <v>60693</v>
      </c>
      <c r="H184" s="2">
        <v>3194</v>
      </c>
      <c r="I184" s="2">
        <v>513</v>
      </c>
      <c r="J184" s="2">
        <v>1543</v>
      </c>
      <c r="K184" s="2">
        <v>263</v>
      </c>
      <c r="L184" s="2">
        <v>509</v>
      </c>
      <c r="M184" s="2">
        <v>928</v>
      </c>
      <c r="N184" s="2">
        <v>1154</v>
      </c>
      <c r="O184" s="2">
        <v>773</v>
      </c>
      <c r="P184" s="2">
        <v>1547</v>
      </c>
      <c r="Q184" s="2">
        <v>678</v>
      </c>
      <c r="R184" s="2">
        <v>1291</v>
      </c>
      <c r="S184" s="2">
        <v>411</v>
      </c>
      <c r="T184" s="2">
        <v>756</v>
      </c>
      <c r="U184" s="2">
        <v>509</v>
      </c>
      <c r="V184" s="2">
        <v>2316</v>
      </c>
      <c r="W184" s="2">
        <v>1117</v>
      </c>
      <c r="X184" s="2">
        <v>999</v>
      </c>
      <c r="Y184" s="2">
        <v>1355</v>
      </c>
      <c r="Z184" s="2">
        <v>191</v>
      </c>
      <c r="AA184" s="2">
        <v>416</v>
      </c>
      <c r="AB184" s="2">
        <v>646</v>
      </c>
      <c r="AC184" s="2">
        <v>156</v>
      </c>
      <c r="AD184" s="2">
        <v>266</v>
      </c>
      <c r="AE184" s="2">
        <v>737</v>
      </c>
      <c r="AF184" s="2">
        <v>542</v>
      </c>
      <c r="AG184" s="2">
        <v>2821</v>
      </c>
      <c r="AH184" s="2">
        <v>435</v>
      </c>
      <c r="AI184" s="2">
        <v>264</v>
      </c>
      <c r="AJ184" s="2">
        <v>191</v>
      </c>
    </row>
    <row r="185" spans="2:36" s="4" customFormat="1" ht="9.75" customHeight="1">
      <c r="B185" s="6" t="s">
        <v>93</v>
      </c>
      <c r="C185" s="4">
        <f aca="true" t="shared" si="23" ref="C185:AJ185">C184/134935</f>
        <v>0.013613962278133915</v>
      </c>
      <c r="D185" s="4">
        <f t="shared" si="23"/>
        <v>0.0043502427094526995</v>
      </c>
      <c r="E185" s="4">
        <f t="shared" si="23"/>
        <v>0.030659206284507357</v>
      </c>
      <c r="F185" s="4">
        <f t="shared" si="23"/>
        <v>0.3050357579575351</v>
      </c>
      <c r="G185" s="4">
        <f t="shared" si="23"/>
        <v>0.4497943454255753</v>
      </c>
      <c r="H185" s="4">
        <f t="shared" si="23"/>
        <v>0.023670656241894246</v>
      </c>
      <c r="I185" s="4">
        <f t="shared" si="23"/>
        <v>0.0038018305109867715</v>
      </c>
      <c r="J185" s="4">
        <f t="shared" si="23"/>
        <v>0.011435135435580094</v>
      </c>
      <c r="K185" s="4">
        <f t="shared" si="23"/>
        <v>0.001949086597250528</v>
      </c>
      <c r="L185" s="4">
        <f t="shared" si="23"/>
        <v>0.0037721866083669916</v>
      </c>
      <c r="M185" s="4">
        <f t="shared" si="23"/>
        <v>0.006877385407788935</v>
      </c>
      <c r="N185" s="4">
        <f t="shared" si="23"/>
        <v>0.008552265905806499</v>
      </c>
      <c r="O185" s="4">
        <f t="shared" si="23"/>
        <v>0.005728684181272464</v>
      </c>
      <c r="P185" s="4">
        <f t="shared" si="23"/>
        <v>0.011464779338199874</v>
      </c>
      <c r="Q185" s="4">
        <f t="shared" si="23"/>
        <v>0.005024641494052692</v>
      </c>
      <c r="R185" s="4">
        <f t="shared" si="23"/>
        <v>0.00956756957053396</v>
      </c>
      <c r="S185" s="4">
        <f t="shared" si="23"/>
        <v>0.003045910994182384</v>
      </c>
      <c r="T185" s="4">
        <f t="shared" si="23"/>
        <v>0.0056026975951384</v>
      </c>
      <c r="U185" s="4">
        <f t="shared" si="23"/>
        <v>0.0037721866083669916</v>
      </c>
      <c r="V185" s="4">
        <f t="shared" si="23"/>
        <v>0.01716381961685256</v>
      </c>
      <c r="W185" s="4">
        <f t="shared" si="23"/>
        <v>0.008278059806573536</v>
      </c>
      <c r="X185" s="4">
        <f t="shared" si="23"/>
        <v>0.007403564679290028</v>
      </c>
      <c r="Y185" s="4">
        <f t="shared" si="23"/>
        <v>0.010041872012450439</v>
      </c>
      <c r="Z185" s="4">
        <f t="shared" si="23"/>
        <v>0.0014154963500944899</v>
      </c>
      <c r="AA185" s="4">
        <f t="shared" si="23"/>
        <v>0.003082965872457109</v>
      </c>
      <c r="AB185" s="4">
        <f t="shared" si="23"/>
        <v>0.004787490273094453</v>
      </c>
      <c r="AC185" s="4">
        <f t="shared" si="23"/>
        <v>0.0011561122021714158</v>
      </c>
      <c r="AD185" s="4">
        <f t="shared" si="23"/>
        <v>0.001971319524215363</v>
      </c>
      <c r="AE185" s="4">
        <f t="shared" si="23"/>
        <v>0.005461889057694446</v>
      </c>
      <c r="AF185" s="4">
        <f t="shared" si="23"/>
        <v>0.004016748804980176</v>
      </c>
      <c r="AG185" s="4">
        <f t="shared" si="23"/>
        <v>0.02090636232259977</v>
      </c>
      <c r="AH185" s="4">
        <f t="shared" si="23"/>
        <v>0.0032237744099010636</v>
      </c>
      <c r="AI185" s="4">
        <f t="shared" si="23"/>
        <v>0.001956497572905473</v>
      </c>
      <c r="AJ185" s="4">
        <f t="shared" si="23"/>
        <v>0.0014154963500944899</v>
      </c>
    </row>
    <row r="186" spans="2:36" ht="4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9.75" customHeight="1">
      <c r="A187" s="3" t="s">
        <v>124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2:36" ht="9.75" customHeight="1">
      <c r="B188" s="5" t="s">
        <v>85</v>
      </c>
      <c r="C188" s="2">
        <v>708</v>
      </c>
      <c r="D188" s="2">
        <v>262</v>
      </c>
      <c r="E188" s="2">
        <v>4328</v>
      </c>
      <c r="F188" s="2">
        <v>38649</v>
      </c>
      <c r="G188" s="2">
        <v>88136</v>
      </c>
      <c r="H188" s="2">
        <v>2178</v>
      </c>
      <c r="I188" s="2">
        <v>336</v>
      </c>
      <c r="J188" s="2">
        <v>1674</v>
      </c>
      <c r="K188" s="2">
        <v>455</v>
      </c>
      <c r="L188" s="2">
        <v>1669</v>
      </c>
      <c r="M188" s="2">
        <v>11489</v>
      </c>
      <c r="N188" s="2">
        <v>1672</v>
      </c>
      <c r="O188" s="2">
        <v>1259</v>
      </c>
      <c r="P188" s="2">
        <v>15263</v>
      </c>
      <c r="Q188" s="2">
        <v>6317</v>
      </c>
      <c r="R188" s="2">
        <v>1541</v>
      </c>
      <c r="S188" s="2">
        <v>986</v>
      </c>
      <c r="T188" s="2">
        <v>5776</v>
      </c>
      <c r="U188" s="2">
        <v>2494</v>
      </c>
      <c r="V188" s="2">
        <v>1858</v>
      </c>
      <c r="W188" s="2">
        <v>1527</v>
      </c>
      <c r="X188" s="2">
        <v>1010</v>
      </c>
      <c r="Y188" s="2">
        <v>631</v>
      </c>
      <c r="Z188" s="2">
        <v>436</v>
      </c>
      <c r="AA188" s="2">
        <v>535</v>
      </c>
      <c r="AB188" s="2">
        <v>1190</v>
      </c>
      <c r="AC188" s="2">
        <v>206</v>
      </c>
      <c r="AD188" s="2">
        <v>381</v>
      </c>
      <c r="AE188" s="2">
        <v>864</v>
      </c>
      <c r="AF188" s="2">
        <v>545</v>
      </c>
      <c r="AG188" s="2">
        <v>1383</v>
      </c>
      <c r="AH188" s="2">
        <v>740</v>
      </c>
      <c r="AI188" s="2">
        <v>195</v>
      </c>
      <c r="AJ188" s="2">
        <v>207</v>
      </c>
    </row>
    <row r="189" spans="2:36" ht="9.75" customHeight="1">
      <c r="B189" s="5" t="s">
        <v>82</v>
      </c>
      <c r="C189" s="2">
        <v>17</v>
      </c>
      <c r="D189" s="2">
        <v>6</v>
      </c>
      <c r="E189" s="2">
        <v>547</v>
      </c>
      <c r="F189" s="2">
        <v>3068</v>
      </c>
      <c r="G189" s="2">
        <v>5382</v>
      </c>
      <c r="H189" s="2">
        <v>79</v>
      </c>
      <c r="I189" s="2">
        <v>17</v>
      </c>
      <c r="J189" s="2">
        <v>85</v>
      </c>
      <c r="K189" s="2">
        <v>41</v>
      </c>
      <c r="L189" s="2">
        <v>209</v>
      </c>
      <c r="M189" s="2">
        <v>1352</v>
      </c>
      <c r="N189" s="2">
        <v>119</v>
      </c>
      <c r="O189" s="2">
        <v>254</v>
      </c>
      <c r="P189" s="2">
        <v>1676</v>
      </c>
      <c r="Q189" s="2">
        <v>922</v>
      </c>
      <c r="R189" s="2">
        <v>188</v>
      </c>
      <c r="S189" s="2">
        <v>134</v>
      </c>
      <c r="T189" s="2">
        <v>1283</v>
      </c>
      <c r="U189" s="2">
        <v>246</v>
      </c>
      <c r="V189" s="2">
        <v>74</v>
      </c>
      <c r="W189" s="2">
        <v>100</v>
      </c>
      <c r="X189" s="2">
        <v>112</v>
      </c>
      <c r="Y189" s="2">
        <v>45</v>
      </c>
      <c r="Z189" s="2">
        <v>45</v>
      </c>
      <c r="AA189" s="2">
        <v>44</v>
      </c>
      <c r="AB189" s="2">
        <v>152</v>
      </c>
      <c r="AC189" s="2">
        <v>14</v>
      </c>
      <c r="AD189" s="2">
        <v>4</v>
      </c>
      <c r="AE189" s="2">
        <v>53</v>
      </c>
      <c r="AF189" s="2">
        <v>30</v>
      </c>
      <c r="AG189" s="2">
        <v>60</v>
      </c>
      <c r="AH189" s="2">
        <v>35</v>
      </c>
      <c r="AI189" s="2">
        <v>27</v>
      </c>
      <c r="AJ189" s="2">
        <v>8</v>
      </c>
    </row>
    <row r="190" spans="1:36" ht="9.75" customHeight="1">
      <c r="A190" s="3" t="s">
        <v>92</v>
      </c>
      <c r="C190" s="2">
        <v>725</v>
      </c>
      <c r="D190" s="2">
        <v>268</v>
      </c>
      <c r="E190" s="2">
        <v>4875</v>
      </c>
      <c r="F190" s="2">
        <v>41717</v>
      </c>
      <c r="G190" s="2">
        <v>93518</v>
      </c>
      <c r="H190" s="2">
        <v>2257</v>
      </c>
      <c r="I190" s="2">
        <v>353</v>
      </c>
      <c r="J190" s="2">
        <v>1759</v>
      </c>
      <c r="K190" s="2">
        <v>496</v>
      </c>
      <c r="L190" s="2">
        <v>1878</v>
      </c>
      <c r="M190" s="2">
        <v>12841</v>
      </c>
      <c r="N190" s="2">
        <v>1791</v>
      </c>
      <c r="O190" s="2">
        <v>1513</v>
      </c>
      <c r="P190" s="2">
        <v>16939</v>
      </c>
      <c r="Q190" s="2">
        <v>7239</v>
      </c>
      <c r="R190" s="2">
        <v>1729</v>
      </c>
      <c r="S190" s="2">
        <v>1120</v>
      </c>
      <c r="T190" s="2">
        <v>7059</v>
      </c>
      <c r="U190" s="2">
        <v>2740</v>
      </c>
      <c r="V190" s="2">
        <v>1932</v>
      </c>
      <c r="W190" s="2">
        <v>1627</v>
      </c>
      <c r="X190" s="2">
        <v>1122</v>
      </c>
      <c r="Y190" s="2">
        <v>676</v>
      </c>
      <c r="Z190" s="2">
        <v>481</v>
      </c>
      <c r="AA190" s="2">
        <v>579</v>
      </c>
      <c r="AB190" s="2">
        <v>1342</v>
      </c>
      <c r="AC190" s="2">
        <v>220</v>
      </c>
      <c r="AD190" s="2">
        <v>385</v>
      </c>
      <c r="AE190" s="2">
        <v>917</v>
      </c>
      <c r="AF190" s="2">
        <v>575</v>
      </c>
      <c r="AG190" s="2">
        <v>1443</v>
      </c>
      <c r="AH190" s="2">
        <v>775</v>
      </c>
      <c r="AI190" s="2">
        <v>222</v>
      </c>
      <c r="AJ190" s="2">
        <v>215</v>
      </c>
    </row>
    <row r="191" spans="2:36" s="4" customFormat="1" ht="9.75" customHeight="1">
      <c r="B191" s="6" t="s">
        <v>93</v>
      </c>
      <c r="C191" s="4">
        <f aca="true" t="shared" si="24" ref="C191:AJ191">C190/213328</f>
        <v>0.0033985224630615767</v>
      </c>
      <c r="D191" s="4">
        <f t="shared" si="24"/>
        <v>0.001256281407035176</v>
      </c>
      <c r="E191" s="4">
        <f t="shared" si="24"/>
        <v>0.022852133803345085</v>
      </c>
      <c r="F191" s="4">
        <f t="shared" si="24"/>
        <v>0.19555332633315833</v>
      </c>
      <c r="G191" s="4">
        <f t="shared" si="24"/>
        <v>0.43837658441461036</v>
      </c>
      <c r="H191" s="4">
        <f t="shared" si="24"/>
        <v>0.01057995199879997</v>
      </c>
      <c r="I191" s="4">
        <f t="shared" si="24"/>
        <v>0.0016547288682217055</v>
      </c>
      <c r="J191" s="4">
        <f t="shared" si="24"/>
        <v>0.00824551863796595</v>
      </c>
      <c r="K191" s="4">
        <f t="shared" si="24"/>
        <v>0.0023250581264531614</v>
      </c>
      <c r="L191" s="4">
        <f t="shared" si="24"/>
        <v>0.00880334508362709</v>
      </c>
      <c r="M191" s="4">
        <f t="shared" si="24"/>
        <v>0.06019369234230856</v>
      </c>
      <c r="N191" s="4">
        <f t="shared" si="24"/>
        <v>0.008395522388059701</v>
      </c>
      <c r="O191" s="4">
        <f t="shared" si="24"/>
        <v>0.007092364809120228</v>
      </c>
      <c r="P191" s="4">
        <f t="shared" si="24"/>
        <v>0.07940354758868971</v>
      </c>
      <c r="Q191" s="4">
        <f t="shared" si="24"/>
        <v>0.03393366084152104</v>
      </c>
      <c r="R191" s="4">
        <f t="shared" si="24"/>
        <v>0.008104890122253057</v>
      </c>
      <c r="S191" s="4">
        <f t="shared" si="24"/>
        <v>0.0052501312532813324</v>
      </c>
      <c r="T191" s="4">
        <f t="shared" si="24"/>
        <v>0.03308988974724368</v>
      </c>
      <c r="U191" s="4">
        <f t="shared" si="24"/>
        <v>0.012844071101777545</v>
      </c>
      <c r="V191" s="4">
        <f t="shared" si="24"/>
        <v>0.009056476411910298</v>
      </c>
      <c r="W191" s="4">
        <f t="shared" si="24"/>
        <v>0.007626753168829221</v>
      </c>
      <c r="X191" s="4">
        <f t="shared" si="24"/>
        <v>0.005259506487662192</v>
      </c>
      <c r="Y191" s="4">
        <f t="shared" si="24"/>
        <v>0.0031688292207305182</v>
      </c>
      <c r="Z191" s="4">
        <f t="shared" si="24"/>
        <v>0.002254743868596715</v>
      </c>
      <c r="AA191" s="4">
        <f t="shared" si="24"/>
        <v>0.0027141303532588314</v>
      </c>
      <c r="AB191" s="4">
        <f t="shared" si="24"/>
        <v>0.006290782269556739</v>
      </c>
      <c r="AC191" s="4">
        <f t="shared" si="24"/>
        <v>0.0010312757818945473</v>
      </c>
      <c r="AD191" s="4">
        <f t="shared" si="24"/>
        <v>0.001804732618315458</v>
      </c>
      <c r="AE191" s="4">
        <f t="shared" si="24"/>
        <v>0.004298544963624091</v>
      </c>
      <c r="AF191" s="4">
        <f t="shared" si="24"/>
        <v>0.0026953798844971126</v>
      </c>
      <c r="AG191" s="4">
        <f t="shared" si="24"/>
        <v>0.0067642316057901445</v>
      </c>
      <c r="AH191" s="4">
        <f t="shared" si="24"/>
        <v>0.0036329033225830647</v>
      </c>
      <c r="AI191" s="4">
        <f t="shared" si="24"/>
        <v>0.0010406510162754069</v>
      </c>
      <c r="AJ191" s="4">
        <f t="shared" si="24"/>
        <v>0.0010078376959423985</v>
      </c>
    </row>
    <row r="192" spans="2:36" ht="4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9.75" customHeight="1">
      <c r="A193" s="3" t="s">
        <v>125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2:36" ht="9.75" customHeight="1">
      <c r="B194" s="5" t="s">
        <v>85</v>
      </c>
      <c r="C194" s="2">
        <v>1912</v>
      </c>
      <c r="D194" s="2">
        <v>577</v>
      </c>
      <c r="E194" s="2">
        <v>5076</v>
      </c>
      <c r="F194" s="2">
        <v>33448</v>
      </c>
      <c r="G194" s="2">
        <v>130002</v>
      </c>
      <c r="H194" s="2">
        <v>2959</v>
      </c>
      <c r="I194" s="2">
        <v>889</v>
      </c>
      <c r="J194" s="2">
        <v>3901</v>
      </c>
      <c r="K194" s="2">
        <v>731</v>
      </c>
      <c r="L194" s="2">
        <v>1092</v>
      </c>
      <c r="M194" s="2">
        <v>10595</v>
      </c>
      <c r="N194" s="2">
        <v>3398</v>
      </c>
      <c r="O194" s="2">
        <v>2149</v>
      </c>
      <c r="P194" s="2">
        <v>13862</v>
      </c>
      <c r="Q194" s="2">
        <v>6006</v>
      </c>
      <c r="R194" s="2">
        <v>1348</v>
      </c>
      <c r="S194" s="2">
        <v>1557</v>
      </c>
      <c r="T194" s="2">
        <v>4308</v>
      </c>
      <c r="U194" s="2">
        <v>2497</v>
      </c>
      <c r="V194" s="2">
        <v>2949</v>
      </c>
      <c r="W194" s="2">
        <v>2166</v>
      </c>
      <c r="X194" s="2">
        <v>1198</v>
      </c>
      <c r="Y194" s="2">
        <v>1220</v>
      </c>
      <c r="Z194" s="2">
        <v>490</v>
      </c>
      <c r="AA194" s="2">
        <v>444</v>
      </c>
      <c r="AB194" s="2">
        <v>770</v>
      </c>
      <c r="AC194" s="2">
        <v>155</v>
      </c>
      <c r="AD194" s="2">
        <v>515</v>
      </c>
      <c r="AE194" s="2">
        <v>945</v>
      </c>
      <c r="AF194" s="2">
        <v>809</v>
      </c>
      <c r="AG194" s="2">
        <v>1264</v>
      </c>
      <c r="AH194" s="2">
        <v>621</v>
      </c>
      <c r="AI194" s="2">
        <v>228</v>
      </c>
      <c r="AJ194" s="2">
        <v>433</v>
      </c>
    </row>
    <row r="195" spans="1:36" ht="9.75" customHeight="1">
      <c r="A195" s="3" t="s">
        <v>92</v>
      </c>
      <c r="C195" s="2">
        <v>1912</v>
      </c>
      <c r="D195" s="2">
        <v>577</v>
      </c>
      <c r="E195" s="2">
        <v>5076</v>
      </c>
      <c r="F195" s="2">
        <v>33448</v>
      </c>
      <c r="G195" s="2">
        <v>130002</v>
      </c>
      <c r="H195" s="2">
        <v>2959</v>
      </c>
      <c r="I195" s="2">
        <v>889</v>
      </c>
      <c r="J195" s="2">
        <v>3901</v>
      </c>
      <c r="K195" s="2">
        <v>731</v>
      </c>
      <c r="L195" s="2">
        <v>1092</v>
      </c>
      <c r="M195" s="2">
        <v>10595</v>
      </c>
      <c r="N195" s="2">
        <v>3398</v>
      </c>
      <c r="O195" s="2">
        <v>2149</v>
      </c>
      <c r="P195" s="2">
        <v>13862</v>
      </c>
      <c r="Q195" s="2">
        <v>6006</v>
      </c>
      <c r="R195" s="2">
        <v>1348</v>
      </c>
      <c r="S195" s="2">
        <v>1557</v>
      </c>
      <c r="T195" s="2">
        <v>4308</v>
      </c>
      <c r="U195" s="2">
        <v>2497</v>
      </c>
      <c r="V195" s="2">
        <v>2949</v>
      </c>
      <c r="W195" s="2">
        <v>2166</v>
      </c>
      <c r="X195" s="2">
        <v>1198</v>
      </c>
      <c r="Y195" s="2">
        <v>1220</v>
      </c>
      <c r="Z195" s="2">
        <v>490</v>
      </c>
      <c r="AA195" s="2">
        <v>444</v>
      </c>
      <c r="AB195" s="2">
        <v>770</v>
      </c>
      <c r="AC195" s="2">
        <v>155</v>
      </c>
      <c r="AD195" s="2">
        <v>515</v>
      </c>
      <c r="AE195" s="2">
        <v>945</v>
      </c>
      <c r="AF195" s="2">
        <v>809</v>
      </c>
      <c r="AG195" s="2">
        <v>1264</v>
      </c>
      <c r="AH195" s="2">
        <v>621</v>
      </c>
      <c r="AI195" s="2">
        <v>228</v>
      </c>
      <c r="AJ195" s="2">
        <v>433</v>
      </c>
    </row>
    <row r="196" spans="2:36" s="4" customFormat="1" ht="9.75" customHeight="1">
      <c r="B196" s="6" t="s">
        <v>93</v>
      </c>
      <c r="C196" s="4">
        <f aca="true" t="shared" si="25" ref="C196:AJ196">C195/240514</f>
        <v>0.007949641185128517</v>
      </c>
      <c r="D196" s="4">
        <f t="shared" si="25"/>
        <v>0.00239902874676734</v>
      </c>
      <c r="E196" s="4">
        <f t="shared" si="25"/>
        <v>0.02110480055215081</v>
      </c>
      <c r="F196" s="4">
        <f t="shared" si="25"/>
        <v>0.13906882759423567</v>
      </c>
      <c r="G196" s="4">
        <f t="shared" si="25"/>
        <v>0.5405173919189735</v>
      </c>
      <c r="H196" s="4">
        <f t="shared" si="25"/>
        <v>0.01230281813116908</v>
      </c>
      <c r="I196" s="4">
        <f t="shared" si="25"/>
        <v>0.0036962505301146712</v>
      </c>
      <c r="J196" s="4">
        <f t="shared" si="25"/>
        <v>0.016219430053967754</v>
      </c>
      <c r="K196" s="4">
        <f t="shared" si="25"/>
        <v>0.003039324114188779</v>
      </c>
      <c r="L196" s="4">
        <f t="shared" si="25"/>
        <v>0.004540276241715659</v>
      </c>
      <c r="M196" s="4">
        <f t="shared" si="25"/>
        <v>0.04405148972616978</v>
      </c>
      <c r="N196" s="4">
        <f t="shared" si="25"/>
        <v>0.014128075704532792</v>
      </c>
      <c r="O196" s="4">
        <f t="shared" si="25"/>
        <v>0.008935030809017355</v>
      </c>
      <c r="P196" s="4">
        <f t="shared" si="25"/>
        <v>0.057634898592181745</v>
      </c>
      <c r="Q196" s="4">
        <f t="shared" si="25"/>
        <v>0.024971519329436125</v>
      </c>
      <c r="R196" s="4">
        <f t="shared" si="25"/>
        <v>0.0056046633460006485</v>
      </c>
      <c r="S196" s="4">
        <f t="shared" si="25"/>
        <v>0.006473635630358316</v>
      </c>
      <c r="T196" s="4">
        <f t="shared" si="25"/>
        <v>0.01791163923929584</v>
      </c>
      <c r="U196" s="4">
        <f t="shared" si="25"/>
        <v>0.010381932028904762</v>
      </c>
      <c r="V196" s="4">
        <f t="shared" si="25"/>
        <v>0.012261240509907947</v>
      </c>
      <c r="W196" s="4">
        <f t="shared" si="25"/>
        <v>0.009005712765161279</v>
      </c>
      <c r="X196" s="4">
        <f t="shared" si="25"/>
        <v>0.004980999027083662</v>
      </c>
      <c r="Y196" s="4">
        <f t="shared" si="25"/>
        <v>0.005072469793858154</v>
      </c>
      <c r="Z196" s="4">
        <f t="shared" si="25"/>
        <v>0.002037303441795488</v>
      </c>
      <c r="AA196" s="4">
        <f t="shared" si="25"/>
        <v>0.001846046383994279</v>
      </c>
      <c r="AB196" s="4">
        <f t="shared" si="25"/>
        <v>0.0032014768371071956</v>
      </c>
      <c r="AC196" s="4">
        <f t="shared" si="25"/>
        <v>0.0006444531295475523</v>
      </c>
      <c r="AD196" s="4">
        <f t="shared" si="25"/>
        <v>0.002141247494948319</v>
      </c>
      <c r="AE196" s="4">
        <f t="shared" si="25"/>
        <v>0.003929085209177012</v>
      </c>
      <c r="AF196" s="4">
        <f t="shared" si="25"/>
        <v>0.0033636295600256117</v>
      </c>
      <c r="AG196" s="4">
        <f t="shared" si="25"/>
        <v>0.005255411327407137</v>
      </c>
      <c r="AH196" s="4">
        <f t="shared" si="25"/>
        <v>0.0025819702803163225</v>
      </c>
      <c r="AI196" s="4">
        <f t="shared" si="25"/>
        <v>0.0009479697647538189</v>
      </c>
      <c r="AJ196" s="4">
        <f t="shared" si="25"/>
        <v>0.0018003110006070333</v>
      </c>
    </row>
    <row r="197" spans="2:36" ht="4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9.75" customHeight="1">
      <c r="A198" s="3" t="s">
        <v>126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2:36" ht="9.75" customHeight="1">
      <c r="B199" s="5" t="s">
        <v>85</v>
      </c>
      <c r="C199" s="2">
        <v>775</v>
      </c>
      <c r="D199" s="2">
        <v>325</v>
      </c>
      <c r="E199" s="2">
        <v>2420</v>
      </c>
      <c r="F199" s="2">
        <v>19740</v>
      </c>
      <c r="G199" s="2">
        <v>62749</v>
      </c>
      <c r="H199" s="2">
        <v>1879</v>
      </c>
      <c r="I199" s="2">
        <v>300</v>
      </c>
      <c r="J199" s="2">
        <v>1200</v>
      </c>
      <c r="K199" s="2">
        <v>314</v>
      </c>
      <c r="L199" s="2">
        <v>1243</v>
      </c>
      <c r="M199" s="2">
        <v>5713</v>
      </c>
      <c r="N199" s="2">
        <v>1179</v>
      </c>
      <c r="O199" s="2">
        <v>1012</v>
      </c>
      <c r="P199" s="2">
        <v>9698</v>
      </c>
      <c r="Q199" s="2">
        <v>4408</v>
      </c>
      <c r="R199" s="2">
        <v>1234</v>
      </c>
      <c r="S199" s="2">
        <v>740</v>
      </c>
      <c r="T199" s="2">
        <v>4898</v>
      </c>
      <c r="U199" s="2">
        <v>1746</v>
      </c>
      <c r="V199" s="2">
        <v>1269</v>
      </c>
      <c r="W199" s="2">
        <v>983</v>
      </c>
      <c r="X199" s="2">
        <v>817</v>
      </c>
      <c r="Y199" s="2">
        <v>486</v>
      </c>
      <c r="Z199" s="2">
        <v>412</v>
      </c>
      <c r="AA199" s="2">
        <v>396</v>
      </c>
      <c r="AB199" s="2">
        <v>386</v>
      </c>
      <c r="AC199" s="2">
        <v>98</v>
      </c>
      <c r="AD199" s="2">
        <v>307</v>
      </c>
      <c r="AE199" s="2">
        <v>613</v>
      </c>
      <c r="AF199" s="2">
        <v>457</v>
      </c>
      <c r="AG199" s="2">
        <v>907</v>
      </c>
      <c r="AH199" s="2">
        <v>411</v>
      </c>
      <c r="AI199" s="2">
        <v>185</v>
      </c>
      <c r="AJ199" s="2">
        <v>326</v>
      </c>
    </row>
    <row r="200" spans="2:36" ht="9.75" customHeight="1">
      <c r="B200" s="5" t="s">
        <v>87</v>
      </c>
      <c r="C200" s="2">
        <v>119</v>
      </c>
      <c r="D200" s="2">
        <v>76</v>
      </c>
      <c r="E200" s="2">
        <v>1619</v>
      </c>
      <c r="F200" s="2">
        <v>13468</v>
      </c>
      <c r="G200" s="2">
        <v>29087</v>
      </c>
      <c r="H200" s="2">
        <v>627</v>
      </c>
      <c r="I200" s="2">
        <v>108</v>
      </c>
      <c r="J200" s="2">
        <v>790</v>
      </c>
      <c r="K200" s="2">
        <v>181</v>
      </c>
      <c r="L200" s="2">
        <v>1404</v>
      </c>
      <c r="M200" s="2">
        <v>4210</v>
      </c>
      <c r="N200" s="2">
        <v>1001</v>
      </c>
      <c r="O200" s="2">
        <v>1070</v>
      </c>
      <c r="P200" s="2">
        <v>5625</v>
      </c>
      <c r="Q200" s="2">
        <v>7000</v>
      </c>
      <c r="R200" s="2">
        <v>1008</v>
      </c>
      <c r="S200" s="2">
        <v>770</v>
      </c>
      <c r="T200" s="2">
        <v>8705</v>
      </c>
      <c r="U200" s="2">
        <v>2063</v>
      </c>
      <c r="V200" s="2">
        <v>809</v>
      </c>
      <c r="W200" s="2">
        <v>769</v>
      </c>
      <c r="X200" s="2">
        <v>626</v>
      </c>
      <c r="Y200" s="2">
        <v>195</v>
      </c>
      <c r="Z200" s="2">
        <v>190</v>
      </c>
      <c r="AA200" s="2">
        <v>205</v>
      </c>
      <c r="AB200" s="2">
        <v>234</v>
      </c>
      <c r="AC200" s="2">
        <v>73</v>
      </c>
      <c r="AD200" s="2">
        <v>107</v>
      </c>
      <c r="AE200" s="2">
        <v>240</v>
      </c>
      <c r="AF200" s="2">
        <v>361</v>
      </c>
      <c r="AG200" s="2">
        <v>281</v>
      </c>
      <c r="AH200" s="2">
        <v>258</v>
      </c>
      <c r="AI200" s="2">
        <v>72</v>
      </c>
      <c r="AJ200" s="2">
        <v>102</v>
      </c>
    </row>
    <row r="201" spans="1:36" ht="9.75" customHeight="1">
      <c r="A201" s="3" t="s">
        <v>92</v>
      </c>
      <c r="C201" s="2">
        <v>894</v>
      </c>
      <c r="D201" s="2">
        <v>401</v>
      </c>
      <c r="E201" s="2">
        <v>4039</v>
      </c>
      <c r="F201" s="2">
        <v>33208</v>
      </c>
      <c r="G201" s="2">
        <v>91836</v>
      </c>
      <c r="H201" s="2">
        <v>2506</v>
      </c>
      <c r="I201" s="2">
        <v>408</v>
      </c>
      <c r="J201" s="2">
        <v>1990</v>
      </c>
      <c r="K201" s="2">
        <v>495</v>
      </c>
      <c r="L201" s="2">
        <v>2647</v>
      </c>
      <c r="M201" s="2">
        <v>9923</v>
      </c>
      <c r="N201" s="2">
        <v>2180</v>
      </c>
      <c r="O201" s="2">
        <v>2082</v>
      </c>
      <c r="P201" s="2">
        <v>15323</v>
      </c>
      <c r="Q201" s="2">
        <v>11408</v>
      </c>
      <c r="R201" s="2">
        <v>2242</v>
      </c>
      <c r="S201" s="2">
        <v>1510</v>
      </c>
      <c r="T201" s="2">
        <v>13603</v>
      </c>
      <c r="U201" s="2">
        <v>3809</v>
      </c>
      <c r="V201" s="2">
        <v>2078</v>
      </c>
      <c r="W201" s="2">
        <v>1752</v>
      </c>
      <c r="X201" s="2">
        <v>1443</v>
      </c>
      <c r="Y201" s="2">
        <v>681</v>
      </c>
      <c r="Z201" s="2">
        <v>602</v>
      </c>
      <c r="AA201" s="2">
        <v>601</v>
      </c>
      <c r="AB201" s="2">
        <v>620</v>
      </c>
      <c r="AC201" s="2">
        <v>171</v>
      </c>
      <c r="AD201" s="2">
        <v>414</v>
      </c>
      <c r="AE201" s="2">
        <v>853</v>
      </c>
      <c r="AF201" s="2">
        <v>818</v>
      </c>
      <c r="AG201" s="2">
        <v>1188</v>
      </c>
      <c r="AH201" s="2">
        <v>669</v>
      </c>
      <c r="AI201" s="2">
        <v>257</v>
      </c>
      <c r="AJ201" s="2">
        <v>428</v>
      </c>
    </row>
    <row r="202" spans="2:36" s="4" customFormat="1" ht="9.75" customHeight="1">
      <c r="B202" s="6" t="s">
        <v>93</v>
      </c>
      <c r="C202" s="4">
        <f aca="true" t="shared" si="26" ref="C202:AJ202">C201/213079</f>
        <v>0.004195626974033105</v>
      </c>
      <c r="D202" s="4">
        <f t="shared" si="26"/>
        <v>0.0018819311147508671</v>
      </c>
      <c r="E202" s="4">
        <f t="shared" si="26"/>
        <v>0.01895541090393704</v>
      </c>
      <c r="F202" s="4">
        <f t="shared" si="26"/>
        <v>0.15584830039562791</v>
      </c>
      <c r="G202" s="4">
        <f t="shared" si="26"/>
        <v>0.4309950769432933</v>
      </c>
      <c r="H202" s="4">
        <f t="shared" si="26"/>
        <v>0.011760896193430605</v>
      </c>
      <c r="I202" s="4">
        <f t="shared" si="26"/>
        <v>0.0019147827800956453</v>
      </c>
      <c r="J202" s="4">
        <f t="shared" si="26"/>
        <v>0.009339259148015524</v>
      </c>
      <c r="K202" s="4">
        <f t="shared" si="26"/>
        <v>0.002323082049380746</v>
      </c>
      <c r="L202" s="4">
        <f t="shared" si="26"/>
        <v>0.012422622595375424</v>
      </c>
      <c r="M202" s="4">
        <f t="shared" si="26"/>
        <v>0.046569582173747764</v>
      </c>
      <c r="N202" s="4">
        <f t="shared" si="26"/>
        <v>0.01023094720737379</v>
      </c>
      <c r="O202" s="4">
        <f t="shared" si="26"/>
        <v>0.009771023892546896</v>
      </c>
      <c r="P202" s="4">
        <f t="shared" si="26"/>
        <v>0.07191229543971954</v>
      </c>
      <c r="Q202" s="4">
        <f t="shared" si="26"/>
        <v>0.053538828321890004</v>
      </c>
      <c r="R202" s="4">
        <f t="shared" si="26"/>
        <v>0.01052191910042754</v>
      </c>
      <c r="S202" s="4">
        <f t="shared" si="26"/>
        <v>0.007086573524373589</v>
      </c>
      <c r="T202" s="4">
        <f t="shared" si="26"/>
        <v>0.0638401719550026</v>
      </c>
      <c r="U202" s="4">
        <f t="shared" si="26"/>
        <v>0.01787599904260861</v>
      </c>
      <c r="V202" s="4">
        <f t="shared" si="26"/>
        <v>0.00975225151234988</v>
      </c>
      <c r="W202" s="4">
        <f t="shared" si="26"/>
        <v>0.008222302526293065</v>
      </c>
      <c r="X202" s="4">
        <f t="shared" si="26"/>
        <v>0.006772136156073569</v>
      </c>
      <c r="Y202" s="4">
        <f t="shared" si="26"/>
        <v>0.003195997728541996</v>
      </c>
      <c r="Z202" s="4">
        <f t="shared" si="26"/>
        <v>0.0028252432196509275</v>
      </c>
      <c r="AA202" s="4">
        <f t="shared" si="26"/>
        <v>0.0028205501246016734</v>
      </c>
      <c r="AB202" s="4">
        <f t="shared" si="26"/>
        <v>0.0029097189305375003</v>
      </c>
      <c r="AC202" s="4">
        <f t="shared" si="26"/>
        <v>0.0008025192534224395</v>
      </c>
      <c r="AD202" s="4">
        <f t="shared" si="26"/>
        <v>0.0019429413503911695</v>
      </c>
      <c r="AE202" s="4">
        <f t="shared" si="26"/>
        <v>0.00400321007701369</v>
      </c>
      <c r="AF202" s="4">
        <f t="shared" si="26"/>
        <v>0.0038389517502897988</v>
      </c>
      <c r="AG202" s="4">
        <f t="shared" si="26"/>
        <v>0.005575396918513791</v>
      </c>
      <c r="AH202" s="4">
        <f t="shared" si="26"/>
        <v>0.0031396805879509476</v>
      </c>
      <c r="AI202" s="4">
        <f t="shared" si="26"/>
        <v>0.0012061254276582863</v>
      </c>
      <c r="AJ202" s="4">
        <f t="shared" si="26"/>
        <v>0.002008644681080726</v>
      </c>
    </row>
    <row r="203" spans="2:36" ht="4.5" customHeight="1"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9.75" customHeight="1">
      <c r="A204" s="3" t="s">
        <v>127</v>
      </c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2:36" ht="9.75" customHeight="1">
      <c r="B205" s="5" t="s">
        <v>88</v>
      </c>
      <c r="C205" s="2">
        <v>1252</v>
      </c>
      <c r="D205" s="2">
        <v>670</v>
      </c>
      <c r="E205" s="2">
        <v>3269</v>
      </c>
      <c r="F205" s="2">
        <v>29619</v>
      </c>
      <c r="G205" s="2">
        <v>43832</v>
      </c>
      <c r="H205" s="2">
        <v>1788</v>
      </c>
      <c r="I205" s="2">
        <v>1313</v>
      </c>
      <c r="J205" s="2">
        <v>2576</v>
      </c>
      <c r="K205" s="2">
        <v>2127</v>
      </c>
      <c r="L205" s="2">
        <v>1864</v>
      </c>
      <c r="M205" s="2">
        <v>9554</v>
      </c>
      <c r="N205" s="2">
        <v>5713</v>
      </c>
      <c r="O205" s="2">
        <v>2685</v>
      </c>
      <c r="P205" s="2">
        <v>19699</v>
      </c>
      <c r="Q205" s="2">
        <v>8319</v>
      </c>
      <c r="R205" s="2">
        <v>1470</v>
      </c>
      <c r="S205" s="2">
        <v>3113</v>
      </c>
      <c r="T205" s="2">
        <v>8699</v>
      </c>
      <c r="U205" s="2">
        <v>2387</v>
      </c>
      <c r="V205" s="2">
        <v>1511</v>
      </c>
      <c r="W205" s="2">
        <v>2253</v>
      </c>
      <c r="X205" s="2">
        <v>782</v>
      </c>
      <c r="Y205" s="2">
        <v>693</v>
      </c>
      <c r="Z205" s="2">
        <v>480</v>
      </c>
      <c r="AA205" s="2">
        <v>642</v>
      </c>
      <c r="AB205" s="2">
        <v>593</v>
      </c>
      <c r="AC205" s="2">
        <v>231</v>
      </c>
      <c r="AD205" s="2">
        <v>285</v>
      </c>
      <c r="AE205" s="2">
        <v>411</v>
      </c>
      <c r="AF205" s="2">
        <v>549</v>
      </c>
      <c r="AG205" s="2">
        <v>1757</v>
      </c>
      <c r="AH205" s="2">
        <v>559</v>
      </c>
      <c r="AI205" s="2">
        <v>510</v>
      </c>
      <c r="AJ205" s="2">
        <v>202</v>
      </c>
    </row>
    <row r="206" spans="1:36" ht="9.75" customHeight="1">
      <c r="A206" s="3" t="s">
        <v>92</v>
      </c>
      <c r="C206" s="2">
        <v>1252</v>
      </c>
      <c r="D206" s="2">
        <v>670</v>
      </c>
      <c r="E206" s="2">
        <v>3269</v>
      </c>
      <c r="F206" s="2">
        <v>29619</v>
      </c>
      <c r="G206" s="2">
        <v>43832</v>
      </c>
      <c r="H206" s="2">
        <v>1788</v>
      </c>
      <c r="I206" s="2">
        <v>1313</v>
      </c>
      <c r="J206" s="2">
        <v>2576</v>
      </c>
      <c r="K206" s="2">
        <v>2127</v>
      </c>
      <c r="L206" s="2">
        <v>1864</v>
      </c>
      <c r="M206" s="2">
        <v>9554</v>
      </c>
      <c r="N206" s="2">
        <v>5713</v>
      </c>
      <c r="O206" s="2">
        <v>2685</v>
      </c>
      <c r="P206" s="2">
        <v>19699</v>
      </c>
      <c r="Q206" s="2">
        <v>8319</v>
      </c>
      <c r="R206" s="2">
        <v>1470</v>
      </c>
      <c r="S206" s="2">
        <v>3113</v>
      </c>
      <c r="T206" s="2">
        <v>8699</v>
      </c>
      <c r="U206" s="2">
        <v>2387</v>
      </c>
      <c r="V206" s="2">
        <v>1511</v>
      </c>
      <c r="W206" s="2">
        <v>2253</v>
      </c>
      <c r="X206" s="2">
        <v>782</v>
      </c>
      <c r="Y206" s="2">
        <v>693</v>
      </c>
      <c r="Z206" s="2">
        <v>480</v>
      </c>
      <c r="AA206" s="2">
        <v>642</v>
      </c>
      <c r="AB206" s="2">
        <v>593</v>
      </c>
      <c r="AC206" s="2">
        <v>231</v>
      </c>
      <c r="AD206" s="2">
        <v>285</v>
      </c>
      <c r="AE206" s="2">
        <v>411</v>
      </c>
      <c r="AF206" s="2">
        <v>549</v>
      </c>
      <c r="AG206" s="2">
        <v>1757</v>
      </c>
      <c r="AH206" s="2">
        <v>559</v>
      </c>
      <c r="AI206" s="2">
        <v>510</v>
      </c>
      <c r="AJ206" s="2">
        <v>202</v>
      </c>
    </row>
    <row r="207" spans="2:36" s="4" customFormat="1" ht="9.75" customHeight="1">
      <c r="B207" s="6" t="s">
        <v>93</v>
      </c>
      <c r="C207" s="4">
        <f aca="true" t="shared" si="27" ref="C207:AJ207">C206/161407</f>
        <v>0.007756788739026188</v>
      </c>
      <c r="D207" s="4">
        <f t="shared" si="27"/>
        <v>0.0041509971686482</v>
      </c>
      <c r="E207" s="4">
        <f t="shared" si="27"/>
        <v>0.020253148872105917</v>
      </c>
      <c r="F207" s="4">
        <f t="shared" si="27"/>
        <v>0.18350505244506124</v>
      </c>
      <c r="G207" s="4">
        <f t="shared" si="27"/>
        <v>0.2715619520838625</v>
      </c>
      <c r="H207" s="4">
        <f t="shared" si="27"/>
        <v>0.011077586473944748</v>
      </c>
      <c r="I207" s="4">
        <f t="shared" si="27"/>
        <v>0.00813471534691804</v>
      </c>
      <c r="J207" s="4">
        <f t="shared" si="27"/>
        <v>0.015959654785728004</v>
      </c>
      <c r="K207" s="4">
        <f t="shared" si="27"/>
        <v>0.013177867130917495</v>
      </c>
      <c r="L207" s="4">
        <f t="shared" si="27"/>
        <v>0.011548445854269021</v>
      </c>
      <c r="M207" s="4">
        <f t="shared" si="27"/>
        <v>0.0591919805212909</v>
      </c>
      <c r="N207" s="4">
        <f t="shared" si="27"/>
        <v>0.03539499526042861</v>
      </c>
      <c r="O207" s="4">
        <f t="shared" si="27"/>
        <v>0.016634966265403606</v>
      </c>
      <c r="P207" s="4">
        <f t="shared" si="27"/>
        <v>0.12204551227641924</v>
      </c>
      <c r="Q207" s="4">
        <f t="shared" si="27"/>
        <v>0.051540515591021456</v>
      </c>
      <c r="R207" s="4">
        <f t="shared" si="27"/>
        <v>0.009107411698377393</v>
      </c>
      <c r="S207" s="4">
        <f t="shared" si="27"/>
        <v>0.019286648038808727</v>
      </c>
      <c r="T207" s="4">
        <f t="shared" si="27"/>
        <v>0.05389481249264282</v>
      </c>
      <c r="U207" s="4">
        <f t="shared" si="27"/>
        <v>0.014788701853079482</v>
      </c>
      <c r="V207" s="4">
        <f t="shared" si="27"/>
        <v>0.009361427943026015</v>
      </c>
      <c r="W207" s="4">
        <f t="shared" si="27"/>
        <v>0.013958502419349842</v>
      </c>
      <c r="X207" s="4">
        <f t="shared" si="27"/>
        <v>0.004844895202810287</v>
      </c>
      <c r="Y207" s="4">
        <f t="shared" si="27"/>
        <v>0.0042934940863779145</v>
      </c>
      <c r="Z207" s="4">
        <f t="shared" si="27"/>
        <v>0.0029738487178375163</v>
      </c>
      <c r="AA207" s="4">
        <f t="shared" si="27"/>
        <v>0.003977522660107678</v>
      </c>
      <c r="AB207" s="4">
        <f t="shared" si="27"/>
        <v>0.003673942270161765</v>
      </c>
      <c r="AC207" s="4">
        <f t="shared" si="27"/>
        <v>0.0014311646954593047</v>
      </c>
      <c r="AD207" s="4">
        <f t="shared" si="27"/>
        <v>0.0017657226762160254</v>
      </c>
      <c r="AE207" s="4">
        <f t="shared" si="27"/>
        <v>0.0025463579646483733</v>
      </c>
      <c r="AF207" s="4">
        <f t="shared" si="27"/>
        <v>0.0034013394710266593</v>
      </c>
      <c r="AG207" s="4">
        <f t="shared" si="27"/>
        <v>0.010885525410917743</v>
      </c>
      <c r="AH207" s="4">
        <f t="shared" si="27"/>
        <v>0.0034632946526482744</v>
      </c>
      <c r="AI207" s="4">
        <f t="shared" si="27"/>
        <v>0.0031597142627023613</v>
      </c>
      <c r="AJ207" s="4">
        <f t="shared" si="27"/>
        <v>0.0012514946687566214</v>
      </c>
    </row>
    <row r="208" spans="2:36" ht="4.5" customHeight="1"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9.75" customHeight="1">
      <c r="A209" s="3" t="s">
        <v>128</v>
      </c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2:36" ht="9.75" customHeight="1">
      <c r="B210" s="5" t="s">
        <v>85</v>
      </c>
      <c r="C210" s="2">
        <v>154</v>
      </c>
      <c r="D210" s="2">
        <v>68</v>
      </c>
      <c r="E210" s="2">
        <v>310</v>
      </c>
      <c r="F210" s="2">
        <v>4146</v>
      </c>
      <c r="G210" s="2">
        <v>11042</v>
      </c>
      <c r="H210" s="2">
        <v>421</v>
      </c>
      <c r="I210" s="2">
        <v>75</v>
      </c>
      <c r="J210" s="2">
        <v>1107</v>
      </c>
      <c r="K210" s="2">
        <v>154</v>
      </c>
      <c r="L210" s="2">
        <v>141</v>
      </c>
      <c r="M210" s="2">
        <v>1334</v>
      </c>
      <c r="N210" s="2">
        <v>506</v>
      </c>
      <c r="O210" s="2">
        <v>187</v>
      </c>
      <c r="P210" s="2">
        <v>1918</v>
      </c>
      <c r="Q210" s="2">
        <v>681</v>
      </c>
      <c r="R210" s="2">
        <v>173</v>
      </c>
      <c r="S210" s="2">
        <v>520</v>
      </c>
      <c r="T210" s="2">
        <v>475</v>
      </c>
      <c r="U210" s="2">
        <v>155</v>
      </c>
      <c r="V210" s="2">
        <v>226</v>
      </c>
      <c r="W210" s="2">
        <v>245</v>
      </c>
      <c r="X210" s="2">
        <v>45</v>
      </c>
      <c r="Y210" s="2">
        <v>94</v>
      </c>
      <c r="Z210" s="2">
        <v>29</v>
      </c>
      <c r="AA210" s="2">
        <v>71</v>
      </c>
      <c r="AB210" s="2">
        <v>493</v>
      </c>
      <c r="AC210" s="2">
        <v>33</v>
      </c>
      <c r="AD210" s="2">
        <v>67</v>
      </c>
      <c r="AE210" s="2">
        <v>81</v>
      </c>
      <c r="AF210" s="2">
        <v>67</v>
      </c>
      <c r="AG210" s="2">
        <v>223</v>
      </c>
      <c r="AH210" s="2">
        <v>82</v>
      </c>
      <c r="AI210" s="2">
        <v>51</v>
      </c>
      <c r="AJ210" s="2">
        <v>37</v>
      </c>
    </row>
    <row r="211" spans="2:36" ht="9.75" customHeight="1">
      <c r="B211" s="5" t="s">
        <v>89</v>
      </c>
      <c r="C211" s="2">
        <v>470</v>
      </c>
      <c r="D211" s="2">
        <v>318</v>
      </c>
      <c r="E211" s="2">
        <v>2636</v>
      </c>
      <c r="F211" s="2">
        <v>33119</v>
      </c>
      <c r="G211" s="2">
        <v>33203</v>
      </c>
      <c r="H211" s="2">
        <v>1169</v>
      </c>
      <c r="I211" s="2">
        <v>1804</v>
      </c>
      <c r="J211" s="2">
        <v>3336</v>
      </c>
      <c r="K211" s="2">
        <v>1500</v>
      </c>
      <c r="L211" s="2">
        <v>814</v>
      </c>
      <c r="M211" s="2">
        <v>7926</v>
      </c>
      <c r="N211" s="2">
        <v>3439</v>
      </c>
      <c r="O211" s="2">
        <v>865</v>
      </c>
      <c r="P211" s="2">
        <v>14299</v>
      </c>
      <c r="Q211" s="2">
        <v>3378</v>
      </c>
      <c r="R211" s="2">
        <v>745</v>
      </c>
      <c r="S211" s="2">
        <v>7376</v>
      </c>
      <c r="T211" s="2">
        <v>3459</v>
      </c>
      <c r="U211" s="2">
        <v>1218</v>
      </c>
      <c r="V211" s="2">
        <v>1314</v>
      </c>
      <c r="W211" s="2">
        <v>2009</v>
      </c>
      <c r="X211" s="2">
        <v>335</v>
      </c>
      <c r="Y211" s="2">
        <v>1001</v>
      </c>
      <c r="Z211" s="2">
        <v>179</v>
      </c>
      <c r="AA211" s="2">
        <v>482</v>
      </c>
      <c r="AB211" s="2">
        <v>1290</v>
      </c>
      <c r="AC211" s="2">
        <v>121</v>
      </c>
      <c r="AD211" s="2">
        <v>268</v>
      </c>
      <c r="AE211" s="2">
        <v>289</v>
      </c>
      <c r="AF211" s="2">
        <v>626</v>
      </c>
      <c r="AG211" s="2">
        <v>936</v>
      </c>
      <c r="AH211" s="2">
        <v>481</v>
      </c>
      <c r="AI211" s="2">
        <v>194</v>
      </c>
      <c r="AJ211" s="2">
        <v>193</v>
      </c>
    </row>
    <row r="212" spans="2:36" ht="9.75" customHeight="1">
      <c r="B212" s="5" t="s">
        <v>82</v>
      </c>
      <c r="C212" s="2">
        <v>59</v>
      </c>
      <c r="D212" s="2">
        <v>39</v>
      </c>
      <c r="E212" s="2">
        <v>81</v>
      </c>
      <c r="F212" s="2">
        <v>1389</v>
      </c>
      <c r="G212" s="2">
        <v>5879</v>
      </c>
      <c r="H212" s="2">
        <v>211</v>
      </c>
      <c r="I212" s="2">
        <v>32</v>
      </c>
      <c r="J212" s="2">
        <v>621</v>
      </c>
      <c r="K212" s="2">
        <v>186</v>
      </c>
      <c r="L212" s="2">
        <v>49</v>
      </c>
      <c r="M212" s="2">
        <v>968</v>
      </c>
      <c r="N212" s="2">
        <v>418</v>
      </c>
      <c r="O212" s="2">
        <v>97</v>
      </c>
      <c r="P212" s="2">
        <v>1318</v>
      </c>
      <c r="Q212" s="2">
        <v>456</v>
      </c>
      <c r="R212" s="2">
        <v>64</v>
      </c>
      <c r="S212" s="2">
        <v>642</v>
      </c>
      <c r="T212" s="2">
        <v>391</v>
      </c>
      <c r="U212" s="2">
        <v>113</v>
      </c>
      <c r="V212" s="2">
        <v>45</v>
      </c>
      <c r="W212" s="2">
        <v>121</v>
      </c>
      <c r="X212" s="2">
        <v>22</v>
      </c>
      <c r="Y212" s="2">
        <v>71</v>
      </c>
      <c r="Z212" s="2">
        <v>10</v>
      </c>
      <c r="AA212" s="2">
        <v>63</v>
      </c>
      <c r="AB212" s="2">
        <v>112</v>
      </c>
      <c r="AC212" s="2">
        <v>15</v>
      </c>
      <c r="AD212" s="2">
        <v>39</v>
      </c>
      <c r="AE212" s="2">
        <v>28</v>
      </c>
      <c r="AF212" s="2">
        <v>27</v>
      </c>
      <c r="AG212" s="2">
        <v>199</v>
      </c>
      <c r="AH212" s="2">
        <v>72</v>
      </c>
      <c r="AI212" s="2">
        <v>46</v>
      </c>
      <c r="AJ212" s="2">
        <v>6</v>
      </c>
    </row>
    <row r="213" spans="1:36" ht="9.75" customHeight="1">
      <c r="A213" s="3" t="s">
        <v>92</v>
      </c>
      <c r="C213" s="2">
        <v>683</v>
      </c>
      <c r="D213" s="2">
        <v>425</v>
      </c>
      <c r="E213" s="2">
        <v>3027</v>
      </c>
      <c r="F213" s="2">
        <v>38654</v>
      </c>
      <c r="G213" s="2">
        <v>50124</v>
      </c>
      <c r="H213" s="2">
        <v>1801</v>
      </c>
      <c r="I213" s="2">
        <v>1911</v>
      </c>
      <c r="J213" s="2">
        <v>5064</v>
      </c>
      <c r="K213" s="2">
        <v>1840</v>
      </c>
      <c r="L213" s="2">
        <v>1004</v>
      </c>
      <c r="M213" s="2">
        <v>10228</v>
      </c>
      <c r="N213" s="2">
        <v>4363</v>
      </c>
      <c r="O213" s="2">
        <v>1149</v>
      </c>
      <c r="P213" s="2">
        <v>17535</v>
      </c>
      <c r="Q213" s="2">
        <v>4515</v>
      </c>
      <c r="R213" s="2">
        <v>982</v>
      </c>
      <c r="S213" s="2">
        <v>8538</v>
      </c>
      <c r="T213" s="2">
        <v>4325</v>
      </c>
      <c r="U213" s="2">
        <v>1486</v>
      </c>
      <c r="V213" s="2">
        <v>1585</v>
      </c>
      <c r="W213" s="2">
        <v>2375</v>
      </c>
      <c r="X213" s="2">
        <v>402</v>
      </c>
      <c r="Y213" s="2">
        <v>1166</v>
      </c>
      <c r="Z213" s="2">
        <v>218</v>
      </c>
      <c r="AA213" s="2">
        <v>616</v>
      </c>
      <c r="AB213" s="2">
        <v>1895</v>
      </c>
      <c r="AC213" s="2">
        <v>169</v>
      </c>
      <c r="AD213" s="2">
        <v>374</v>
      </c>
      <c r="AE213" s="2">
        <v>398</v>
      </c>
      <c r="AF213" s="2">
        <v>720</v>
      </c>
      <c r="AG213" s="2">
        <v>1358</v>
      </c>
      <c r="AH213" s="2">
        <v>635</v>
      </c>
      <c r="AI213" s="2">
        <v>291</v>
      </c>
      <c r="AJ213" s="2">
        <v>236</v>
      </c>
    </row>
    <row r="214" spans="2:36" s="4" customFormat="1" ht="9.75" customHeight="1">
      <c r="B214" s="6" t="s">
        <v>93</v>
      </c>
      <c r="C214" s="4">
        <f aca="true" t="shared" si="28" ref="C214:AJ214">C213/170092</f>
        <v>0.00401547397878795</v>
      </c>
      <c r="D214" s="4">
        <f t="shared" si="28"/>
        <v>0.002498647790607436</v>
      </c>
      <c r="E214" s="4">
        <f t="shared" si="28"/>
        <v>0.01779625144039696</v>
      </c>
      <c r="F214" s="4">
        <f t="shared" si="28"/>
        <v>0.2272534863485643</v>
      </c>
      <c r="G214" s="4">
        <f t="shared" si="28"/>
        <v>0.29468758083860497</v>
      </c>
      <c r="H214" s="4">
        <f t="shared" si="28"/>
        <v>0.010588387460903511</v>
      </c>
      <c r="I214" s="4">
        <f t="shared" si="28"/>
        <v>0.011235096300825436</v>
      </c>
      <c r="J214" s="4">
        <f t="shared" si="28"/>
        <v>0.0297721233214966</v>
      </c>
      <c r="K214" s="4">
        <f t="shared" si="28"/>
        <v>0.010817675140512193</v>
      </c>
      <c r="L214" s="4">
        <f t="shared" si="28"/>
        <v>0.005902687957105566</v>
      </c>
      <c r="M214" s="4">
        <f t="shared" si="28"/>
        <v>0.06013216377019495</v>
      </c>
      <c r="N214" s="4">
        <f t="shared" si="28"/>
        <v>0.025650824259812337</v>
      </c>
      <c r="O214" s="4">
        <f t="shared" si="28"/>
        <v>0.006755167791548103</v>
      </c>
      <c r="P214" s="4">
        <f t="shared" si="28"/>
        <v>0.1030912682548268</v>
      </c>
      <c r="Q214" s="4">
        <f t="shared" si="28"/>
        <v>0.026544458293158997</v>
      </c>
      <c r="R214" s="4">
        <f t="shared" si="28"/>
        <v>0.005773346189121182</v>
      </c>
      <c r="S214" s="4">
        <f t="shared" si="28"/>
        <v>0.05019636432048538</v>
      </c>
      <c r="T214" s="4">
        <f t="shared" si="28"/>
        <v>0.02542741575147567</v>
      </c>
      <c r="U214" s="4">
        <f t="shared" si="28"/>
        <v>0.008736448510217999</v>
      </c>
      <c r="V214" s="4">
        <f t="shared" si="28"/>
        <v>0.009318486466147732</v>
      </c>
      <c r="W214" s="4">
        <f t="shared" si="28"/>
        <v>0.013963031771041554</v>
      </c>
      <c r="X214" s="4">
        <f t="shared" si="28"/>
        <v>0.0023634268513510336</v>
      </c>
      <c r="Y214" s="4">
        <f t="shared" si="28"/>
        <v>0.006855113703172401</v>
      </c>
      <c r="Z214" s="4">
        <f t="shared" si="28"/>
        <v>0.0012816593372998143</v>
      </c>
      <c r="AA214" s="4">
        <f t="shared" si="28"/>
        <v>0.0036215695035627777</v>
      </c>
      <c r="AB214" s="4">
        <f t="shared" si="28"/>
        <v>0.011141029560473156</v>
      </c>
      <c r="AC214" s="4">
        <f t="shared" si="28"/>
        <v>0.0009935799449709568</v>
      </c>
      <c r="AD214" s="4">
        <f t="shared" si="28"/>
        <v>0.0021988100557345435</v>
      </c>
      <c r="AE214" s="4">
        <f t="shared" si="28"/>
        <v>0.0023399101662629636</v>
      </c>
      <c r="AF214" s="4">
        <f t="shared" si="28"/>
        <v>0.0042330033158525975</v>
      </c>
      <c r="AG214" s="4">
        <f t="shared" si="28"/>
        <v>0.00798391458739976</v>
      </c>
      <c r="AH214" s="4">
        <f t="shared" si="28"/>
        <v>0.00373327375773111</v>
      </c>
      <c r="AI214" s="4">
        <f t="shared" si="28"/>
        <v>0.0017108388401570914</v>
      </c>
      <c r="AJ214" s="4">
        <f t="shared" si="28"/>
        <v>0.0013874844201961292</v>
      </c>
    </row>
    <row r="215" spans="2:36" ht="4.5" customHeight="1"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9.75" customHeight="1">
      <c r="A216" s="3" t="s">
        <v>129</v>
      </c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2:36" ht="9.75" customHeight="1">
      <c r="B217" s="5" t="s">
        <v>85</v>
      </c>
      <c r="C217" s="2">
        <v>2201</v>
      </c>
      <c r="D217" s="2">
        <v>1249</v>
      </c>
      <c r="E217" s="2">
        <v>3455</v>
      </c>
      <c r="F217" s="2">
        <v>30254</v>
      </c>
      <c r="G217" s="2">
        <v>95376</v>
      </c>
      <c r="H217" s="2">
        <v>2076</v>
      </c>
      <c r="I217" s="2">
        <v>789</v>
      </c>
      <c r="J217" s="2">
        <v>1047</v>
      </c>
      <c r="K217" s="2">
        <v>321</v>
      </c>
      <c r="L217" s="2">
        <v>466</v>
      </c>
      <c r="M217" s="2">
        <v>1346</v>
      </c>
      <c r="N217" s="2">
        <v>1423</v>
      </c>
      <c r="O217" s="2">
        <v>252</v>
      </c>
      <c r="P217" s="2">
        <v>1831</v>
      </c>
      <c r="Q217" s="2">
        <v>682</v>
      </c>
      <c r="R217" s="2">
        <v>583</v>
      </c>
      <c r="S217" s="2">
        <v>685</v>
      </c>
      <c r="T217" s="2">
        <v>695</v>
      </c>
      <c r="U217" s="2">
        <v>518</v>
      </c>
      <c r="V217" s="2">
        <v>2124</v>
      </c>
      <c r="W217" s="2">
        <v>1134</v>
      </c>
      <c r="X217" s="2">
        <v>426</v>
      </c>
      <c r="Y217" s="2">
        <v>1394</v>
      </c>
      <c r="Z217" s="2">
        <v>338</v>
      </c>
      <c r="AA217" s="2">
        <v>378</v>
      </c>
      <c r="AB217" s="2">
        <v>387</v>
      </c>
      <c r="AC217" s="2">
        <v>333</v>
      </c>
      <c r="AD217" s="2">
        <v>340</v>
      </c>
      <c r="AE217" s="2">
        <v>814</v>
      </c>
      <c r="AF217" s="2">
        <v>622</v>
      </c>
      <c r="AG217" s="2">
        <v>2525</v>
      </c>
      <c r="AH217" s="2">
        <v>472</v>
      </c>
      <c r="AI217" s="2">
        <v>294</v>
      </c>
      <c r="AJ217" s="2">
        <v>225</v>
      </c>
    </row>
    <row r="218" spans="1:36" ht="9.75" customHeight="1">
      <c r="A218" s="3" t="s">
        <v>92</v>
      </c>
      <c r="C218" s="2">
        <v>2201</v>
      </c>
      <c r="D218" s="2">
        <v>1249</v>
      </c>
      <c r="E218" s="2">
        <v>3455</v>
      </c>
      <c r="F218" s="2">
        <v>30254</v>
      </c>
      <c r="G218" s="2">
        <v>95376</v>
      </c>
      <c r="H218" s="2">
        <v>2076</v>
      </c>
      <c r="I218" s="2">
        <v>789</v>
      </c>
      <c r="J218" s="2">
        <v>1047</v>
      </c>
      <c r="K218" s="2">
        <v>321</v>
      </c>
      <c r="L218" s="2">
        <v>466</v>
      </c>
      <c r="M218" s="2">
        <v>1346</v>
      </c>
      <c r="N218" s="2">
        <v>1423</v>
      </c>
      <c r="O218" s="2">
        <v>252</v>
      </c>
      <c r="P218" s="2">
        <v>1831</v>
      </c>
      <c r="Q218" s="2">
        <v>682</v>
      </c>
      <c r="R218" s="2">
        <v>583</v>
      </c>
      <c r="S218" s="2">
        <v>685</v>
      </c>
      <c r="T218" s="2">
        <v>695</v>
      </c>
      <c r="U218" s="2">
        <v>518</v>
      </c>
      <c r="V218" s="2">
        <v>2124</v>
      </c>
      <c r="W218" s="2">
        <v>1134</v>
      </c>
      <c r="X218" s="2">
        <v>426</v>
      </c>
      <c r="Y218" s="2">
        <v>1394</v>
      </c>
      <c r="Z218" s="2">
        <v>338</v>
      </c>
      <c r="AA218" s="2">
        <v>378</v>
      </c>
      <c r="AB218" s="2">
        <v>387</v>
      </c>
      <c r="AC218" s="2">
        <v>333</v>
      </c>
      <c r="AD218" s="2">
        <v>340</v>
      </c>
      <c r="AE218" s="2">
        <v>814</v>
      </c>
      <c r="AF218" s="2">
        <v>622</v>
      </c>
      <c r="AG218" s="2">
        <v>2525</v>
      </c>
      <c r="AH218" s="2">
        <v>472</v>
      </c>
      <c r="AI218" s="2">
        <v>294</v>
      </c>
      <c r="AJ218" s="2">
        <v>225</v>
      </c>
    </row>
    <row r="219" spans="2:36" s="4" customFormat="1" ht="9.75" customHeight="1">
      <c r="B219" s="6" t="s">
        <v>93</v>
      </c>
      <c r="C219" s="4">
        <f aca="true" t="shared" si="29" ref="C219:AJ219">C218/157055</f>
        <v>0.014014198847537487</v>
      </c>
      <c r="D219" s="4">
        <f t="shared" si="29"/>
        <v>0.007952628060233675</v>
      </c>
      <c r="E219" s="4">
        <f t="shared" si="29"/>
        <v>0.021998662888796917</v>
      </c>
      <c r="F219" s="4">
        <f t="shared" si="29"/>
        <v>0.1926331539906402</v>
      </c>
      <c r="G219" s="4">
        <f t="shared" si="29"/>
        <v>0.6072777052624877</v>
      </c>
      <c r="H219" s="4">
        <f t="shared" si="29"/>
        <v>0.013218299321893605</v>
      </c>
      <c r="I219" s="4">
        <f t="shared" si="29"/>
        <v>0.0050237178058641875</v>
      </c>
      <c r="J219" s="4">
        <f t="shared" si="29"/>
        <v>0.006666454426793162</v>
      </c>
      <c r="K219" s="4">
        <f t="shared" si="29"/>
        <v>0.0020438699818534907</v>
      </c>
      <c r="L219" s="4">
        <f t="shared" si="29"/>
        <v>0.0029671134316003947</v>
      </c>
      <c r="M219" s="4">
        <f t="shared" si="29"/>
        <v>0.008570246092133329</v>
      </c>
      <c r="N219" s="4">
        <f t="shared" si="29"/>
        <v>0.00906052019992996</v>
      </c>
      <c r="O219" s="4">
        <f t="shared" si="29"/>
        <v>0.0016045334436980677</v>
      </c>
      <c r="P219" s="4">
        <f t="shared" si="29"/>
        <v>0.011658336251631594</v>
      </c>
      <c r="Q219" s="4">
        <f t="shared" si="29"/>
        <v>0.004342427811913024</v>
      </c>
      <c r="R219" s="4">
        <f t="shared" si="29"/>
        <v>0.003712075387603069</v>
      </c>
      <c r="S219" s="4">
        <f t="shared" si="29"/>
        <v>0.004361529400528477</v>
      </c>
      <c r="T219" s="4">
        <f t="shared" si="29"/>
        <v>0.004425201362579988</v>
      </c>
      <c r="U219" s="4">
        <f t="shared" si="29"/>
        <v>0.00329820763426825</v>
      </c>
      <c r="V219" s="4">
        <f t="shared" si="29"/>
        <v>0.013523924739740855</v>
      </c>
      <c r="W219" s="4">
        <f t="shared" si="29"/>
        <v>0.007220400496641304</v>
      </c>
      <c r="X219" s="4">
        <f t="shared" si="29"/>
        <v>0.0027124255833943524</v>
      </c>
      <c r="Y219" s="4">
        <f t="shared" si="29"/>
        <v>0.00887587150998058</v>
      </c>
      <c r="Z219" s="4">
        <f t="shared" si="29"/>
        <v>0.0021521123173410587</v>
      </c>
      <c r="AA219" s="4">
        <f t="shared" si="29"/>
        <v>0.0024068001655471014</v>
      </c>
      <c r="AB219" s="4">
        <f t="shared" si="29"/>
        <v>0.002464104931393461</v>
      </c>
      <c r="AC219" s="4">
        <f t="shared" si="29"/>
        <v>0.0021202763363153037</v>
      </c>
      <c r="AD219" s="4">
        <f t="shared" si="29"/>
        <v>0.002164846709751361</v>
      </c>
      <c r="AE219" s="4">
        <f t="shared" si="29"/>
        <v>0.005182897710992964</v>
      </c>
      <c r="AF219" s="4">
        <f t="shared" si="29"/>
        <v>0.0039603960396039604</v>
      </c>
      <c r="AG219" s="4">
        <f t="shared" si="29"/>
        <v>0.01607717041800643</v>
      </c>
      <c r="AH219" s="4">
        <f t="shared" si="29"/>
        <v>0.003005316608831301</v>
      </c>
      <c r="AI219" s="4">
        <f t="shared" si="29"/>
        <v>0.0018719556843144122</v>
      </c>
      <c r="AJ219" s="4">
        <f t="shared" si="29"/>
        <v>0.001432619146158989</v>
      </c>
    </row>
    <row r="220" spans="2:36" ht="4.5" customHeight="1"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9.75" customHeight="1">
      <c r="A221" s="3" t="s">
        <v>130</v>
      </c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2:36" ht="9.75" customHeight="1">
      <c r="B222" s="5" t="s">
        <v>88</v>
      </c>
      <c r="C222" s="2">
        <v>3303</v>
      </c>
      <c r="D222" s="2">
        <v>1697</v>
      </c>
      <c r="E222" s="2">
        <v>2615</v>
      </c>
      <c r="F222" s="2">
        <v>30954</v>
      </c>
      <c r="G222" s="2">
        <v>39868</v>
      </c>
      <c r="H222" s="2">
        <v>1148</v>
      </c>
      <c r="I222" s="2">
        <v>956</v>
      </c>
      <c r="J222" s="2">
        <v>2060</v>
      </c>
      <c r="K222" s="2">
        <v>1878</v>
      </c>
      <c r="L222" s="2">
        <v>994</v>
      </c>
      <c r="M222" s="2">
        <v>4792</v>
      </c>
      <c r="N222" s="2">
        <v>4137</v>
      </c>
      <c r="O222" s="2">
        <v>1371</v>
      </c>
      <c r="P222" s="2">
        <v>11158</v>
      </c>
      <c r="Q222" s="2">
        <v>4029</v>
      </c>
      <c r="R222" s="2">
        <v>1053</v>
      </c>
      <c r="S222" s="2">
        <v>4987</v>
      </c>
      <c r="T222" s="2">
        <v>4135</v>
      </c>
      <c r="U222" s="2">
        <v>1332</v>
      </c>
      <c r="V222" s="2">
        <v>1609</v>
      </c>
      <c r="W222" s="2">
        <v>1877</v>
      </c>
      <c r="X222" s="2">
        <v>539</v>
      </c>
      <c r="Y222" s="2">
        <v>1077</v>
      </c>
      <c r="Z222" s="2">
        <v>314</v>
      </c>
      <c r="AA222" s="2">
        <v>319</v>
      </c>
      <c r="AB222" s="2">
        <v>604</v>
      </c>
      <c r="AC222" s="2">
        <v>425</v>
      </c>
      <c r="AD222" s="2">
        <v>470</v>
      </c>
      <c r="AE222" s="2">
        <v>386</v>
      </c>
      <c r="AF222" s="2">
        <v>510</v>
      </c>
      <c r="AG222" s="2">
        <v>1241</v>
      </c>
      <c r="AH222" s="2">
        <v>1045</v>
      </c>
      <c r="AI222" s="2">
        <v>165</v>
      </c>
      <c r="AJ222" s="2">
        <v>184</v>
      </c>
    </row>
    <row r="223" spans="1:36" ht="9.75" customHeight="1">
      <c r="A223" s="3" t="s">
        <v>92</v>
      </c>
      <c r="C223" s="2">
        <v>3303</v>
      </c>
      <c r="D223" s="2">
        <v>1697</v>
      </c>
      <c r="E223" s="2">
        <v>2615</v>
      </c>
      <c r="F223" s="2">
        <v>30954</v>
      </c>
      <c r="G223" s="2">
        <v>39868</v>
      </c>
      <c r="H223" s="2">
        <v>1148</v>
      </c>
      <c r="I223" s="2">
        <v>956</v>
      </c>
      <c r="J223" s="2">
        <v>2060</v>
      </c>
      <c r="K223" s="2">
        <v>1878</v>
      </c>
      <c r="L223" s="2">
        <v>994</v>
      </c>
      <c r="M223" s="2">
        <v>4792</v>
      </c>
      <c r="N223" s="2">
        <v>4137</v>
      </c>
      <c r="O223" s="2">
        <v>1371</v>
      </c>
      <c r="P223" s="2">
        <v>11158</v>
      </c>
      <c r="Q223" s="2">
        <v>4029</v>
      </c>
      <c r="R223" s="2">
        <v>1053</v>
      </c>
      <c r="S223" s="2">
        <v>4987</v>
      </c>
      <c r="T223" s="2">
        <v>4135</v>
      </c>
      <c r="U223" s="2">
        <v>1332</v>
      </c>
      <c r="V223" s="2">
        <v>1609</v>
      </c>
      <c r="W223" s="2">
        <v>1877</v>
      </c>
      <c r="X223" s="2">
        <v>539</v>
      </c>
      <c r="Y223" s="2">
        <v>1077</v>
      </c>
      <c r="Z223" s="2">
        <v>314</v>
      </c>
      <c r="AA223" s="2">
        <v>319</v>
      </c>
      <c r="AB223" s="2">
        <v>604</v>
      </c>
      <c r="AC223" s="2">
        <v>425</v>
      </c>
      <c r="AD223" s="2">
        <v>470</v>
      </c>
      <c r="AE223" s="2">
        <v>386</v>
      </c>
      <c r="AF223" s="2">
        <v>510</v>
      </c>
      <c r="AG223" s="2">
        <v>1241</v>
      </c>
      <c r="AH223" s="2">
        <v>1045</v>
      </c>
      <c r="AI223" s="2">
        <v>165</v>
      </c>
      <c r="AJ223" s="2">
        <v>184</v>
      </c>
    </row>
    <row r="224" spans="2:36" s="4" customFormat="1" ht="9.75" customHeight="1">
      <c r="B224" s="6" t="s">
        <v>93</v>
      </c>
      <c r="C224" s="4">
        <f aca="true" t="shared" si="30" ref="C224:AJ224">C223/133232</f>
        <v>0.024791341419478804</v>
      </c>
      <c r="D224" s="4">
        <f t="shared" si="30"/>
        <v>0.012737180256995316</v>
      </c>
      <c r="E224" s="4">
        <f t="shared" si="30"/>
        <v>0.019627416836795964</v>
      </c>
      <c r="F224" s="4">
        <f t="shared" si="30"/>
        <v>0.232331571994716</v>
      </c>
      <c r="G224" s="4">
        <f t="shared" si="30"/>
        <v>0.29923742043953405</v>
      </c>
      <c r="H224" s="4">
        <f t="shared" si="30"/>
        <v>0.008616548576918457</v>
      </c>
      <c r="I224" s="4">
        <f t="shared" si="30"/>
        <v>0.007175453344541852</v>
      </c>
      <c r="J224" s="4">
        <f t="shared" si="30"/>
        <v>0.015461750930707337</v>
      </c>
      <c r="K224" s="4">
        <f t="shared" si="30"/>
        <v>0.01409571274168368</v>
      </c>
      <c r="L224" s="4">
        <f t="shared" si="30"/>
        <v>0.007460670109283055</v>
      </c>
      <c r="M224" s="4">
        <f t="shared" si="30"/>
        <v>0.035967335174732794</v>
      </c>
      <c r="N224" s="4">
        <f t="shared" si="30"/>
        <v>0.03105109883511469</v>
      </c>
      <c r="O224" s="4">
        <f t="shared" si="30"/>
        <v>0.010290320643689203</v>
      </c>
      <c r="P224" s="4">
        <f t="shared" si="30"/>
        <v>0.08374864897321965</v>
      </c>
      <c r="Q224" s="4">
        <f t="shared" si="30"/>
        <v>0.030240482766902846</v>
      </c>
      <c r="R224" s="4">
        <f t="shared" si="30"/>
        <v>0.00790350666506545</v>
      </c>
      <c r="S224" s="4">
        <f t="shared" si="30"/>
        <v>0.03743094752011529</v>
      </c>
      <c r="T224" s="4">
        <f t="shared" si="30"/>
        <v>0.0310360874264441</v>
      </c>
      <c r="U224" s="4">
        <f t="shared" si="30"/>
        <v>0.009997598174612706</v>
      </c>
      <c r="V224" s="4">
        <f t="shared" si="30"/>
        <v>0.012076678275489371</v>
      </c>
      <c r="W224" s="4">
        <f t="shared" si="30"/>
        <v>0.014088207037348385</v>
      </c>
      <c r="X224" s="4">
        <f t="shared" si="30"/>
        <v>0.00404557463672391</v>
      </c>
      <c r="Y224" s="4">
        <f t="shared" si="30"/>
        <v>0.008083643569112526</v>
      </c>
      <c r="Z224" s="4">
        <f t="shared" si="30"/>
        <v>0.0023567911612825745</v>
      </c>
      <c r="AA224" s="4">
        <f t="shared" si="30"/>
        <v>0.002394319682959049</v>
      </c>
      <c r="AB224" s="4">
        <f t="shared" si="30"/>
        <v>0.004533445418518074</v>
      </c>
      <c r="AC224" s="4">
        <f t="shared" si="30"/>
        <v>0.0031899243425003</v>
      </c>
      <c r="AD224" s="4">
        <f t="shared" si="30"/>
        <v>0.003527681037588567</v>
      </c>
      <c r="AE224" s="4">
        <f t="shared" si="30"/>
        <v>0.002897201873423802</v>
      </c>
      <c r="AF224" s="4">
        <f t="shared" si="30"/>
        <v>0.0038279092110003604</v>
      </c>
      <c r="AG224" s="4">
        <f t="shared" si="30"/>
        <v>0.009314579080100877</v>
      </c>
      <c r="AH224" s="4">
        <f t="shared" si="30"/>
        <v>0.007843461030383091</v>
      </c>
      <c r="AI224" s="4">
        <f t="shared" si="30"/>
        <v>0.001238441215323646</v>
      </c>
      <c r="AJ224" s="4">
        <f t="shared" si="30"/>
        <v>0.0013810495976942477</v>
      </c>
    </row>
    <row r="225" spans="2:36" ht="4.5" customHeight="1"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9.75" customHeight="1">
      <c r="A226" s="3" t="s">
        <v>131</v>
      </c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2:36" ht="9.75" customHeight="1">
      <c r="B227" s="5" t="s">
        <v>85</v>
      </c>
      <c r="C227" s="2">
        <v>2818</v>
      </c>
      <c r="D227" s="2">
        <v>786</v>
      </c>
      <c r="E227" s="2">
        <v>3000</v>
      </c>
      <c r="F227" s="2">
        <v>51301</v>
      </c>
      <c r="G227" s="2">
        <v>40217</v>
      </c>
      <c r="H227" s="2">
        <v>4214</v>
      </c>
      <c r="I227" s="2">
        <v>532</v>
      </c>
      <c r="J227" s="2">
        <v>2184</v>
      </c>
      <c r="K227" s="2">
        <v>836</v>
      </c>
      <c r="L227" s="2">
        <v>792</v>
      </c>
      <c r="M227" s="2">
        <v>6068</v>
      </c>
      <c r="N227" s="2">
        <v>2592</v>
      </c>
      <c r="O227" s="2">
        <v>1318</v>
      </c>
      <c r="P227" s="2">
        <v>9023</v>
      </c>
      <c r="Q227" s="2">
        <v>2320</v>
      </c>
      <c r="R227" s="2">
        <v>830</v>
      </c>
      <c r="S227" s="2">
        <v>2372</v>
      </c>
      <c r="T227" s="2">
        <v>2686</v>
      </c>
      <c r="U227" s="2">
        <v>895</v>
      </c>
      <c r="V227" s="2">
        <v>1841</v>
      </c>
      <c r="W227" s="2">
        <v>1471</v>
      </c>
      <c r="X227" s="2">
        <v>331</v>
      </c>
      <c r="Y227" s="2">
        <v>782</v>
      </c>
      <c r="Z227" s="2">
        <v>202</v>
      </c>
      <c r="AA227" s="2">
        <v>556</v>
      </c>
      <c r="AB227" s="2">
        <v>840</v>
      </c>
      <c r="AC227" s="2">
        <v>250</v>
      </c>
      <c r="AD227" s="2">
        <v>355</v>
      </c>
      <c r="AE227" s="2">
        <v>435</v>
      </c>
      <c r="AF227" s="2">
        <v>604</v>
      </c>
      <c r="AG227" s="2">
        <v>3361</v>
      </c>
      <c r="AH227" s="2">
        <v>561</v>
      </c>
      <c r="AI227" s="2">
        <v>141</v>
      </c>
      <c r="AJ227" s="2">
        <v>213</v>
      </c>
    </row>
    <row r="228" spans="2:36" ht="9.75" customHeight="1">
      <c r="B228" s="5" t="s">
        <v>89</v>
      </c>
      <c r="C228" s="2">
        <v>34</v>
      </c>
      <c r="D228" s="2">
        <v>29</v>
      </c>
      <c r="E228" s="2">
        <v>290</v>
      </c>
      <c r="F228" s="2">
        <v>2795</v>
      </c>
      <c r="G228" s="2">
        <v>2102</v>
      </c>
      <c r="H228" s="2">
        <v>64</v>
      </c>
      <c r="I228" s="2">
        <v>331</v>
      </c>
      <c r="J228" s="2">
        <v>226</v>
      </c>
      <c r="K228" s="2">
        <v>102</v>
      </c>
      <c r="L228" s="2">
        <v>75</v>
      </c>
      <c r="M228" s="2">
        <v>445</v>
      </c>
      <c r="N228" s="2">
        <v>293</v>
      </c>
      <c r="O228" s="2">
        <v>41</v>
      </c>
      <c r="P228" s="2">
        <v>685</v>
      </c>
      <c r="Q228" s="2">
        <v>148</v>
      </c>
      <c r="R228" s="2">
        <v>42</v>
      </c>
      <c r="S228" s="2">
        <v>544</v>
      </c>
      <c r="T228" s="2">
        <v>212</v>
      </c>
      <c r="U228" s="2">
        <v>62</v>
      </c>
      <c r="V228" s="2">
        <v>164</v>
      </c>
      <c r="W228" s="2">
        <v>182</v>
      </c>
      <c r="X228" s="2">
        <v>21</v>
      </c>
      <c r="Y228" s="2">
        <v>121</v>
      </c>
      <c r="Z228" s="2">
        <v>13</v>
      </c>
      <c r="AA228" s="2">
        <v>22</v>
      </c>
      <c r="AB228" s="2">
        <v>56</v>
      </c>
      <c r="AC228" s="2">
        <v>11</v>
      </c>
      <c r="AD228" s="2">
        <v>12</v>
      </c>
      <c r="AE228" s="2">
        <v>28</v>
      </c>
      <c r="AF228" s="2">
        <v>55</v>
      </c>
      <c r="AG228" s="2">
        <v>51</v>
      </c>
      <c r="AH228" s="2">
        <v>21</v>
      </c>
      <c r="AI228" s="2">
        <v>4</v>
      </c>
      <c r="AJ228" s="2">
        <v>26</v>
      </c>
    </row>
    <row r="229" spans="1:36" ht="9.75" customHeight="1">
      <c r="A229" s="3" t="s">
        <v>92</v>
      </c>
      <c r="C229" s="2">
        <v>2852</v>
      </c>
      <c r="D229" s="2">
        <v>815</v>
      </c>
      <c r="E229" s="2">
        <v>3290</v>
      </c>
      <c r="F229" s="2">
        <v>54096</v>
      </c>
      <c r="G229" s="2">
        <v>42319</v>
      </c>
      <c r="H229" s="2">
        <v>4278</v>
      </c>
      <c r="I229" s="2">
        <v>863</v>
      </c>
      <c r="J229" s="2">
        <v>2410</v>
      </c>
      <c r="K229" s="2">
        <v>938</v>
      </c>
      <c r="L229" s="2">
        <v>867</v>
      </c>
      <c r="M229" s="2">
        <v>6513</v>
      </c>
      <c r="N229" s="2">
        <v>2885</v>
      </c>
      <c r="O229" s="2">
        <v>1359</v>
      </c>
      <c r="P229" s="2">
        <v>9708</v>
      </c>
      <c r="Q229" s="2">
        <v>2468</v>
      </c>
      <c r="R229" s="2">
        <v>872</v>
      </c>
      <c r="S229" s="2">
        <v>2916</v>
      </c>
      <c r="T229" s="2">
        <v>2898</v>
      </c>
      <c r="U229" s="2">
        <v>957</v>
      </c>
      <c r="V229" s="2">
        <v>2005</v>
      </c>
      <c r="W229" s="2">
        <v>1653</v>
      </c>
      <c r="X229" s="2">
        <v>352</v>
      </c>
      <c r="Y229" s="2">
        <v>903</v>
      </c>
      <c r="Z229" s="2">
        <v>215</v>
      </c>
      <c r="AA229" s="2">
        <v>578</v>
      </c>
      <c r="AB229" s="2">
        <v>896</v>
      </c>
      <c r="AC229" s="2">
        <v>261</v>
      </c>
      <c r="AD229" s="2">
        <v>367</v>
      </c>
      <c r="AE229" s="2">
        <v>463</v>
      </c>
      <c r="AF229" s="2">
        <v>659</v>
      </c>
      <c r="AG229" s="2">
        <v>3412</v>
      </c>
      <c r="AH229" s="2">
        <v>582</v>
      </c>
      <c r="AI229" s="2">
        <v>145</v>
      </c>
      <c r="AJ229" s="2">
        <v>239</v>
      </c>
    </row>
    <row r="230" spans="2:36" s="4" customFormat="1" ht="9.75" customHeight="1">
      <c r="B230" s="6" t="s">
        <v>93</v>
      </c>
      <c r="C230" s="4">
        <f aca="true" t="shared" si="31" ref="C230:AJ230">C229/156034</f>
        <v>0.01827806760065114</v>
      </c>
      <c r="D230" s="4">
        <f t="shared" si="31"/>
        <v>0.005223220580129972</v>
      </c>
      <c r="E230" s="4">
        <f t="shared" si="31"/>
        <v>0.02108514810874553</v>
      </c>
      <c r="F230" s="4">
        <f t="shared" si="31"/>
        <v>0.34669366932847967</v>
      </c>
      <c r="G230" s="4">
        <f t="shared" si="31"/>
        <v>0.2712165297306997</v>
      </c>
      <c r="H230" s="4">
        <f t="shared" si="31"/>
        <v>0.02741710140097671</v>
      </c>
      <c r="I230" s="4">
        <f t="shared" si="31"/>
        <v>0.005530845841291001</v>
      </c>
      <c r="J230" s="4">
        <f t="shared" si="31"/>
        <v>0.015445351654126666</v>
      </c>
      <c r="K230" s="4">
        <f t="shared" si="31"/>
        <v>0.006011510311855109</v>
      </c>
      <c r="L230" s="4">
        <f t="shared" si="31"/>
        <v>0.005556481279721087</v>
      </c>
      <c r="M230" s="4">
        <f t="shared" si="31"/>
        <v>0.04174090262378712</v>
      </c>
      <c r="N230" s="4">
        <f t="shared" si="31"/>
        <v>0.018489559967699347</v>
      </c>
      <c r="O230" s="4">
        <f t="shared" si="31"/>
        <v>0.008709640206621634</v>
      </c>
      <c r="P230" s="4">
        <f t="shared" si="31"/>
        <v>0.06221720906981812</v>
      </c>
      <c r="Q230" s="4">
        <f t="shared" si="31"/>
        <v>0.01581706551136291</v>
      </c>
      <c r="R230" s="4">
        <f t="shared" si="31"/>
        <v>0.005588525577758694</v>
      </c>
      <c r="S230" s="4">
        <f t="shared" si="31"/>
        <v>0.018688234615532512</v>
      </c>
      <c r="T230" s="4">
        <f t="shared" si="31"/>
        <v>0.018572875142597128</v>
      </c>
      <c r="U230" s="4">
        <f t="shared" si="31"/>
        <v>0.006133278644398016</v>
      </c>
      <c r="V230" s="4">
        <f t="shared" si="31"/>
        <v>0.012849763513080483</v>
      </c>
      <c r="W230" s="4">
        <f t="shared" si="31"/>
        <v>0.010593844931232936</v>
      </c>
      <c r="X230" s="4">
        <f t="shared" si="31"/>
        <v>0.0022559185818475463</v>
      </c>
      <c r="Y230" s="4">
        <f t="shared" si="31"/>
        <v>0.005787200225591858</v>
      </c>
      <c r="Z230" s="4">
        <f t="shared" si="31"/>
        <v>0.0013779048156171091</v>
      </c>
      <c r="AA230" s="4">
        <f t="shared" si="31"/>
        <v>0.003704320853147391</v>
      </c>
      <c r="AB230" s="4">
        <f t="shared" si="31"/>
        <v>0.005742338208339208</v>
      </c>
      <c r="AC230" s="4">
        <f t="shared" si="31"/>
        <v>0.0016727123575630953</v>
      </c>
      <c r="AD230" s="4">
        <f t="shared" si="31"/>
        <v>0.0023520514759603674</v>
      </c>
      <c r="AE230" s="4">
        <f t="shared" si="31"/>
        <v>0.002967301998282426</v>
      </c>
      <c r="AF230" s="4">
        <f t="shared" si="31"/>
        <v>0.004223438481356628</v>
      </c>
      <c r="AG230" s="4">
        <f t="shared" si="31"/>
        <v>0.021867028980863144</v>
      </c>
      <c r="AH230" s="4">
        <f t="shared" si="31"/>
        <v>0.0037299562915774766</v>
      </c>
      <c r="AI230" s="4">
        <f t="shared" si="31"/>
        <v>0.0009292846430906085</v>
      </c>
      <c r="AJ230" s="4">
        <f t="shared" si="31"/>
        <v>0.0015317174461976237</v>
      </c>
    </row>
    <row r="231" spans="2:36" ht="4.5" customHeight="1"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9.75" customHeight="1">
      <c r="A232" s="3" t="s">
        <v>132</v>
      </c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2:36" ht="9.75" customHeight="1">
      <c r="B233" s="5" t="s">
        <v>85</v>
      </c>
      <c r="C233" s="2">
        <v>3110</v>
      </c>
      <c r="D233" s="2">
        <v>1018</v>
      </c>
      <c r="E233" s="2">
        <v>3563</v>
      </c>
      <c r="F233" s="2">
        <v>46482</v>
      </c>
      <c r="G233" s="2">
        <v>41158</v>
      </c>
      <c r="H233" s="2">
        <v>1515</v>
      </c>
      <c r="I233" s="2">
        <v>550</v>
      </c>
      <c r="J233" s="2">
        <v>674</v>
      </c>
      <c r="K233" s="2">
        <v>1000</v>
      </c>
      <c r="L233" s="2">
        <v>583</v>
      </c>
      <c r="M233" s="2">
        <v>2866</v>
      </c>
      <c r="N233" s="2">
        <v>1312</v>
      </c>
      <c r="O233" s="2">
        <v>559</v>
      </c>
      <c r="P233" s="2">
        <v>3867</v>
      </c>
      <c r="Q233" s="2">
        <v>1376</v>
      </c>
      <c r="R233" s="2">
        <v>672</v>
      </c>
      <c r="S233" s="2">
        <v>804</v>
      </c>
      <c r="T233" s="2">
        <v>1506</v>
      </c>
      <c r="U233" s="2">
        <v>623</v>
      </c>
      <c r="V233" s="2">
        <v>2220</v>
      </c>
      <c r="W233" s="2">
        <v>1454</v>
      </c>
      <c r="X233" s="2">
        <v>447</v>
      </c>
      <c r="Y233" s="2">
        <v>891</v>
      </c>
      <c r="Z233" s="2">
        <v>203</v>
      </c>
      <c r="AA233" s="2">
        <v>189</v>
      </c>
      <c r="AB233" s="2">
        <v>545</v>
      </c>
      <c r="AC233" s="2">
        <v>109</v>
      </c>
      <c r="AD233" s="2">
        <v>244</v>
      </c>
      <c r="AE233" s="2">
        <v>449</v>
      </c>
      <c r="AF233" s="2">
        <v>586</v>
      </c>
      <c r="AG233" s="2">
        <v>1686</v>
      </c>
      <c r="AH233" s="2">
        <v>280</v>
      </c>
      <c r="AI233" s="2">
        <v>122</v>
      </c>
      <c r="AJ233" s="2">
        <v>239</v>
      </c>
    </row>
    <row r="234" spans="1:36" ht="9.75" customHeight="1">
      <c r="A234" s="3" t="s">
        <v>92</v>
      </c>
      <c r="C234" s="2">
        <v>3110</v>
      </c>
      <c r="D234" s="2">
        <v>1018</v>
      </c>
      <c r="E234" s="2">
        <v>3563</v>
      </c>
      <c r="F234" s="2">
        <v>46482</v>
      </c>
      <c r="G234" s="2">
        <v>41158</v>
      </c>
      <c r="H234" s="2">
        <v>1515</v>
      </c>
      <c r="I234" s="2">
        <v>550</v>
      </c>
      <c r="J234" s="2">
        <v>674</v>
      </c>
      <c r="K234" s="2">
        <v>1000</v>
      </c>
      <c r="L234" s="2">
        <v>583</v>
      </c>
      <c r="M234" s="2">
        <v>2866</v>
      </c>
      <c r="N234" s="2">
        <v>1312</v>
      </c>
      <c r="O234" s="2">
        <v>559</v>
      </c>
      <c r="P234" s="2">
        <v>3867</v>
      </c>
      <c r="Q234" s="2">
        <v>1376</v>
      </c>
      <c r="R234" s="2">
        <v>672</v>
      </c>
      <c r="S234" s="2">
        <v>804</v>
      </c>
      <c r="T234" s="2">
        <v>1506</v>
      </c>
      <c r="U234" s="2">
        <v>623</v>
      </c>
      <c r="V234" s="2">
        <v>2220</v>
      </c>
      <c r="W234" s="2">
        <v>1454</v>
      </c>
      <c r="X234" s="2">
        <v>447</v>
      </c>
      <c r="Y234" s="2">
        <v>891</v>
      </c>
      <c r="Z234" s="2">
        <v>203</v>
      </c>
      <c r="AA234" s="2">
        <v>189</v>
      </c>
      <c r="AB234" s="2">
        <v>545</v>
      </c>
      <c r="AC234" s="2">
        <v>109</v>
      </c>
      <c r="AD234" s="2">
        <v>244</v>
      </c>
      <c r="AE234" s="2">
        <v>449</v>
      </c>
      <c r="AF234" s="2">
        <v>586</v>
      </c>
      <c r="AG234" s="2">
        <v>1686</v>
      </c>
      <c r="AH234" s="2">
        <v>280</v>
      </c>
      <c r="AI234" s="2">
        <v>122</v>
      </c>
      <c r="AJ234" s="2">
        <v>239</v>
      </c>
    </row>
    <row r="235" spans="2:36" s="4" customFormat="1" ht="9.75" customHeight="1">
      <c r="B235" s="6" t="s">
        <v>93</v>
      </c>
      <c r="C235" s="4">
        <f aca="true" t="shared" si="32" ref="C235:AJ235">C234/122902</f>
        <v>0.02530471432523474</v>
      </c>
      <c r="D235" s="4">
        <f t="shared" si="32"/>
        <v>0.008283022245366227</v>
      </c>
      <c r="E235" s="4">
        <f t="shared" si="32"/>
        <v>0.028990577858781792</v>
      </c>
      <c r="F235" s="4">
        <f t="shared" si="32"/>
        <v>0.37820377211111295</v>
      </c>
      <c r="G235" s="4">
        <f t="shared" si="32"/>
        <v>0.3348847048868204</v>
      </c>
      <c r="H235" s="4">
        <f t="shared" si="32"/>
        <v>0.012326894598948757</v>
      </c>
      <c r="I235" s="4">
        <f t="shared" si="32"/>
        <v>0.004475110250443443</v>
      </c>
      <c r="J235" s="4">
        <f t="shared" si="32"/>
        <v>0.005484044197816146</v>
      </c>
      <c r="K235" s="4">
        <f t="shared" si="32"/>
        <v>0.008136564091715351</v>
      </c>
      <c r="L235" s="4">
        <f t="shared" si="32"/>
        <v>0.004743616865470049</v>
      </c>
      <c r="M235" s="4">
        <f t="shared" si="32"/>
        <v>0.023319392686856195</v>
      </c>
      <c r="N235" s="4">
        <f t="shared" si="32"/>
        <v>0.01067517208833054</v>
      </c>
      <c r="O235" s="4">
        <f t="shared" si="32"/>
        <v>0.004548339327268881</v>
      </c>
      <c r="P235" s="4">
        <f t="shared" si="32"/>
        <v>0.03146409334266326</v>
      </c>
      <c r="Q235" s="4">
        <f t="shared" si="32"/>
        <v>0.011195912190200321</v>
      </c>
      <c r="R235" s="4">
        <f t="shared" si="32"/>
        <v>0.005467771069632715</v>
      </c>
      <c r="S235" s="4">
        <f t="shared" si="32"/>
        <v>0.006541797529739142</v>
      </c>
      <c r="T235" s="4">
        <f t="shared" si="32"/>
        <v>0.012253665522123317</v>
      </c>
      <c r="U235" s="4">
        <f t="shared" si="32"/>
        <v>0.005069079429138664</v>
      </c>
      <c r="V235" s="4">
        <f t="shared" si="32"/>
        <v>0.018063172283608077</v>
      </c>
      <c r="W235" s="4">
        <f t="shared" si="32"/>
        <v>0.01183056418935412</v>
      </c>
      <c r="X235" s="4">
        <f t="shared" si="32"/>
        <v>0.003637044148996762</v>
      </c>
      <c r="Y235" s="4">
        <f t="shared" si="32"/>
        <v>0.007249678605718377</v>
      </c>
      <c r="Z235" s="4">
        <f t="shared" si="32"/>
        <v>0.0016517225106182161</v>
      </c>
      <c r="AA235" s="4">
        <f t="shared" si="32"/>
        <v>0.0015378106133342013</v>
      </c>
      <c r="AB235" s="4">
        <f t="shared" si="32"/>
        <v>0.004434427429984866</v>
      </c>
      <c r="AC235" s="4">
        <f t="shared" si="32"/>
        <v>0.0008868854859969732</v>
      </c>
      <c r="AD235" s="4">
        <f t="shared" si="32"/>
        <v>0.0019853216383785453</v>
      </c>
      <c r="AE235" s="4">
        <f t="shared" si="32"/>
        <v>0.0036533172771801925</v>
      </c>
      <c r="AF235" s="4">
        <f t="shared" si="32"/>
        <v>0.004768026557745195</v>
      </c>
      <c r="AG235" s="4">
        <f t="shared" si="32"/>
        <v>0.013718247058632081</v>
      </c>
      <c r="AH235" s="4">
        <f t="shared" si="32"/>
        <v>0.002278237945680298</v>
      </c>
      <c r="AI235" s="4">
        <f t="shared" si="32"/>
        <v>0.0009926608191892726</v>
      </c>
      <c r="AJ235" s="4">
        <f t="shared" si="32"/>
        <v>0.0019446388179199688</v>
      </c>
    </row>
    <row r="236" spans="2:36" ht="4.5" customHeight="1"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9.75" customHeight="1">
      <c r="A237" s="3" t="s">
        <v>133</v>
      </c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2:36" ht="9.75" customHeight="1">
      <c r="B238" s="5" t="s">
        <v>85</v>
      </c>
      <c r="C238" s="2">
        <v>43</v>
      </c>
      <c r="D238" s="2">
        <v>14</v>
      </c>
      <c r="E238" s="2">
        <v>463</v>
      </c>
      <c r="F238" s="2">
        <v>3329</v>
      </c>
      <c r="G238" s="2">
        <v>8271</v>
      </c>
      <c r="H238" s="2">
        <v>142</v>
      </c>
      <c r="I238" s="2">
        <v>26</v>
      </c>
      <c r="J238" s="2">
        <v>171</v>
      </c>
      <c r="K238" s="2">
        <v>379</v>
      </c>
      <c r="L238" s="2">
        <v>127</v>
      </c>
      <c r="M238" s="2">
        <v>1386</v>
      </c>
      <c r="N238" s="2">
        <v>204</v>
      </c>
      <c r="O238" s="2">
        <v>187</v>
      </c>
      <c r="P238" s="2">
        <v>2176</v>
      </c>
      <c r="Q238" s="2">
        <v>795</v>
      </c>
      <c r="R238" s="2">
        <v>108</v>
      </c>
      <c r="S238" s="2">
        <v>108</v>
      </c>
      <c r="T238" s="2">
        <v>551</v>
      </c>
      <c r="U238" s="2">
        <v>258</v>
      </c>
      <c r="V238" s="2">
        <v>224</v>
      </c>
      <c r="W238" s="2">
        <v>279</v>
      </c>
      <c r="X238" s="2">
        <v>68</v>
      </c>
      <c r="Y238" s="2">
        <v>37</v>
      </c>
      <c r="Z238" s="2">
        <v>42</v>
      </c>
      <c r="AA238" s="2">
        <v>34</v>
      </c>
      <c r="AB238" s="2">
        <v>50</v>
      </c>
      <c r="AC238" s="2">
        <v>17</v>
      </c>
      <c r="AD238" s="2">
        <v>23</v>
      </c>
      <c r="AE238" s="2">
        <v>87</v>
      </c>
      <c r="AF238" s="2">
        <v>84</v>
      </c>
      <c r="AG238" s="2">
        <v>59</v>
      </c>
      <c r="AH238" s="2">
        <v>54</v>
      </c>
      <c r="AI238" s="2">
        <v>13</v>
      </c>
      <c r="AJ238" s="2">
        <v>26</v>
      </c>
    </row>
    <row r="239" spans="2:36" ht="9.75" customHeight="1">
      <c r="B239" s="5" t="s">
        <v>89</v>
      </c>
      <c r="C239" s="2">
        <v>309</v>
      </c>
      <c r="D239" s="2">
        <v>222</v>
      </c>
      <c r="E239" s="2">
        <v>4174</v>
      </c>
      <c r="F239" s="2">
        <v>63482</v>
      </c>
      <c r="G239" s="2">
        <v>29133</v>
      </c>
      <c r="H239" s="2">
        <v>885</v>
      </c>
      <c r="I239" s="2">
        <v>213</v>
      </c>
      <c r="J239" s="2">
        <v>1680</v>
      </c>
      <c r="K239" s="2">
        <v>1391</v>
      </c>
      <c r="L239" s="2">
        <v>2036</v>
      </c>
      <c r="M239" s="2">
        <v>7077</v>
      </c>
      <c r="N239" s="2">
        <v>1479</v>
      </c>
      <c r="O239" s="2">
        <v>1365</v>
      </c>
      <c r="P239" s="2">
        <v>11944</v>
      </c>
      <c r="Q239" s="2">
        <v>4472</v>
      </c>
      <c r="R239" s="2">
        <v>880</v>
      </c>
      <c r="S239" s="2">
        <v>1301</v>
      </c>
      <c r="T239" s="2">
        <v>6875</v>
      </c>
      <c r="U239" s="2">
        <v>1710</v>
      </c>
      <c r="V239" s="2">
        <v>2604</v>
      </c>
      <c r="W239" s="2">
        <v>1493</v>
      </c>
      <c r="X239" s="2">
        <v>686</v>
      </c>
      <c r="Y239" s="2">
        <v>378</v>
      </c>
      <c r="Z239" s="2">
        <v>279</v>
      </c>
      <c r="AA239" s="2">
        <v>288</v>
      </c>
      <c r="AB239" s="2">
        <v>724</v>
      </c>
      <c r="AC239" s="2">
        <v>102</v>
      </c>
      <c r="AD239" s="2">
        <v>159</v>
      </c>
      <c r="AE239" s="2">
        <v>373</v>
      </c>
      <c r="AF239" s="2">
        <v>1356</v>
      </c>
      <c r="AG239" s="2">
        <v>617</v>
      </c>
      <c r="AH239" s="2">
        <v>273</v>
      </c>
      <c r="AI239" s="2">
        <v>95</v>
      </c>
      <c r="AJ239" s="2">
        <v>406</v>
      </c>
    </row>
    <row r="240" spans="1:36" ht="9.75" customHeight="1">
      <c r="A240" s="3" t="s">
        <v>92</v>
      </c>
      <c r="C240" s="2">
        <v>352</v>
      </c>
      <c r="D240" s="2">
        <v>236</v>
      </c>
      <c r="E240" s="2">
        <v>4637</v>
      </c>
      <c r="F240" s="2">
        <v>66811</v>
      </c>
      <c r="G240" s="2">
        <v>37404</v>
      </c>
      <c r="H240" s="2">
        <v>1027</v>
      </c>
      <c r="I240" s="2">
        <v>239</v>
      </c>
      <c r="J240" s="2">
        <v>1851</v>
      </c>
      <c r="K240" s="2">
        <v>1770</v>
      </c>
      <c r="L240" s="2">
        <v>2163</v>
      </c>
      <c r="M240" s="2">
        <v>8463</v>
      </c>
      <c r="N240" s="2">
        <v>1683</v>
      </c>
      <c r="O240" s="2">
        <v>1552</v>
      </c>
      <c r="P240" s="2">
        <v>14120</v>
      </c>
      <c r="Q240" s="2">
        <v>5267</v>
      </c>
      <c r="R240" s="2">
        <v>988</v>
      </c>
      <c r="S240" s="2">
        <v>1409</v>
      </c>
      <c r="T240" s="2">
        <v>7426</v>
      </c>
      <c r="U240" s="2">
        <v>1968</v>
      </c>
      <c r="V240" s="2">
        <v>2828</v>
      </c>
      <c r="W240" s="2">
        <v>1772</v>
      </c>
      <c r="X240" s="2">
        <v>754</v>
      </c>
      <c r="Y240" s="2">
        <v>415</v>
      </c>
      <c r="Z240" s="2">
        <v>321</v>
      </c>
      <c r="AA240" s="2">
        <v>322</v>
      </c>
      <c r="AB240" s="2">
        <v>774</v>
      </c>
      <c r="AC240" s="2">
        <v>119</v>
      </c>
      <c r="AD240" s="2">
        <v>182</v>
      </c>
      <c r="AE240" s="2">
        <v>460</v>
      </c>
      <c r="AF240" s="2">
        <v>1440</v>
      </c>
      <c r="AG240" s="2">
        <v>676</v>
      </c>
      <c r="AH240" s="2">
        <v>327</v>
      </c>
      <c r="AI240" s="2">
        <v>108</v>
      </c>
      <c r="AJ240" s="2">
        <v>432</v>
      </c>
    </row>
    <row r="241" spans="2:36" s="4" customFormat="1" ht="9.75" customHeight="1">
      <c r="B241" s="6" t="s">
        <v>93</v>
      </c>
      <c r="C241" s="4">
        <f aca="true" t="shared" si="33" ref="C241:AJ241">C240/170296</f>
        <v>0.0020669892422605345</v>
      </c>
      <c r="D241" s="4">
        <f t="shared" si="33"/>
        <v>0.0013858223328792221</v>
      </c>
      <c r="E241" s="4">
        <f t="shared" si="33"/>
        <v>0.027229059989665055</v>
      </c>
      <c r="F241" s="4">
        <f t="shared" si="33"/>
        <v>0.3923227791609903</v>
      </c>
      <c r="G241" s="4">
        <f t="shared" si="33"/>
        <v>0.2196410955042984</v>
      </c>
      <c r="H241" s="4">
        <f t="shared" si="33"/>
        <v>0.006030675999436276</v>
      </c>
      <c r="I241" s="4">
        <f t="shared" si="33"/>
        <v>0.0014034387184666697</v>
      </c>
      <c r="J241" s="4">
        <f t="shared" si="33"/>
        <v>0.010869309907455254</v>
      </c>
      <c r="K241" s="4">
        <f t="shared" si="33"/>
        <v>0.010393667496594166</v>
      </c>
      <c r="L241" s="4">
        <f t="shared" si="33"/>
        <v>0.01270141400854982</v>
      </c>
      <c r="M241" s="4">
        <f t="shared" si="33"/>
        <v>0.049695823742190066</v>
      </c>
      <c r="N241" s="4">
        <f t="shared" si="33"/>
        <v>0.009882792314558181</v>
      </c>
      <c r="O241" s="4">
        <f t="shared" si="33"/>
        <v>0.00911354347723963</v>
      </c>
      <c r="P241" s="4">
        <f t="shared" si="33"/>
        <v>0.08291445483158735</v>
      </c>
      <c r="Q241" s="4">
        <f t="shared" si="33"/>
        <v>0.030928500963029078</v>
      </c>
      <c r="R241" s="4">
        <f t="shared" si="33"/>
        <v>0.0058016629867994555</v>
      </c>
      <c r="S241" s="4">
        <f t="shared" si="33"/>
        <v>0.008273829097571288</v>
      </c>
      <c r="T241" s="4">
        <f t="shared" si="33"/>
        <v>0.0436064264574623</v>
      </c>
      <c r="U241" s="4">
        <f t="shared" si="33"/>
        <v>0.011556348945365716</v>
      </c>
      <c r="V241" s="4">
        <f t="shared" si="33"/>
        <v>0.01660637948043407</v>
      </c>
      <c r="W241" s="4">
        <f t="shared" si="33"/>
        <v>0.010405411753652463</v>
      </c>
      <c r="X241" s="4">
        <f t="shared" si="33"/>
        <v>0.004427584910978531</v>
      </c>
      <c r="Y241" s="4">
        <f t="shared" si="33"/>
        <v>0.002436933339596937</v>
      </c>
      <c r="Z241" s="4">
        <f t="shared" si="33"/>
        <v>0.001884953257856908</v>
      </c>
      <c r="AA241" s="4">
        <f t="shared" si="33"/>
        <v>0.0018908253863860573</v>
      </c>
      <c r="AB241" s="4">
        <f t="shared" si="33"/>
        <v>0.0045450274815615165</v>
      </c>
      <c r="AC241" s="4">
        <f t="shared" si="33"/>
        <v>0.0006987832949687603</v>
      </c>
      <c r="AD241" s="4">
        <f t="shared" si="33"/>
        <v>0.0010687273923051627</v>
      </c>
      <c r="AE241" s="4">
        <f t="shared" si="33"/>
        <v>0.0027011791234086533</v>
      </c>
      <c r="AF241" s="4">
        <f t="shared" si="33"/>
        <v>0.008455865081974915</v>
      </c>
      <c r="AG241" s="4">
        <f t="shared" si="33"/>
        <v>0.00396955888570489</v>
      </c>
      <c r="AH241" s="4">
        <f t="shared" si="33"/>
        <v>0.0019201860290318034</v>
      </c>
      <c r="AI241" s="4">
        <f t="shared" si="33"/>
        <v>0.0006341898811481186</v>
      </c>
      <c r="AJ241" s="4">
        <f t="shared" si="33"/>
        <v>0.0025367595245924745</v>
      </c>
    </row>
    <row r="242" spans="2:36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9.75" customHeight="1">
      <c r="A243" s="3" t="s">
        <v>134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2:36" ht="9.75" customHeight="1">
      <c r="B244" s="5" t="s">
        <v>85</v>
      </c>
      <c r="C244" s="2">
        <v>1588</v>
      </c>
      <c r="D244" s="2">
        <v>1839</v>
      </c>
      <c r="E244" s="2">
        <v>3484</v>
      </c>
      <c r="F244" s="2">
        <v>39728</v>
      </c>
      <c r="G244" s="2">
        <v>65068</v>
      </c>
      <c r="H244" s="2">
        <v>1216</v>
      </c>
      <c r="I244" s="2">
        <v>984</v>
      </c>
      <c r="J244" s="2">
        <v>1433</v>
      </c>
      <c r="K244" s="2">
        <v>748</v>
      </c>
      <c r="L244" s="2">
        <v>873</v>
      </c>
      <c r="M244" s="2">
        <v>3556</v>
      </c>
      <c r="N244" s="2">
        <v>2182</v>
      </c>
      <c r="O244" s="2">
        <v>668</v>
      </c>
      <c r="P244" s="2">
        <v>3675</v>
      </c>
      <c r="Q244" s="2">
        <v>1993</v>
      </c>
      <c r="R244" s="2">
        <v>636</v>
      </c>
      <c r="S244" s="2">
        <v>1003</v>
      </c>
      <c r="T244" s="2">
        <v>1858</v>
      </c>
      <c r="U244" s="2">
        <v>669</v>
      </c>
      <c r="V244" s="2">
        <v>1852</v>
      </c>
      <c r="W244" s="2">
        <v>1475</v>
      </c>
      <c r="X244" s="2">
        <v>418</v>
      </c>
      <c r="Y244" s="2">
        <v>1343</v>
      </c>
      <c r="Z244" s="2">
        <v>190</v>
      </c>
      <c r="AA244" s="2">
        <v>256</v>
      </c>
      <c r="AB244" s="2">
        <v>603</v>
      </c>
      <c r="AC244" s="2">
        <v>103</v>
      </c>
      <c r="AD244" s="2">
        <v>388</v>
      </c>
      <c r="AE244" s="2">
        <v>420</v>
      </c>
      <c r="AF244" s="2">
        <v>579</v>
      </c>
      <c r="AG244" s="2">
        <v>1205</v>
      </c>
      <c r="AH244" s="2">
        <v>258</v>
      </c>
      <c r="AI244" s="2">
        <v>172</v>
      </c>
      <c r="AJ244" s="2">
        <v>261</v>
      </c>
    </row>
    <row r="245" spans="1:36" ht="9.75" customHeight="1">
      <c r="A245" s="3" t="s">
        <v>92</v>
      </c>
      <c r="C245" s="2">
        <v>1588</v>
      </c>
      <c r="D245" s="2">
        <v>1839</v>
      </c>
      <c r="E245" s="2">
        <v>3484</v>
      </c>
      <c r="F245" s="2">
        <v>39728</v>
      </c>
      <c r="G245" s="2">
        <v>65068</v>
      </c>
      <c r="H245" s="2">
        <v>1216</v>
      </c>
      <c r="I245" s="2">
        <v>984</v>
      </c>
      <c r="J245" s="2">
        <v>1433</v>
      </c>
      <c r="K245" s="2">
        <v>748</v>
      </c>
      <c r="L245" s="2">
        <v>873</v>
      </c>
      <c r="M245" s="2">
        <v>3556</v>
      </c>
      <c r="N245" s="2">
        <v>2182</v>
      </c>
      <c r="O245" s="2">
        <v>668</v>
      </c>
      <c r="P245" s="2">
        <v>3675</v>
      </c>
      <c r="Q245" s="2">
        <v>1993</v>
      </c>
      <c r="R245" s="2">
        <v>636</v>
      </c>
      <c r="S245" s="2">
        <v>1003</v>
      </c>
      <c r="T245" s="2">
        <v>1858</v>
      </c>
      <c r="U245" s="2">
        <v>669</v>
      </c>
      <c r="V245" s="2">
        <v>1852</v>
      </c>
      <c r="W245" s="2">
        <v>1475</v>
      </c>
      <c r="X245" s="2">
        <v>418</v>
      </c>
      <c r="Y245" s="2">
        <v>1343</v>
      </c>
      <c r="Z245" s="2">
        <v>190</v>
      </c>
      <c r="AA245" s="2">
        <v>256</v>
      </c>
      <c r="AB245" s="2">
        <v>603</v>
      </c>
      <c r="AC245" s="2">
        <v>103</v>
      </c>
      <c r="AD245" s="2">
        <v>388</v>
      </c>
      <c r="AE245" s="2">
        <v>420</v>
      </c>
      <c r="AF245" s="2">
        <v>579</v>
      </c>
      <c r="AG245" s="2">
        <v>1205</v>
      </c>
      <c r="AH245" s="2">
        <v>258</v>
      </c>
      <c r="AI245" s="2">
        <v>172</v>
      </c>
      <c r="AJ245" s="2">
        <v>261</v>
      </c>
    </row>
    <row r="246" spans="2:36" s="4" customFormat="1" ht="9.75" customHeight="1">
      <c r="B246" s="6" t="s">
        <v>93</v>
      </c>
      <c r="C246" s="4">
        <f aca="true" t="shared" si="34" ref="C246:AJ246">C245/142724</f>
        <v>0.01112636977663182</v>
      </c>
      <c r="D246" s="4">
        <f t="shared" si="34"/>
        <v>0.012885008828227908</v>
      </c>
      <c r="E246" s="4">
        <f t="shared" si="34"/>
        <v>0.02441075081976402</v>
      </c>
      <c r="F246" s="4">
        <f t="shared" si="34"/>
        <v>0.27835542725820467</v>
      </c>
      <c r="G246" s="4">
        <f t="shared" si="34"/>
        <v>0.45590089963846303</v>
      </c>
      <c r="H246" s="4">
        <f t="shared" si="34"/>
        <v>0.008519940584624871</v>
      </c>
      <c r="I246" s="4">
        <f t="shared" si="34"/>
        <v>0.006894425604663547</v>
      </c>
      <c r="J246" s="4">
        <f t="shared" si="34"/>
        <v>0.010040357613295591</v>
      </c>
      <c r="K246" s="4">
        <f t="shared" si="34"/>
        <v>0.005240884504358062</v>
      </c>
      <c r="L246" s="4">
        <f t="shared" si="34"/>
        <v>0.006116700765113086</v>
      </c>
      <c r="M246" s="4">
        <f t="shared" si="34"/>
        <v>0.024915220985958914</v>
      </c>
      <c r="N246" s="4">
        <f t="shared" si="34"/>
        <v>0.015288248647739693</v>
      </c>
      <c r="O246" s="4">
        <f t="shared" si="34"/>
        <v>0.004680362097474846</v>
      </c>
      <c r="P246" s="4">
        <f t="shared" si="34"/>
        <v>0.025748998066197695</v>
      </c>
      <c r="Q246" s="4">
        <f t="shared" si="34"/>
        <v>0.013964014461478097</v>
      </c>
      <c r="R246" s="4">
        <f t="shared" si="34"/>
        <v>0.00445615313472156</v>
      </c>
      <c r="S246" s="4">
        <f t="shared" si="34"/>
        <v>0.00702754967629831</v>
      </c>
      <c r="T246" s="4">
        <f t="shared" si="34"/>
        <v>0.013018132899862672</v>
      </c>
      <c r="U246" s="4">
        <f t="shared" si="34"/>
        <v>0.004687368627560887</v>
      </c>
      <c r="V246" s="4">
        <f t="shared" si="34"/>
        <v>0.01297609371934643</v>
      </c>
      <c r="W246" s="4">
        <f t="shared" si="34"/>
        <v>0.01033463187690928</v>
      </c>
      <c r="X246" s="4">
        <f t="shared" si="34"/>
        <v>0.002928729575964799</v>
      </c>
      <c r="Y246" s="4">
        <f t="shared" si="34"/>
        <v>0.009409769905551974</v>
      </c>
      <c r="Z246" s="4">
        <f t="shared" si="34"/>
        <v>0.001331240716347636</v>
      </c>
      <c r="AA246" s="4">
        <f t="shared" si="34"/>
        <v>0.0017936717020262886</v>
      </c>
      <c r="AB246" s="4">
        <f t="shared" si="34"/>
        <v>0.004224937641882235</v>
      </c>
      <c r="AC246" s="4">
        <f t="shared" si="34"/>
        <v>0.0007216725988621395</v>
      </c>
      <c r="AD246" s="4">
        <f t="shared" si="34"/>
        <v>0.0027185336733835937</v>
      </c>
      <c r="AE246" s="4">
        <f t="shared" si="34"/>
        <v>0.0029427426361368796</v>
      </c>
      <c r="AF246" s="4">
        <f t="shared" si="34"/>
        <v>0.0040567809198172695</v>
      </c>
      <c r="AG246" s="4">
        <f t="shared" si="34"/>
        <v>0.008442868753678428</v>
      </c>
      <c r="AH246" s="4">
        <f t="shared" si="34"/>
        <v>0.0018076847621983688</v>
      </c>
      <c r="AI246" s="4">
        <f t="shared" si="34"/>
        <v>0.0012051231747989125</v>
      </c>
      <c r="AJ246" s="4">
        <f t="shared" si="34"/>
        <v>0.0018287043524564893</v>
      </c>
    </row>
    <row r="247" spans="2:36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9.75" customHeight="1">
      <c r="A248" s="3" t="s">
        <v>135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2:36" ht="9.75" customHeight="1">
      <c r="B249" s="5" t="s">
        <v>89</v>
      </c>
      <c r="C249" s="2">
        <v>151</v>
      </c>
      <c r="D249" s="2">
        <v>101</v>
      </c>
      <c r="E249" s="2">
        <v>2842</v>
      </c>
      <c r="F249" s="2">
        <v>20797</v>
      </c>
      <c r="G249" s="2">
        <v>30648</v>
      </c>
      <c r="H249" s="2">
        <v>602</v>
      </c>
      <c r="I249" s="2">
        <v>113</v>
      </c>
      <c r="J249" s="2">
        <v>949</v>
      </c>
      <c r="K249" s="2">
        <v>447</v>
      </c>
      <c r="L249" s="2">
        <v>1429</v>
      </c>
      <c r="M249" s="2">
        <v>10112</v>
      </c>
      <c r="N249" s="2">
        <v>1083</v>
      </c>
      <c r="O249" s="2">
        <v>1280</v>
      </c>
      <c r="P249" s="2">
        <v>17728</v>
      </c>
      <c r="Q249" s="2">
        <v>5796</v>
      </c>
      <c r="R249" s="2">
        <v>1032</v>
      </c>
      <c r="S249" s="2">
        <v>1263</v>
      </c>
      <c r="T249" s="2">
        <v>7680</v>
      </c>
      <c r="U249" s="2">
        <v>2466</v>
      </c>
      <c r="V249" s="2">
        <v>2400</v>
      </c>
      <c r="W249" s="2">
        <v>792</v>
      </c>
      <c r="X249" s="2">
        <v>715</v>
      </c>
      <c r="Y249" s="2">
        <v>155</v>
      </c>
      <c r="Z249" s="2">
        <v>218</v>
      </c>
      <c r="AA249" s="2">
        <v>309</v>
      </c>
      <c r="AB249" s="2">
        <v>507</v>
      </c>
      <c r="AC249" s="2">
        <v>41</v>
      </c>
      <c r="AD249" s="2">
        <v>138</v>
      </c>
      <c r="AE249" s="2">
        <v>374</v>
      </c>
      <c r="AF249" s="2">
        <v>324</v>
      </c>
      <c r="AG249" s="2">
        <v>214</v>
      </c>
      <c r="AH249" s="2">
        <v>277</v>
      </c>
      <c r="AI249" s="2">
        <v>59</v>
      </c>
      <c r="AJ249" s="2">
        <v>390</v>
      </c>
    </row>
    <row r="250" spans="2:36" ht="9.75" customHeight="1">
      <c r="B250" s="5" t="s">
        <v>90</v>
      </c>
      <c r="C250" s="2">
        <v>297</v>
      </c>
      <c r="D250" s="2">
        <v>189</v>
      </c>
      <c r="E250" s="2">
        <v>2030</v>
      </c>
      <c r="F250" s="2">
        <v>22809</v>
      </c>
      <c r="G250" s="2">
        <v>31773</v>
      </c>
      <c r="H250" s="2">
        <v>1454</v>
      </c>
      <c r="I250" s="2">
        <v>186</v>
      </c>
      <c r="J250" s="2">
        <v>1037</v>
      </c>
      <c r="K250" s="2">
        <v>330</v>
      </c>
      <c r="L250" s="2">
        <v>1242</v>
      </c>
      <c r="M250" s="2">
        <v>6984</v>
      </c>
      <c r="N250" s="2">
        <v>1415</v>
      </c>
      <c r="O250" s="2">
        <v>1197</v>
      </c>
      <c r="P250" s="2">
        <v>12573</v>
      </c>
      <c r="Q250" s="2">
        <v>4049</v>
      </c>
      <c r="R250" s="2">
        <v>1115</v>
      </c>
      <c r="S250" s="2">
        <v>854</v>
      </c>
      <c r="T250" s="2">
        <v>7479</v>
      </c>
      <c r="U250" s="2">
        <v>1618</v>
      </c>
      <c r="V250" s="2">
        <v>973</v>
      </c>
      <c r="W250" s="2">
        <v>1272</v>
      </c>
      <c r="X250" s="2">
        <v>726</v>
      </c>
      <c r="Y250" s="2">
        <v>146</v>
      </c>
      <c r="Z250" s="2">
        <v>276</v>
      </c>
      <c r="AA250" s="2">
        <v>431</v>
      </c>
      <c r="AB250" s="2">
        <v>544</v>
      </c>
      <c r="AC250" s="2">
        <v>94</v>
      </c>
      <c r="AD250" s="2">
        <v>203</v>
      </c>
      <c r="AE250" s="2">
        <v>383</v>
      </c>
      <c r="AF250" s="2">
        <v>397</v>
      </c>
      <c r="AG250" s="2">
        <v>617</v>
      </c>
      <c r="AH250" s="2">
        <v>469</v>
      </c>
      <c r="AI250" s="2">
        <v>86</v>
      </c>
      <c r="AJ250" s="2">
        <v>98</v>
      </c>
    </row>
    <row r="251" spans="1:36" ht="9.75" customHeight="1">
      <c r="A251" s="3" t="s">
        <v>92</v>
      </c>
      <c r="C251" s="2">
        <v>448</v>
      </c>
      <c r="D251" s="2">
        <v>290</v>
      </c>
      <c r="E251" s="2">
        <v>4872</v>
      </c>
      <c r="F251" s="2">
        <v>43606</v>
      </c>
      <c r="G251" s="2">
        <v>62421</v>
      </c>
      <c r="H251" s="2">
        <v>2056</v>
      </c>
      <c r="I251" s="2">
        <v>299</v>
      </c>
      <c r="J251" s="2">
        <v>1986</v>
      </c>
      <c r="K251" s="2">
        <v>777</v>
      </c>
      <c r="L251" s="2">
        <v>2671</v>
      </c>
      <c r="M251" s="2">
        <v>17096</v>
      </c>
      <c r="N251" s="2">
        <v>2498</v>
      </c>
      <c r="O251" s="2">
        <v>2477</v>
      </c>
      <c r="P251" s="2">
        <v>30301</v>
      </c>
      <c r="Q251" s="2">
        <v>9845</v>
      </c>
      <c r="R251" s="2">
        <v>2147</v>
      </c>
      <c r="S251" s="2">
        <v>2117</v>
      </c>
      <c r="T251" s="2">
        <v>15159</v>
      </c>
      <c r="U251" s="2">
        <v>4084</v>
      </c>
      <c r="V251" s="2">
        <v>3373</v>
      </c>
      <c r="W251" s="2">
        <v>2064</v>
      </c>
      <c r="X251" s="2">
        <v>1441</v>
      </c>
      <c r="Y251" s="2">
        <v>301</v>
      </c>
      <c r="Z251" s="2">
        <v>494</v>
      </c>
      <c r="AA251" s="2">
        <v>740</v>
      </c>
      <c r="AB251" s="2">
        <v>1051</v>
      </c>
      <c r="AC251" s="2">
        <v>135</v>
      </c>
      <c r="AD251" s="2">
        <v>341</v>
      </c>
      <c r="AE251" s="2">
        <v>757</v>
      </c>
      <c r="AF251" s="2">
        <v>721</v>
      </c>
      <c r="AG251" s="2">
        <v>831</v>
      </c>
      <c r="AH251" s="2">
        <v>746</v>
      </c>
      <c r="AI251" s="2">
        <v>145</v>
      </c>
      <c r="AJ251" s="2">
        <v>488</v>
      </c>
    </row>
    <row r="252" spans="2:36" s="4" customFormat="1" ht="9.75" customHeight="1">
      <c r="B252" s="6" t="s">
        <v>93</v>
      </c>
      <c r="C252" s="4">
        <f aca="true" t="shared" si="35" ref="C252:AJ252">C251/218780</f>
        <v>0.0020477191699424077</v>
      </c>
      <c r="D252" s="4">
        <f t="shared" si="35"/>
        <v>0.0013255324984002195</v>
      </c>
      <c r="E252" s="4">
        <f t="shared" si="35"/>
        <v>0.022268945973123688</v>
      </c>
      <c r="F252" s="4">
        <f t="shared" si="35"/>
        <v>0.19931437974220678</v>
      </c>
      <c r="G252" s="4">
        <f t="shared" si="35"/>
        <v>0.2853140140780693</v>
      </c>
      <c r="H252" s="4">
        <f t="shared" si="35"/>
        <v>0.009397568333485694</v>
      </c>
      <c r="I252" s="4">
        <f t="shared" si="35"/>
        <v>0.0013666697138678123</v>
      </c>
      <c r="J252" s="4">
        <f t="shared" si="35"/>
        <v>0.009077612213182193</v>
      </c>
      <c r="K252" s="4">
        <f t="shared" si="35"/>
        <v>0.0035515129353688637</v>
      </c>
      <c r="L252" s="4">
        <f t="shared" si="35"/>
        <v>0.012208611390437883</v>
      </c>
      <c r="M252" s="4">
        <f t="shared" si="35"/>
        <v>0.07814242618155225</v>
      </c>
      <c r="N252" s="4">
        <f t="shared" si="35"/>
        <v>0.011417862693116372</v>
      </c>
      <c r="O252" s="4">
        <f t="shared" si="35"/>
        <v>0.011321875857025323</v>
      </c>
      <c r="P252" s="4">
        <f t="shared" si="35"/>
        <v>0.13849986287594845</v>
      </c>
      <c r="Q252" s="4">
        <f t="shared" si="35"/>
        <v>0.04499954291982814</v>
      </c>
      <c r="R252" s="4">
        <f t="shared" si="35"/>
        <v>0.009813511289880245</v>
      </c>
      <c r="S252" s="4">
        <f t="shared" si="35"/>
        <v>0.009676387238321602</v>
      </c>
      <c r="T252" s="4">
        <f t="shared" si="35"/>
        <v>0.0692887832525825</v>
      </c>
      <c r="U252" s="4">
        <f t="shared" si="35"/>
        <v>0.018667154218849985</v>
      </c>
      <c r="V252" s="4">
        <f t="shared" si="35"/>
        <v>0.015417314196910137</v>
      </c>
      <c r="W252" s="4">
        <f t="shared" si="35"/>
        <v>0.009434134747234665</v>
      </c>
      <c r="X252" s="4">
        <f t="shared" si="35"/>
        <v>0.006586525276533504</v>
      </c>
      <c r="Y252" s="4">
        <f t="shared" si="35"/>
        <v>0.0013758113173050553</v>
      </c>
      <c r="Z252" s="4">
        <f t="shared" si="35"/>
        <v>0.0022579760489989946</v>
      </c>
      <c r="AA252" s="4">
        <f t="shared" si="35"/>
        <v>0.0033823932717798703</v>
      </c>
      <c r="AB252" s="4">
        <f t="shared" si="35"/>
        <v>0.00480391260627114</v>
      </c>
      <c r="AC252" s="4">
        <f t="shared" si="35"/>
        <v>0.0006170582320138953</v>
      </c>
      <c r="AD252" s="4">
        <f t="shared" si="35"/>
        <v>0.0015586433860499131</v>
      </c>
      <c r="AE252" s="4">
        <f t="shared" si="35"/>
        <v>0.0034600969009964348</v>
      </c>
      <c r="AF252" s="4">
        <f t="shared" si="35"/>
        <v>0.0032955480391260628</v>
      </c>
      <c r="AG252" s="4">
        <f t="shared" si="35"/>
        <v>0.003798336228174422</v>
      </c>
      <c r="AH252" s="4">
        <f t="shared" si="35"/>
        <v>0.003409818082091599</v>
      </c>
      <c r="AI252" s="4">
        <f t="shared" si="35"/>
        <v>0.0006627662492001097</v>
      </c>
      <c r="AJ252" s="4">
        <f t="shared" si="35"/>
        <v>0.0022305512386872656</v>
      </c>
    </row>
    <row r="253" spans="2:36" ht="4.5" customHeight="1"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9.75" customHeight="1">
      <c r="A254" s="3" t="s">
        <v>136</v>
      </c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2:36" ht="9.75" customHeight="1">
      <c r="B255" s="5" t="s">
        <v>89</v>
      </c>
      <c r="C255" s="2">
        <v>347</v>
      </c>
      <c r="D255" s="2">
        <v>266</v>
      </c>
      <c r="E255" s="2">
        <v>5522</v>
      </c>
      <c r="F255" s="2">
        <v>48167</v>
      </c>
      <c r="G255" s="2">
        <v>57931</v>
      </c>
      <c r="H255" s="2">
        <v>1516</v>
      </c>
      <c r="I255" s="2">
        <v>2103</v>
      </c>
      <c r="J255" s="2">
        <v>6143</v>
      </c>
      <c r="K255" s="2">
        <v>3377</v>
      </c>
      <c r="L255" s="2">
        <v>2214</v>
      </c>
      <c r="M255" s="2">
        <v>14916</v>
      </c>
      <c r="N255" s="2">
        <v>2461</v>
      </c>
      <c r="O255" s="2">
        <v>1990</v>
      </c>
      <c r="P255" s="2">
        <v>31895</v>
      </c>
      <c r="Q255" s="2">
        <v>8369</v>
      </c>
      <c r="R255" s="2">
        <v>1399</v>
      </c>
      <c r="S255" s="2">
        <v>2021</v>
      </c>
      <c r="T255" s="2">
        <v>10577</v>
      </c>
      <c r="U255" s="2">
        <v>3666</v>
      </c>
      <c r="V255" s="2">
        <v>2245</v>
      </c>
      <c r="W255" s="2">
        <v>2978</v>
      </c>
      <c r="X255" s="2">
        <v>1132</v>
      </c>
      <c r="Y255" s="2">
        <v>386</v>
      </c>
      <c r="Z255" s="2">
        <v>573</v>
      </c>
      <c r="AA255" s="2">
        <v>552</v>
      </c>
      <c r="AB255" s="2">
        <v>1436</v>
      </c>
      <c r="AC255" s="2">
        <v>123</v>
      </c>
      <c r="AD255" s="2">
        <v>260</v>
      </c>
      <c r="AE255" s="2">
        <v>630</v>
      </c>
      <c r="AF255" s="2">
        <v>862</v>
      </c>
      <c r="AG255" s="2">
        <v>535</v>
      </c>
      <c r="AH255" s="2">
        <v>456</v>
      </c>
      <c r="AI255" s="2">
        <v>170</v>
      </c>
      <c r="AJ255" s="2">
        <v>983</v>
      </c>
    </row>
    <row r="256" spans="1:36" ht="9.75" customHeight="1">
      <c r="A256" s="3" t="s">
        <v>92</v>
      </c>
      <c r="C256" s="2">
        <v>347</v>
      </c>
      <c r="D256" s="2">
        <v>266</v>
      </c>
      <c r="E256" s="2">
        <v>5522</v>
      </c>
      <c r="F256" s="2">
        <v>48167</v>
      </c>
      <c r="G256" s="2">
        <v>57931</v>
      </c>
      <c r="H256" s="2">
        <v>1516</v>
      </c>
      <c r="I256" s="2">
        <v>2103</v>
      </c>
      <c r="J256" s="2">
        <v>6143</v>
      </c>
      <c r="K256" s="2">
        <v>3377</v>
      </c>
      <c r="L256" s="2">
        <v>2214</v>
      </c>
      <c r="M256" s="2">
        <v>14916</v>
      </c>
      <c r="N256" s="2">
        <v>2461</v>
      </c>
      <c r="O256" s="2">
        <v>1990</v>
      </c>
      <c r="P256" s="2">
        <v>31895</v>
      </c>
      <c r="Q256" s="2">
        <v>8369</v>
      </c>
      <c r="R256" s="2">
        <v>1399</v>
      </c>
      <c r="S256" s="2">
        <v>2021</v>
      </c>
      <c r="T256" s="2">
        <v>10577</v>
      </c>
      <c r="U256" s="2">
        <v>3666</v>
      </c>
      <c r="V256" s="2">
        <v>2245</v>
      </c>
      <c r="W256" s="2">
        <v>2978</v>
      </c>
      <c r="X256" s="2">
        <v>1132</v>
      </c>
      <c r="Y256" s="2">
        <v>386</v>
      </c>
      <c r="Z256" s="2">
        <v>573</v>
      </c>
      <c r="AA256" s="2">
        <v>552</v>
      </c>
      <c r="AB256" s="2">
        <v>1436</v>
      </c>
      <c r="AC256" s="2">
        <v>123</v>
      </c>
      <c r="AD256" s="2">
        <v>260</v>
      </c>
      <c r="AE256" s="2">
        <v>630</v>
      </c>
      <c r="AF256" s="2">
        <v>862</v>
      </c>
      <c r="AG256" s="2">
        <v>535</v>
      </c>
      <c r="AH256" s="2">
        <v>456</v>
      </c>
      <c r="AI256" s="2">
        <v>170</v>
      </c>
      <c r="AJ256" s="2">
        <v>983</v>
      </c>
    </row>
    <row r="257" spans="2:36" s="4" customFormat="1" ht="9.75" customHeight="1">
      <c r="B257" s="6" t="s">
        <v>93</v>
      </c>
      <c r="C257" s="4">
        <f aca="true" t="shared" si="36" ref="C257:AJ257">C256/218203</f>
        <v>0.0015902622787037758</v>
      </c>
      <c r="D257" s="4">
        <f t="shared" si="36"/>
        <v>0.0012190483173925197</v>
      </c>
      <c r="E257" s="4">
        <f t="shared" si="36"/>
        <v>0.02530670980692291</v>
      </c>
      <c r="F257" s="4">
        <f t="shared" si="36"/>
        <v>0.22074398610468235</v>
      </c>
      <c r="G257" s="4">
        <f t="shared" si="36"/>
        <v>0.26549130855212805</v>
      </c>
      <c r="H257" s="4">
        <f t="shared" si="36"/>
        <v>0.006947658831455113</v>
      </c>
      <c r="I257" s="4">
        <f t="shared" si="36"/>
        <v>0.009637814328858907</v>
      </c>
      <c r="J257" s="4">
        <f t="shared" si="36"/>
        <v>0.028152683510309206</v>
      </c>
      <c r="K257" s="4">
        <f t="shared" si="36"/>
        <v>0.0154764141647915</v>
      </c>
      <c r="L257" s="4">
        <f t="shared" si="36"/>
        <v>0.010146514942507665</v>
      </c>
      <c r="M257" s="4">
        <f t="shared" si="36"/>
        <v>0.0683583635422061</v>
      </c>
      <c r="N257" s="4">
        <f t="shared" si="36"/>
        <v>0.011278488380086433</v>
      </c>
      <c r="O257" s="4">
        <f t="shared" si="36"/>
        <v>0.009119947938387649</v>
      </c>
      <c r="P257" s="4">
        <f t="shared" si="36"/>
        <v>0.14617122587682113</v>
      </c>
      <c r="Q257" s="4">
        <f t="shared" si="36"/>
        <v>0.03835419311375187</v>
      </c>
      <c r="R257" s="4">
        <f t="shared" si="36"/>
        <v>0.006411460887338854</v>
      </c>
      <c r="S257" s="4">
        <f t="shared" si="36"/>
        <v>0.0092620174791364</v>
      </c>
      <c r="T257" s="4">
        <f t="shared" si="36"/>
        <v>0.04847321072579204</v>
      </c>
      <c r="U257" s="4">
        <f t="shared" si="36"/>
        <v>0.016800868915642773</v>
      </c>
      <c r="V257" s="4">
        <f t="shared" si="36"/>
        <v>0.010288584483256417</v>
      </c>
      <c r="W257" s="4">
        <f t="shared" si="36"/>
        <v>0.013647841688702722</v>
      </c>
      <c r="X257" s="4">
        <f t="shared" si="36"/>
        <v>0.005187829681535084</v>
      </c>
      <c r="Y257" s="4">
        <f t="shared" si="36"/>
        <v>0.0017689949267425287</v>
      </c>
      <c r="Z257" s="4">
        <f t="shared" si="36"/>
        <v>0.0026259950596462926</v>
      </c>
      <c r="AA257" s="4">
        <f t="shared" si="36"/>
        <v>0.002529754403010041</v>
      </c>
      <c r="AB257" s="4">
        <f t="shared" si="36"/>
        <v>0.006581027758555107</v>
      </c>
      <c r="AC257" s="4">
        <f t="shared" si="36"/>
        <v>0.0005636952745837592</v>
      </c>
      <c r="AD257" s="4">
        <f t="shared" si="36"/>
        <v>0.0011915509869250193</v>
      </c>
      <c r="AE257" s="4">
        <f t="shared" si="36"/>
        <v>0.002887219699087547</v>
      </c>
      <c r="AF257" s="4">
        <f t="shared" si="36"/>
        <v>0.003950449810497564</v>
      </c>
      <c r="AG257" s="4">
        <f t="shared" si="36"/>
        <v>0.00245184530001879</v>
      </c>
      <c r="AH257" s="4">
        <f t="shared" si="36"/>
        <v>0.002089797115530034</v>
      </c>
      <c r="AI257" s="4">
        <f t="shared" si="36"/>
        <v>0.0007790910299125127</v>
      </c>
      <c r="AJ257" s="4">
        <f t="shared" si="36"/>
        <v>0.004504979308258823</v>
      </c>
    </row>
    <row r="258" spans="2:36" ht="4.5" customHeight="1"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9.75" customHeight="1">
      <c r="A259" s="3" t="s">
        <v>137</v>
      </c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2:36" ht="9.75" customHeight="1">
      <c r="B260" s="5" t="s">
        <v>90</v>
      </c>
      <c r="C260" s="2">
        <v>715</v>
      </c>
      <c r="D260" s="2">
        <v>467</v>
      </c>
      <c r="E260" s="2">
        <v>5572</v>
      </c>
      <c r="F260" s="2">
        <v>35462</v>
      </c>
      <c r="G260" s="2">
        <v>52738</v>
      </c>
      <c r="H260" s="2">
        <v>2404</v>
      </c>
      <c r="I260" s="2">
        <v>503</v>
      </c>
      <c r="J260" s="2">
        <v>2648</v>
      </c>
      <c r="K260" s="2">
        <v>996</v>
      </c>
      <c r="L260" s="2">
        <v>2856</v>
      </c>
      <c r="M260" s="2">
        <v>19328</v>
      </c>
      <c r="N260" s="2">
        <v>3602</v>
      </c>
      <c r="O260" s="2">
        <v>2972</v>
      </c>
      <c r="P260" s="2">
        <v>26150</v>
      </c>
      <c r="Q260" s="2">
        <v>9160</v>
      </c>
      <c r="R260" s="2">
        <v>2495</v>
      </c>
      <c r="S260" s="2">
        <v>2406</v>
      </c>
      <c r="T260" s="2">
        <v>16916</v>
      </c>
      <c r="U260" s="2">
        <v>3615</v>
      </c>
      <c r="V260" s="2">
        <v>1979</v>
      </c>
      <c r="W260" s="2">
        <v>3789</v>
      </c>
      <c r="X260" s="2">
        <v>1194</v>
      </c>
      <c r="Y260" s="2">
        <v>380</v>
      </c>
      <c r="Z260" s="2">
        <v>449</v>
      </c>
      <c r="AA260" s="2">
        <v>862</v>
      </c>
      <c r="AB260" s="2">
        <v>968</v>
      </c>
      <c r="AC260" s="2">
        <v>208</v>
      </c>
      <c r="AD260" s="2">
        <v>476</v>
      </c>
      <c r="AE260" s="2">
        <v>810</v>
      </c>
      <c r="AF260" s="2">
        <v>1202</v>
      </c>
      <c r="AG260" s="2">
        <v>1281</v>
      </c>
      <c r="AH260" s="2">
        <v>951</v>
      </c>
      <c r="AI260" s="2">
        <v>153</v>
      </c>
      <c r="AJ260" s="2">
        <v>286</v>
      </c>
    </row>
    <row r="261" spans="1:36" ht="9.75" customHeight="1">
      <c r="A261" s="3" t="s">
        <v>92</v>
      </c>
      <c r="C261" s="2">
        <v>715</v>
      </c>
      <c r="D261" s="2">
        <v>467</v>
      </c>
      <c r="E261" s="2">
        <v>5572</v>
      </c>
      <c r="F261" s="2">
        <v>35462</v>
      </c>
      <c r="G261" s="2">
        <v>52738</v>
      </c>
      <c r="H261" s="2">
        <v>2404</v>
      </c>
      <c r="I261" s="2">
        <v>503</v>
      </c>
      <c r="J261" s="2">
        <v>2648</v>
      </c>
      <c r="K261" s="2">
        <v>996</v>
      </c>
      <c r="L261" s="2">
        <v>2856</v>
      </c>
      <c r="M261" s="2">
        <v>19328</v>
      </c>
      <c r="N261" s="2">
        <v>3602</v>
      </c>
      <c r="O261" s="2">
        <v>2972</v>
      </c>
      <c r="P261" s="2">
        <v>26150</v>
      </c>
      <c r="Q261" s="2">
        <v>9160</v>
      </c>
      <c r="R261" s="2">
        <v>2495</v>
      </c>
      <c r="S261" s="2">
        <v>2406</v>
      </c>
      <c r="T261" s="2">
        <v>16916</v>
      </c>
      <c r="U261" s="2">
        <v>3615</v>
      </c>
      <c r="V261" s="2">
        <v>1979</v>
      </c>
      <c r="W261" s="2">
        <v>3789</v>
      </c>
      <c r="X261" s="2">
        <v>1194</v>
      </c>
      <c r="Y261" s="2">
        <v>380</v>
      </c>
      <c r="Z261" s="2">
        <v>449</v>
      </c>
      <c r="AA261" s="2">
        <v>862</v>
      </c>
      <c r="AB261" s="2">
        <v>968</v>
      </c>
      <c r="AC261" s="2">
        <v>208</v>
      </c>
      <c r="AD261" s="2">
        <v>476</v>
      </c>
      <c r="AE261" s="2">
        <v>810</v>
      </c>
      <c r="AF261" s="2">
        <v>1202</v>
      </c>
      <c r="AG261" s="2">
        <v>1281</v>
      </c>
      <c r="AH261" s="2">
        <v>951</v>
      </c>
      <c r="AI261" s="2">
        <v>153</v>
      </c>
      <c r="AJ261" s="2">
        <v>286</v>
      </c>
    </row>
    <row r="262" spans="2:36" s="4" customFormat="1" ht="9.75" customHeight="1">
      <c r="B262" s="6" t="s">
        <v>93</v>
      </c>
      <c r="C262" s="4">
        <f aca="true" t="shared" si="37" ref="C262:AJ262">C261/206002</f>
        <v>0.0034708400889311756</v>
      </c>
      <c r="D262" s="4">
        <f t="shared" si="37"/>
        <v>0.002266968281861341</v>
      </c>
      <c r="E262" s="4">
        <f t="shared" si="37"/>
        <v>0.027048281084649663</v>
      </c>
      <c r="F262" s="4">
        <f t="shared" si="37"/>
        <v>0.1721439597673809</v>
      </c>
      <c r="G262" s="4">
        <f t="shared" si="37"/>
        <v>0.2560072232308424</v>
      </c>
      <c r="H262" s="4">
        <f t="shared" si="37"/>
        <v>0.01166978961369307</v>
      </c>
      <c r="I262" s="4">
        <f t="shared" si="37"/>
        <v>0.0024417238667585753</v>
      </c>
      <c r="J262" s="4">
        <f t="shared" si="37"/>
        <v>0.0128542441335521</v>
      </c>
      <c r="K262" s="4">
        <f t="shared" si="37"/>
        <v>0.004834904515490141</v>
      </c>
      <c r="L262" s="4">
        <f t="shared" si="37"/>
        <v>0.013863943068513898</v>
      </c>
      <c r="M262" s="4">
        <f t="shared" si="37"/>
        <v>0.09382433180260386</v>
      </c>
      <c r="N262" s="4">
        <f t="shared" si="37"/>
        <v>0.0174852671333288</v>
      </c>
      <c r="O262" s="4">
        <f t="shared" si="37"/>
        <v>0.014427044397627207</v>
      </c>
      <c r="P262" s="4">
        <f t="shared" si="37"/>
        <v>0.1269405151406297</v>
      </c>
      <c r="Q262" s="4">
        <f t="shared" si="37"/>
        <v>0.04446558771274065</v>
      </c>
      <c r="R262" s="4">
        <f t="shared" si="37"/>
        <v>0.012111532897738857</v>
      </c>
      <c r="S262" s="4">
        <f t="shared" si="37"/>
        <v>0.011679498257298472</v>
      </c>
      <c r="T262" s="4">
        <f t="shared" si="37"/>
        <v>0.08211570761448918</v>
      </c>
      <c r="U262" s="4">
        <f t="shared" si="37"/>
        <v>0.017548373316763916</v>
      </c>
      <c r="V262" s="4">
        <f t="shared" si="37"/>
        <v>0.00960670284754517</v>
      </c>
      <c r="W262" s="4">
        <f t="shared" si="37"/>
        <v>0.01839302531043388</v>
      </c>
      <c r="X262" s="4">
        <f t="shared" si="37"/>
        <v>0.005796060232424928</v>
      </c>
      <c r="Y262" s="4">
        <f t="shared" si="37"/>
        <v>0.001844642285026359</v>
      </c>
      <c r="Z262" s="4">
        <f t="shared" si="37"/>
        <v>0.0021795904894127242</v>
      </c>
      <c r="AA262" s="4">
        <f t="shared" si="37"/>
        <v>0.004184425393928214</v>
      </c>
      <c r="AB262" s="4">
        <f t="shared" si="37"/>
        <v>0.004698983505014514</v>
      </c>
      <c r="AC262" s="4">
        <f t="shared" si="37"/>
        <v>0.0010096989349617964</v>
      </c>
      <c r="AD262" s="4">
        <f t="shared" si="37"/>
        <v>0.0023106571780856498</v>
      </c>
      <c r="AE262" s="4">
        <f t="shared" si="37"/>
        <v>0.003932000660187765</v>
      </c>
      <c r="AF262" s="4">
        <f t="shared" si="37"/>
        <v>0.005834894806846535</v>
      </c>
      <c r="AG262" s="4">
        <f t="shared" si="37"/>
        <v>0.00621838622925991</v>
      </c>
      <c r="AH262" s="4">
        <f t="shared" si="37"/>
        <v>0.004616460034368598</v>
      </c>
      <c r="AI262" s="4">
        <f t="shared" si="37"/>
        <v>0.0007427112358132445</v>
      </c>
      <c r="AJ262" s="4">
        <f t="shared" si="37"/>
        <v>0.00138833603557247</v>
      </c>
    </row>
    <row r="263" spans="2:36" ht="4.5" customHeight="1"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9.75" customHeight="1">
      <c r="A264" s="3" t="s">
        <v>138</v>
      </c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2:36" ht="9.75" customHeight="1">
      <c r="B265" s="5" t="s">
        <v>90</v>
      </c>
      <c r="C265" s="2">
        <v>759</v>
      </c>
      <c r="D265" s="2">
        <v>627</v>
      </c>
      <c r="E265" s="2">
        <v>4062</v>
      </c>
      <c r="F265" s="2">
        <v>54063</v>
      </c>
      <c r="G265" s="2">
        <v>95908</v>
      </c>
      <c r="H265" s="2">
        <v>3513</v>
      </c>
      <c r="I265" s="2">
        <v>533</v>
      </c>
      <c r="J265" s="2">
        <v>2336</v>
      </c>
      <c r="K265" s="2">
        <v>451</v>
      </c>
      <c r="L265" s="2">
        <v>2759</v>
      </c>
      <c r="M265" s="2">
        <v>13398</v>
      </c>
      <c r="N265" s="2">
        <v>2239</v>
      </c>
      <c r="O265" s="2">
        <v>1796</v>
      </c>
      <c r="P265" s="2">
        <v>18459</v>
      </c>
      <c r="Q265" s="2">
        <v>8260</v>
      </c>
      <c r="R265" s="2">
        <v>1828</v>
      </c>
      <c r="S265" s="2">
        <v>1390</v>
      </c>
      <c r="T265" s="2">
        <v>14671</v>
      </c>
      <c r="U265" s="2">
        <v>3697</v>
      </c>
      <c r="V265" s="2">
        <v>2093</v>
      </c>
      <c r="W265" s="2">
        <v>2743</v>
      </c>
      <c r="X265" s="2">
        <v>1899</v>
      </c>
      <c r="Y265" s="2">
        <v>412</v>
      </c>
      <c r="Z265" s="2">
        <v>582</v>
      </c>
      <c r="AA265" s="2">
        <v>708</v>
      </c>
      <c r="AB265" s="2">
        <v>1331</v>
      </c>
      <c r="AC265" s="2">
        <v>171</v>
      </c>
      <c r="AD265" s="2">
        <v>421</v>
      </c>
      <c r="AE265" s="2">
        <v>1107</v>
      </c>
      <c r="AF265" s="2">
        <v>841</v>
      </c>
      <c r="AG265" s="2">
        <v>1194</v>
      </c>
      <c r="AH265" s="2">
        <v>790</v>
      </c>
      <c r="AI265" s="2">
        <v>197</v>
      </c>
      <c r="AJ265" s="2">
        <v>230</v>
      </c>
    </row>
    <row r="266" spans="1:36" ht="9.75" customHeight="1">
      <c r="A266" s="3" t="s">
        <v>92</v>
      </c>
      <c r="C266" s="2">
        <v>759</v>
      </c>
      <c r="D266" s="2">
        <v>627</v>
      </c>
      <c r="E266" s="2">
        <v>4062</v>
      </c>
      <c r="F266" s="2">
        <v>54063</v>
      </c>
      <c r="G266" s="2">
        <v>95908</v>
      </c>
      <c r="H266" s="2">
        <v>3513</v>
      </c>
      <c r="I266" s="2">
        <v>533</v>
      </c>
      <c r="J266" s="2">
        <v>2336</v>
      </c>
      <c r="K266" s="2">
        <v>451</v>
      </c>
      <c r="L266" s="2">
        <v>2759</v>
      </c>
      <c r="M266" s="2">
        <v>13398</v>
      </c>
      <c r="N266" s="2">
        <v>2239</v>
      </c>
      <c r="O266" s="2">
        <v>1796</v>
      </c>
      <c r="P266" s="2">
        <v>18459</v>
      </c>
      <c r="Q266" s="2">
        <v>8260</v>
      </c>
      <c r="R266" s="2">
        <v>1828</v>
      </c>
      <c r="S266" s="2">
        <v>1390</v>
      </c>
      <c r="T266" s="2">
        <v>14671</v>
      </c>
      <c r="U266" s="2">
        <v>3697</v>
      </c>
      <c r="V266" s="2">
        <v>2093</v>
      </c>
      <c r="W266" s="2">
        <v>2743</v>
      </c>
      <c r="X266" s="2">
        <v>1899</v>
      </c>
      <c r="Y266" s="2">
        <v>412</v>
      </c>
      <c r="Z266" s="2">
        <v>582</v>
      </c>
      <c r="AA266" s="2">
        <v>708</v>
      </c>
      <c r="AB266" s="2">
        <v>1331</v>
      </c>
      <c r="AC266" s="2">
        <v>171</v>
      </c>
      <c r="AD266" s="2">
        <v>421</v>
      </c>
      <c r="AE266" s="2">
        <v>1107</v>
      </c>
      <c r="AF266" s="2">
        <v>841</v>
      </c>
      <c r="AG266" s="2">
        <v>1194</v>
      </c>
      <c r="AH266" s="2">
        <v>790</v>
      </c>
      <c r="AI266" s="2">
        <v>197</v>
      </c>
      <c r="AJ266" s="2">
        <v>230</v>
      </c>
    </row>
    <row r="267" spans="2:36" s="4" customFormat="1" ht="9.75" customHeight="1">
      <c r="B267" s="6" t="s">
        <v>93</v>
      </c>
      <c r="C267" s="4">
        <f aca="true" t="shared" si="38" ref="C267:AJ267">C266/245471</f>
        <v>0.003092014942701989</v>
      </c>
      <c r="D267" s="4">
        <f t="shared" si="38"/>
        <v>0.002554273213536426</v>
      </c>
      <c r="E267" s="4">
        <f t="shared" si="38"/>
        <v>0.016547779574776655</v>
      </c>
      <c r="F267" s="4">
        <f t="shared" si="38"/>
        <v>0.22024190230210494</v>
      </c>
      <c r="G267" s="4">
        <f t="shared" si="38"/>
        <v>0.39071010424856706</v>
      </c>
      <c r="H267" s="4">
        <f t="shared" si="38"/>
        <v>0.014311262837565333</v>
      </c>
      <c r="I267" s="4">
        <f t="shared" si="38"/>
        <v>0.0021713359215548883</v>
      </c>
      <c r="J267" s="4">
        <f t="shared" si="38"/>
        <v>0.00951639908583906</v>
      </c>
      <c r="K267" s="4">
        <f t="shared" si="38"/>
        <v>0.0018372842413156747</v>
      </c>
      <c r="L267" s="4">
        <f t="shared" si="38"/>
        <v>0.011239616899755979</v>
      </c>
      <c r="M267" s="4">
        <f t="shared" si="38"/>
        <v>0.05458078551030468</v>
      </c>
      <c r="N267" s="4">
        <f t="shared" si="38"/>
        <v>0.009121240390921942</v>
      </c>
      <c r="O267" s="4">
        <f t="shared" si="38"/>
        <v>0.007316546557434483</v>
      </c>
      <c r="P267" s="4">
        <f t="shared" si="38"/>
        <v>0.0751982922626298</v>
      </c>
      <c r="Q267" s="4">
        <f t="shared" si="38"/>
        <v>0.03364959608263298</v>
      </c>
      <c r="R267" s="4">
        <f t="shared" si="38"/>
        <v>0.007446908188747347</v>
      </c>
      <c r="S267" s="4">
        <f t="shared" si="38"/>
        <v>0.005662583360152523</v>
      </c>
      <c r="T267" s="4">
        <f t="shared" si="38"/>
        <v>0.059766734155969545</v>
      </c>
      <c r="U267" s="4">
        <f t="shared" si="38"/>
        <v>0.015060842217614301</v>
      </c>
      <c r="V267" s="4">
        <f t="shared" si="38"/>
        <v>0.008526465448057</v>
      </c>
      <c r="W267" s="4">
        <f t="shared" si="38"/>
        <v>0.011174436084099548</v>
      </c>
      <c r="X267" s="4">
        <f t="shared" si="38"/>
        <v>0.007736148058222763</v>
      </c>
      <c r="Y267" s="4">
        <f t="shared" si="38"/>
        <v>0.001678406003153122</v>
      </c>
      <c r="Z267" s="4">
        <f t="shared" si="38"/>
        <v>0.0023709521695027113</v>
      </c>
      <c r="AA267" s="4">
        <f t="shared" si="38"/>
        <v>0.0028842510927971124</v>
      </c>
      <c r="AB267" s="4">
        <f t="shared" si="38"/>
        <v>0.00542222910241943</v>
      </c>
      <c r="AC267" s="4">
        <f t="shared" si="38"/>
        <v>0.0006966199673281161</v>
      </c>
      <c r="AD267" s="4">
        <f t="shared" si="38"/>
        <v>0.001715070211959865</v>
      </c>
      <c r="AE267" s="4">
        <f t="shared" si="38"/>
        <v>0.004509697683229384</v>
      </c>
      <c r="AF267" s="4">
        <f t="shared" si="38"/>
        <v>0.0034260666229412027</v>
      </c>
      <c r="AG267" s="4">
        <f t="shared" si="38"/>
        <v>0.004864118368361232</v>
      </c>
      <c r="AH267" s="4">
        <f t="shared" si="38"/>
        <v>0.003218302773036326</v>
      </c>
      <c r="AI267" s="4">
        <f t="shared" si="38"/>
        <v>0.000802538792769818</v>
      </c>
      <c r="AJ267" s="4">
        <f t="shared" si="38"/>
        <v>0.0009369742250612089</v>
      </c>
    </row>
    <row r="268" spans="2:36" ht="4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9.75" customHeight="1">
      <c r="A269" s="3" t="s">
        <v>139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2:36" ht="9.75" customHeight="1">
      <c r="B270" s="5" t="s">
        <v>91</v>
      </c>
      <c r="C270" s="2">
        <v>766</v>
      </c>
      <c r="D270" s="2">
        <v>335</v>
      </c>
      <c r="E270" s="2">
        <v>573</v>
      </c>
      <c r="F270" s="2">
        <v>7793</v>
      </c>
      <c r="G270" s="2">
        <v>3202</v>
      </c>
      <c r="H270" s="2">
        <v>673</v>
      </c>
      <c r="I270" s="2">
        <v>179</v>
      </c>
      <c r="J270" s="2">
        <v>360</v>
      </c>
      <c r="K270" s="2">
        <v>163</v>
      </c>
      <c r="L270" s="2">
        <v>205</v>
      </c>
      <c r="M270" s="2">
        <v>650</v>
      </c>
      <c r="N270" s="2">
        <v>561</v>
      </c>
      <c r="O270" s="2">
        <v>147</v>
      </c>
      <c r="P270" s="2">
        <v>664</v>
      </c>
      <c r="Q270" s="2">
        <v>518</v>
      </c>
      <c r="R270" s="2">
        <v>152</v>
      </c>
      <c r="S270" s="2">
        <v>522</v>
      </c>
      <c r="T270" s="2">
        <v>1018</v>
      </c>
      <c r="U270" s="2">
        <v>169</v>
      </c>
      <c r="V270" s="2">
        <v>751</v>
      </c>
      <c r="W270" s="2">
        <v>263</v>
      </c>
      <c r="X270" s="2">
        <v>85</v>
      </c>
      <c r="Y270" s="2">
        <v>175</v>
      </c>
      <c r="Z270" s="2">
        <v>55</v>
      </c>
      <c r="AA270" s="2">
        <v>137</v>
      </c>
      <c r="AB270" s="2">
        <v>99</v>
      </c>
      <c r="AC270" s="2">
        <v>52</v>
      </c>
      <c r="AD270" s="2">
        <v>64</v>
      </c>
      <c r="AE270" s="2">
        <v>33</v>
      </c>
      <c r="AF270" s="2">
        <v>54</v>
      </c>
      <c r="AG270" s="2">
        <v>1315</v>
      </c>
      <c r="AH270" s="2">
        <v>87</v>
      </c>
      <c r="AI270" s="2">
        <v>160</v>
      </c>
      <c r="AJ270" s="2">
        <v>57</v>
      </c>
    </row>
    <row r="271" spans="2:36" ht="9.75" customHeight="1">
      <c r="B271" s="5" t="s">
        <v>90</v>
      </c>
      <c r="C271" s="2">
        <v>1337</v>
      </c>
      <c r="D271" s="2">
        <v>767</v>
      </c>
      <c r="E271" s="2">
        <v>2837</v>
      </c>
      <c r="F271" s="2">
        <v>38631</v>
      </c>
      <c r="G271" s="2">
        <v>37502</v>
      </c>
      <c r="H271" s="2">
        <v>2930</v>
      </c>
      <c r="I271" s="2">
        <v>533</v>
      </c>
      <c r="J271" s="2">
        <v>1070</v>
      </c>
      <c r="K271" s="2">
        <v>390</v>
      </c>
      <c r="L271" s="2">
        <v>3448</v>
      </c>
      <c r="M271" s="2">
        <v>4901</v>
      </c>
      <c r="N271" s="2">
        <v>1580</v>
      </c>
      <c r="O271" s="2">
        <v>1268</v>
      </c>
      <c r="P271" s="2">
        <v>4259</v>
      </c>
      <c r="Q271" s="2">
        <v>3876</v>
      </c>
      <c r="R271" s="2">
        <v>1266</v>
      </c>
      <c r="S271" s="2">
        <v>896</v>
      </c>
      <c r="T271" s="2">
        <v>5109</v>
      </c>
      <c r="U271" s="2">
        <v>1579</v>
      </c>
      <c r="V271" s="2">
        <v>1905</v>
      </c>
      <c r="W271" s="2">
        <v>1534</v>
      </c>
      <c r="X271" s="2">
        <v>1013</v>
      </c>
      <c r="Y271" s="2">
        <v>351</v>
      </c>
      <c r="Z271" s="2">
        <v>483</v>
      </c>
      <c r="AA271" s="2">
        <v>469</v>
      </c>
      <c r="AB271" s="2">
        <v>495</v>
      </c>
      <c r="AC271" s="2">
        <v>149</v>
      </c>
      <c r="AD271" s="2">
        <v>282</v>
      </c>
      <c r="AE271" s="2">
        <v>564</v>
      </c>
      <c r="AF271" s="2">
        <v>552</v>
      </c>
      <c r="AG271" s="2">
        <v>2722</v>
      </c>
      <c r="AH271" s="2">
        <v>470</v>
      </c>
      <c r="AI271" s="2">
        <v>224</v>
      </c>
      <c r="AJ271" s="2">
        <v>165</v>
      </c>
    </row>
    <row r="272" spans="1:36" ht="9.75" customHeight="1">
      <c r="A272" s="3" t="s">
        <v>92</v>
      </c>
      <c r="C272" s="2">
        <v>2103</v>
      </c>
      <c r="D272" s="2">
        <v>1102</v>
      </c>
      <c r="E272" s="2">
        <v>3410</v>
      </c>
      <c r="F272" s="2">
        <v>46424</v>
      </c>
      <c r="G272" s="2">
        <v>40704</v>
      </c>
      <c r="H272" s="2">
        <v>3603</v>
      </c>
      <c r="I272" s="2">
        <v>712</v>
      </c>
      <c r="J272" s="2">
        <v>1430</v>
      </c>
      <c r="K272" s="2">
        <v>553</v>
      </c>
      <c r="L272" s="2">
        <v>3653</v>
      </c>
      <c r="M272" s="2">
        <v>5551</v>
      </c>
      <c r="N272" s="2">
        <v>2141</v>
      </c>
      <c r="O272" s="2">
        <v>1415</v>
      </c>
      <c r="P272" s="2">
        <v>4923</v>
      </c>
      <c r="Q272" s="2">
        <v>4394</v>
      </c>
      <c r="R272" s="2">
        <v>1418</v>
      </c>
      <c r="S272" s="2">
        <v>1418</v>
      </c>
      <c r="T272" s="2">
        <v>6127</v>
      </c>
      <c r="U272" s="2">
        <v>1748</v>
      </c>
      <c r="V272" s="2">
        <v>2656</v>
      </c>
      <c r="W272" s="2">
        <v>1797</v>
      </c>
      <c r="X272" s="2">
        <v>1098</v>
      </c>
      <c r="Y272" s="2">
        <v>526</v>
      </c>
      <c r="Z272" s="2">
        <v>538</v>
      </c>
      <c r="AA272" s="2">
        <v>606</v>
      </c>
      <c r="AB272" s="2">
        <v>594</v>
      </c>
      <c r="AC272" s="2">
        <v>201</v>
      </c>
      <c r="AD272" s="2">
        <v>346</v>
      </c>
      <c r="AE272" s="2">
        <v>597</v>
      </c>
      <c r="AF272" s="2">
        <v>606</v>
      </c>
      <c r="AG272" s="2">
        <v>4037</v>
      </c>
      <c r="AH272" s="2">
        <v>557</v>
      </c>
      <c r="AI272" s="2">
        <v>384</v>
      </c>
      <c r="AJ272" s="2">
        <v>222</v>
      </c>
    </row>
    <row r="273" spans="2:36" s="4" customFormat="1" ht="9.75" customHeight="1">
      <c r="B273" s="6" t="s">
        <v>93</v>
      </c>
      <c r="C273" s="4">
        <f aca="true" t="shared" si="39" ref="C273:AJ273">C272/147648</f>
        <v>0.014243335500650194</v>
      </c>
      <c r="D273" s="4">
        <f t="shared" si="39"/>
        <v>0.007463697442566104</v>
      </c>
      <c r="E273" s="4">
        <f t="shared" si="39"/>
        <v>0.023095470307758995</v>
      </c>
      <c r="F273" s="4">
        <f t="shared" si="39"/>
        <v>0.3144234937147811</v>
      </c>
      <c r="G273" s="4">
        <f t="shared" si="39"/>
        <v>0.2756827048114434</v>
      </c>
      <c r="H273" s="4">
        <f t="shared" si="39"/>
        <v>0.024402633289986996</v>
      </c>
      <c r="I273" s="4">
        <f t="shared" si="39"/>
        <v>0.004822280017338535</v>
      </c>
      <c r="J273" s="4">
        <f t="shared" si="39"/>
        <v>0.009685197225834417</v>
      </c>
      <c r="K273" s="4">
        <f t="shared" si="39"/>
        <v>0.003745394451668834</v>
      </c>
      <c r="L273" s="4">
        <f t="shared" si="39"/>
        <v>0.024741276549631555</v>
      </c>
      <c r="M273" s="4">
        <f t="shared" si="39"/>
        <v>0.03759617468573905</v>
      </c>
      <c r="N273" s="4">
        <f t="shared" si="39"/>
        <v>0.01450070437798006</v>
      </c>
      <c r="O273" s="4">
        <f t="shared" si="39"/>
        <v>0.009583604247941049</v>
      </c>
      <c r="P273" s="4">
        <f t="shared" si="39"/>
        <v>0.03334281534460338</v>
      </c>
      <c r="Q273" s="4">
        <f t="shared" si="39"/>
        <v>0.029759969657563935</v>
      </c>
      <c r="R273" s="4">
        <f t="shared" si="39"/>
        <v>0.009603922843519722</v>
      </c>
      <c r="S273" s="4">
        <f t="shared" si="39"/>
        <v>0.009603922843519722</v>
      </c>
      <c r="T273" s="4">
        <f t="shared" si="39"/>
        <v>0.04149734503684439</v>
      </c>
      <c r="U273" s="4">
        <f t="shared" si="39"/>
        <v>0.011838968357173818</v>
      </c>
      <c r="V273" s="4">
        <f t="shared" si="39"/>
        <v>0.017988729952319028</v>
      </c>
      <c r="W273" s="4">
        <f t="shared" si="39"/>
        <v>0.012170838751625487</v>
      </c>
      <c r="X273" s="4">
        <f t="shared" si="39"/>
        <v>0.007436605981794539</v>
      </c>
      <c r="Y273" s="4">
        <f t="shared" si="39"/>
        <v>0.0035625270914607715</v>
      </c>
      <c r="Z273" s="4">
        <f t="shared" si="39"/>
        <v>0.003643801473775466</v>
      </c>
      <c r="AA273" s="4">
        <f t="shared" si="39"/>
        <v>0.004104356306892067</v>
      </c>
      <c r="AB273" s="4">
        <f t="shared" si="39"/>
        <v>0.004023081924577373</v>
      </c>
      <c r="AC273" s="4">
        <f t="shared" si="39"/>
        <v>0.0013613459037711314</v>
      </c>
      <c r="AD273" s="4">
        <f t="shared" si="39"/>
        <v>0.0023434113567403552</v>
      </c>
      <c r="AE273" s="4">
        <f t="shared" si="39"/>
        <v>0.004043400520156047</v>
      </c>
      <c r="AF273" s="4">
        <f t="shared" si="39"/>
        <v>0.004104356306892067</v>
      </c>
      <c r="AG273" s="4">
        <f t="shared" si="39"/>
        <v>0.027342056783701777</v>
      </c>
      <c r="AH273" s="4">
        <f t="shared" si="39"/>
        <v>0.0037724859124403987</v>
      </c>
      <c r="AI273" s="4">
        <f t="shared" si="39"/>
        <v>0.002600780234070221</v>
      </c>
      <c r="AJ273" s="4">
        <f t="shared" si="39"/>
        <v>0.0015035760728218466</v>
      </c>
    </row>
    <row r="274" spans="2:36" ht="4.5" customHeight="1"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2:36" ht="9.7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</sheetData>
  <sheetProtection/>
  <printOptions/>
  <pageMargins left="0.9" right="0.9" top="1" bottom="0.8" header="0.3" footer="0.3"/>
  <pageSetup firstPageNumber="191" useFirstPageNumber="1" fitToHeight="0" fitToWidth="0" horizontalDpi="600" verticalDpi="600" orientation="portrait" r:id="rId1"/>
  <headerFooter alignWithMargins="0">
    <oddHeader>&amp;C&amp;"Arial,Bold"&amp;11Supplement to the Statement of Vote
Counties by State Senate Districts for United States Senator</oddHeader>
    <oddFooter>&amp;C&amp;"Arial,Bold"&amp;8&amp;P</oddFooter>
  </headerFooter>
  <rowBreaks count="4" manualBreakCount="4">
    <brk id="69" max="35" man="1"/>
    <brk id="131" max="35" man="1"/>
    <brk id="197" max="35" man="1"/>
    <brk id="26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2016-09-28T22:06:52Z</cp:lastPrinted>
  <dcterms:created xsi:type="dcterms:W3CDTF">2016-09-16T15:58:37Z</dcterms:created>
  <dcterms:modified xsi:type="dcterms:W3CDTF">2016-11-04T22:38:35Z</dcterms:modified>
  <cp:category/>
  <cp:version/>
  <cp:contentType/>
  <cp:contentStatus/>
</cp:coreProperties>
</file>