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Gov SSOV Alpha by AD.rpt" sheetId="1" r:id="rId1"/>
  </sheets>
  <definedNames>
    <definedName name="_xlnm.Print_Area" localSheetId="0">'Gov SSOV Alpha by AD.rpt'!$A$1:$EG$479</definedName>
    <definedName name="_xlnm.Print_Titles" localSheetId="0">'Gov SSOV Alpha by AD.rpt'!$A:$B,'Gov SSOV Alpha by AD.rpt'!$1:$2</definedName>
  </definedNames>
  <calcPr fullCalcOnLoad="1"/>
</workbook>
</file>

<file path=xl/sharedStrings.xml><?xml version="1.0" encoding="utf-8"?>
<sst xmlns="http://schemas.openxmlformats.org/spreadsheetml/2006/main" count="668" uniqueCount="283">
  <si>
    <t>NL</t>
  </si>
  <si>
    <t>IND</t>
  </si>
  <si>
    <t>REP</t>
  </si>
  <si>
    <t>DEM</t>
  </si>
  <si>
    <t>GRN</t>
  </si>
  <si>
    <t>LIB</t>
  </si>
  <si>
    <t>Del Norte</t>
  </si>
  <si>
    <t>Humboldt</t>
  </si>
  <si>
    <t>Lake</t>
  </si>
  <si>
    <t>Mendocino</t>
  </si>
  <si>
    <t>Sonoma</t>
  </si>
  <si>
    <t>Trinity</t>
  </si>
  <si>
    <t>State Assembly District 1</t>
  </si>
  <si>
    <t>District Totals</t>
  </si>
  <si>
    <t>Butte</t>
  </si>
  <si>
    <t>Colusa</t>
  </si>
  <si>
    <t>Glenn</t>
  </si>
  <si>
    <t>Modoc</t>
  </si>
  <si>
    <t>Shasta</t>
  </si>
  <si>
    <t>Siskiyou</t>
  </si>
  <si>
    <t>Sutter</t>
  </si>
  <si>
    <t>Tehama</t>
  </si>
  <si>
    <t>Yolo</t>
  </si>
  <si>
    <t>State Assembly District 2</t>
  </si>
  <si>
    <t>Lassen</t>
  </si>
  <si>
    <t>Nevada</t>
  </si>
  <si>
    <t>Placer</t>
  </si>
  <si>
    <t>Plumas</t>
  </si>
  <si>
    <t>Sierra</t>
  </si>
  <si>
    <t>Yuba</t>
  </si>
  <si>
    <t>State Assembly District 3</t>
  </si>
  <si>
    <t>Alpine</t>
  </si>
  <si>
    <t>El Dorado</t>
  </si>
  <si>
    <t>Sacramento</t>
  </si>
  <si>
    <t>State Assembly District 4</t>
  </si>
  <si>
    <t>State Assembly District 5</t>
  </si>
  <si>
    <t>Marin</t>
  </si>
  <si>
    <t>State Assembly District 6</t>
  </si>
  <si>
    <t>Napa</t>
  </si>
  <si>
    <t>Solano</t>
  </si>
  <si>
    <t>State Assembly District 7</t>
  </si>
  <si>
    <t>State Assembly District 8</t>
  </si>
  <si>
    <t>State Assembly District 9</t>
  </si>
  <si>
    <t>Amador</t>
  </si>
  <si>
    <t>San Joaquin</t>
  </si>
  <si>
    <t>State Assembly District 10</t>
  </si>
  <si>
    <t>Contra Costa</t>
  </si>
  <si>
    <t>State Assembly District 11</t>
  </si>
  <si>
    <t>San Francisco</t>
  </si>
  <si>
    <t>San Mateo</t>
  </si>
  <si>
    <t>State Assembly District 12</t>
  </si>
  <si>
    <t>State Assembly District 13</t>
  </si>
  <si>
    <t>Alameda</t>
  </si>
  <si>
    <t>State Assembly District 14</t>
  </si>
  <si>
    <t>State Assembly District 15</t>
  </si>
  <si>
    <t>State Assembly District 16</t>
  </si>
  <si>
    <t>Merced</t>
  </si>
  <si>
    <t>Stanislaus</t>
  </si>
  <si>
    <t>State Assembly District 17</t>
  </si>
  <si>
    <t>State Assembly District 18</t>
  </si>
  <si>
    <t>State Assembly District 19</t>
  </si>
  <si>
    <t>Santa Clara</t>
  </si>
  <si>
    <t>State Assembly District 20</t>
  </si>
  <si>
    <t>State Assembly District 21</t>
  </si>
  <si>
    <t>State Assembly District 22</t>
  </si>
  <si>
    <t>State Assembly District 23</t>
  </si>
  <si>
    <t>State Assembly District 24</t>
  </si>
  <si>
    <t>Calaveras</t>
  </si>
  <si>
    <t>Madera</t>
  </si>
  <si>
    <t>Mariposa</t>
  </si>
  <si>
    <t>Mono</t>
  </si>
  <si>
    <t>Tuolumne</t>
  </si>
  <si>
    <t>State Assembly District 25</t>
  </si>
  <si>
    <t>State Assembly District 26</t>
  </si>
  <si>
    <t>Monterey</t>
  </si>
  <si>
    <t>Santa Cruz</t>
  </si>
  <si>
    <t>State Assembly District 27</t>
  </si>
  <si>
    <t>San Benito</t>
  </si>
  <si>
    <t>State Assembly District 28</t>
  </si>
  <si>
    <t>Fresno</t>
  </si>
  <si>
    <t>Tulare</t>
  </si>
  <si>
    <t>State Assembly District 29</t>
  </si>
  <si>
    <t>Kern</t>
  </si>
  <si>
    <t>Kings</t>
  </si>
  <si>
    <t>State Assembly District 30</t>
  </si>
  <si>
    <t>State Assembly District 31</t>
  </si>
  <si>
    <t>San Bernardino</t>
  </si>
  <si>
    <t>State Assembly District 32</t>
  </si>
  <si>
    <t>San Luis Obispo</t>
  </si>
  <si>
    <t>Santa Barbara</t>
  </si>
  <si>
    <t>State Assembly District 33</t>
  </si>
  <si>
    <t>Inyo</t>
  </si>
  <si>
    <t>State Assembly District 34</t>
  </si>
  <si>
    <t>Ventura</t>
  </si>
  <si>
    <t>State Assembly District 35</t>
  </si>
  <si>
    <t>Los Angeles</t>
  </si>
  <si>
    <t>State Assembly District 36</t>
  </si>
  <si>
    <t>State Assembly District 37</t>
  </si>
  <si>
    <t>State Assembly District 38</t>
  </si>
  <si>
    <t>State Assembly District 39</t>
  </si>
  <si>
    <t>State Assembly District 40</t>
  </si>
  <si>
    <t>State Assembly District 41</t>
  </si>
  <si>
    <t>State Assembly District 42</t>
  </si>
  <si>
    <t>State Assembly District 43</t>
  </si>
  <si>
    <t>State Assembly District 44</t>
  </si>
  <si>
    <t>State Assembly District 45</t>
  </si>
  <si>
    <t>State Assembly District 46</t>
  </si>
  <si>
    <t>State Assembly District 47</t>
  </si>
  <si>
    <t>State Assembly District 48</t>
  </si>
  <si>
    <t>State Assembly District 49</t>
  </si>
  <si>
    <t>State Assembly District 50</t>
  </si>
  <si>
    <t>State Assembly District 51</t>
  </si>
  <si>
    <t>State Assembly District 52</t>
  </si>
  <si>
    <t>State Assembly District 53</t>
  </si>
  <si>
    <t>State Assembly District 54</t>
  </si>
  <si>
    <t>State Assembly District 55</t>
  </si>
  <si>
    <t>Orange</t>
  </si>
  <si>
    <t>State Assembly District 56</t>
  </si>
  <si>
    <t>State Assembly District 57</t>
  </si>
  <si>
    <t>State Assembly District 58</t>
  </si>
  <si>
    <t>State Assembly District 59</t>
  </si>
  <si>
    <t>State Assembly District 60</t>
  </si>
  <si>
    <t>State Assembly District 61</t>
  </si>
  <si>
    <t>State Assembly District 62</t>
  </si>
  <si>
    <t>Riverside</t>
  </si>
  <si>
    <t>State Assembly District 63</t>
  </si>
  <si>
    <t>State Assembly District 64</t>
  </si>
  <si>
    <t>State Assembly District 65</t>
  </si>
  <si>
    <t>San Diego</t>
  </si>
  <si>
    <t>State Assembly District 66</t>
  </si>
  <si>
    <t>State Assembly District 67</t>
  </si>
  <si>
    <t>State Assembly District 68</t>
  </si>
  <si>
    <t>State Assembly District 69</t>
  </si>
  <si>
    <t>State Assembly District 70</t>
  </si>
  <si>
    <t>State Assembly District 71</t>
  </si>
  <si>
    <t>State Assembly District 72</t>
  </si>
  <si>
    <t>State Assembly District 73</t>
  </si>
  <si>
    <t>State Assembly District 74</t>
  </si>
  <si>
    <t>State Assembly District 75</t>
  </si>
  <si>
    <t>State Assembly District 76</t>
  </si>
  <si>
    <t>State Assembly District 77</t>
  </si>
  <si>
    <t>State Assembly District 78</t>
  </si>
  <si>
    <t>State Assembly District 79</t>
  </si>
  <si>
    <t>Imperial</t>
  </si>
  <si>
    <t>State Assembly District 80</t>
  </si>
  <si>
    <t>Percent, Total</t>
  </si>
  <si>
    <t>AI</t>
  </si>
  <si>
    <t>PF</t>
  </si>
  <si>
    <t>Iris Adam</t>
  </si>
  <si>
    <t xml:space="preserve">Brooke Adams </t>
  </si>
  <si>
    <t>Alex-St. James</t>
  </si>
  <si>
    <t xml:space="preserve">Douglas Anderson </t>
  </si>
  <si>
    <t>Angelyne</t>
  </si>
  <si>
    <t>Mohammad Arif</t>
  </si>
  <si>
    <t xml:space="preserve">Badi Badiozamani </t>
  </si>
  <si>
    <t xml:space="preserve">Vik S. Bajwa </t>
  </si>
  <si>
    <t>John W. Beard</t>
  </si>
  <si>
    <t>Ed Beyer</t>
  </si>
  <si>
    <t xml:space="preserve">Vip Bhola </t>
  </si>
  <si>
    <t>Cheryl Bly-Chester</t>
  </si>
  <si>
    <t xml:space="preserve">Audie Bock </t>
  </si>
  <si>
    <t xml:space="preserve">Joel Britton </t>
  </si>
  <si>
    <t xml:space="preserve">Art Brown </t>
  </si>
  <si>
    <t xml:space="preserve">John Christopher Burton </t>
  </si>
  <si>
    <t>Cruz M. Bustamante</t>
  </si>
  <si>
    <t xml:space="preserve">Peter Miguel Camejo </t>
  </si>
  <si>
    <t xml:space="preserve">Todd Carson </t>
  </si>
  <si>
    <t>William "Bill" S. Chambers</t>
  </si>
  <si>
    <t xml:space="preserve">Michael Cheli </t>
  </si>
  <si>
    <t xml:space="preserve">D. (Logan Darrow) Clements </t>
  </si>
  <si>
    <t xml:space="preserve">Gary Coleman </t>
  </si>
  <si>
    <t>Mary
"Mary Carey" Cook</t>
  </si>
  <si>
    <t>Robert Cullenbine</t>
  </si>
  <si>
    <t xml:space="preserve">Scott Davis </t>
  </si>
  <si>
    <t>Robert "Butch" Dole</t>
  </si>
  <si>
    <t xml:space="preserve">Bob Lynn Edwards </t>
  </si>
  <si>
    <t xml:space="preserve">Warren Farrell </t>
  </si>
  <si>
    <t>Dan Feinstein</t>
  </si>
  <si>
    <t>Larry Flynt</t>
  </si>
  <si>
    <t>Lorraine (Abner Zurd) Fontanes</t>
  </si>
  <si>
    <t>Gene Forte</t>
  </si>
  <si>
    <t>Diana Foss</t>
  </si>
  <si>
    <t xml:space="preserve">Ronald J. Friedman </t>
  </si>
  <si>
    <t xml:space="preserve">Leo Gallagher </t>
  </si>
  <si>
    <t>Gerold Lee Gorman</t>
  </si>
  <si>
    <t>Rich Gosse</t>
  </si>
  <si>
    <t>James H. Green</t>
  </si>
  <si>
    <t xml:space="preserve">Jack Loyd Grisham </t>
  </si>
  <si>
    <t xml:space="preserve">Garrett Gruener </t>
  </si>
  <si>
    <t xml:space="preserve">Joe Guzzardi </t>
  </si>
  <si>
    <t xml:space="preserve">Ivan A. Hall </t>
  </si>
  <si>
    <t xml:space="preserve">Ken Hamidi </t>
  </si>
  <si>
    <t xml:space="preserve">Sara Ann Hanlon </t>
  </si>
  <si>
    <t xml:space="preserve">C. Stephen Henderson </t>
  </si>
  <si>
    <t>Ralph A. Hernandez</t>
  </si>
  <si>
    <t>John J. "Jack" Hickey</t>
  </si>
  <si>
    <t>Jim Hoffmann</t>
  </si>
  <si>
    <t xml:space="preserve">Arianna Huffington </t>
  </si>
  <si>
    <t>S. Issa</t>
  </si>
  <si>
    <t>Michael Jackson</t>
  </si>
  <si>
    <t xml:space="preserve">Trek Thunder Kelly </t>
  </si>
  <si>
    <t xml:space="preserve">Edward "Ed" Kennedy </t>
  </si>
  <si>
    <t xml:space="preserve">D.E. Kessinger </t>
  </si>
  <si>
    <t xml:space="preserve">Kelly P. Kimball </t>
  </si>
  <si>
    <t>Stephen L. Knapp</t>
  </si>
  <si>
    <t>Eric Korevaar</t>
  </si>
  <si>
    <t xml:space="preserve">Jerry Kunzman </t>
  </si>
  <si>
    <t xml:space="preserve">Dick Lane </t>
  </si>
  <si>
    <t xml:space="preserve">Gary Leonard </t>
  </si>
  <si>
    <t xml:space="preserve">Todd Richard Lewis </t>
  </si>
  <si>
    <t xml:space="preserve">Calvin Y. Louie </t>
  </si>
  <si>
    <t xml:space="preserve">Frank A. Macaluso, Jr. </t>
  </si>
  <si>
    <t xml:space="preserve">Paul "Chip" Mailander </t>
  </si>
  <si>
    <t xml:space="preserve">Robert C. Mannheim </t>
  </si>
  <si>
    <t xml:space="preserve">Bruce Margolin </t>
  </si>
  <si>
    <t>Paul Mariano</t>
  </si>
  <si>
    <t xml:space="preserve">Gino Martorana </t>
  </si>
  <si>
    <t xml:space="preserve">Mike P. McCarthy </t>
  </si>
  <si>
    <t xml:space="preserve">Bob McClain </t>
  </si>
  <si>
    <t>Tom McClintock</t>
  </si>
  <si>
    <t xml:space="preserve">Dennis Duggan McMahon </t>
  </si>
  <si>
    <t xml:space="preserve">Mike McNeilly </t>
  </si>
  <si>
    <t xml:space="preserve">Scott A. Mednick </t>
  </si>
  <si>
    <t xml:space="preserve">Carl A. Mehr </t>
  </si>
  <si>
    <t xml:space="preserve">Jonathan Miller </t>
  </si>
  <si>
    <t xml:space="preserve">Darryl L. Mobley </t>
  </si>
  <si>
    <t xml:space="preserve">Jeffrey L. Mock </t>
  </si>
  <si>
    <t xml:space="preserve">John "Jack" Mortensen </t>
  </si>
  <si>
    <t xml:space="preserve">Dorene Musilli </t>
  </si>
  <si>
    <t>Paul Nave</t>
  </si>
  <si>
    <t xml:space="preserve">Robert C. Newman II </t>
  </si>
  <si>
    <t xml:space="preserve">Leonard Padilla </t>
  </si>
  <si>
    <t xml:space="preserve">Ronald Jason Palmieri </t>
  </si>
  <si>
    <t xml:space="preserve">Gregory J. Pawlik </t>
  </si>
  <si>
    <t xml:space="preserve">Heather Peters </t>
  </si>
  <si>
    <t xml:space="preserve">Charles "Chuck" Pineda Jr. </t>
  </si>
  <si>
    <t xml:space="preserve">Bill Prady </t>
  </si>
  <si>
    <t xml:space="preserve">Darin Price </t>
  </si>
  <si>
    <t>Bryan Quinn</t>
  </si>
  <si>
    <t xml:space="preserve">Jeff Rainforth </t>
  </si>
  <si>
    <t xml:space="preserve">Daniel C. "Danny" Ramirez </t>
  </si>
  <si>
    <t>Christopher Ranken</t>
  </si>
  <si>
    <t xml:space="preserve">Reva Renee Renz </t>
  </si>
  <si>
    <t xml:space="preserve">Daniel W. Richards </t>
  </si>
  <si>
    <t xml:space="preserve">Kevin Richter </t>
  </si>
  <si>
    <t>Kurt E. "Tachikaze" Rightmyer</t>
  </si>
  <si>
    <t xml:space="preserve">David Laughing Horse Robinson </t>
  </si>
  <si>
    <t xml:space="preserve">Ned Roscoe </t>
  </si>
  <si>
    <t>Sharon Rushford</t>
  </si>
  <si>
    <t>Georgy Russell</t>
  </si>
  <si>
    <t xml:space="preserve">Jamie Rosemary Safford </t>
  </si>
  <si>
    <t>David Ronald Sams</t>
  </si>
  <si>
    <t xml:space="preserve">Darrin H. Scheidle </t>
  </si>
  <si>
    <t xml:space="preserve">Mike Schmier </t>
  </si>
  <si>
    <t xml:space="preserve">George B. Schwartzman </t>
  </si>
  <si>
    <t xml:space="preserve">Arnold Schwarzenegger </t>
  </si>
  <si>
    <t>Richard J. Simmons</t>
  </si>
  <si>
    <t xml:space="preserve">Bill Simon </t>
  </si>
  <si>
    <t>B.E. Smith</t>
  </si>
  <si>
    <t>Randall D. Sprague</t>
  </si>
  <si>
    <t>Christopher Sproul</t>
  </si>
  <si>
    <t xml:space="preserve">Lawrence Steven Strauss </t>
  </si>
  <si>
    <t xml:space="preserve">Tim Sylvester </t>
  </si>
  <si>
    <t xml:space="preserve">A. Lavar Taylor </t>
  </si>
  <si>
    <t>Diane Beall Templin</t>
  </si>
  <si>
    <t xml:space="preserve">Patricia G. Tilley </t>
  </si>
  <si>
    <t>Brian Tracy</t>
  </si>
  <si>
    <t xml:space="preserve">William Tsangares </t>
  </si>
  <si>
    <t xml:space="preserve">Peter V. Ueberroth </t>
  </si>
  <si>
    <t xml:space="preserve">Marc Valdez </t>
  </si>
  <si>
    <t xml:space="preserve">James M. Vandeventer, Jr. </t>
  </si>
  <si>
    <t xml:space="preserve">Paul W. Vann </t>
  </si>
  <si>
    <t xml:space="preserve">Bill Vaughn </t>
  </si>
  <si>
    <t xml:space="preserve">Van Vo </t>
  </si>
  <si>
    <t xml:space="preserve">Chuck Walker </t>
  </si>
  <si>
    <t xml:space="preserve">Maurice Walker </t>
  </si>
  <si>
    <t xml:space="preserve">Nathan Whitecloud Walton </t>
  </si>
  <si>
    <t xml:space="preserve">Daniel Watts </t>
  </si>
  <si>
    <t xml:space="preserve">C.T. Weber </t>
  </si>
  <si>
    <t xml:space="preserve">Jim Weir </t>
  </si>
  <si>
    <t xml:space="preserve">Lingel H. Winters </t>
  </si>
  <si>
    <t xml:space="preserve">Michael J. Wozniak </t>
  </si>
  <si>
    <t xml:space="preserve">Jon W.  Zellhoefer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</si>
</sst>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8.05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right" wrapText="1"/>
      <protection/>
    </xf>
    <xf numFmtId="0" fontId="3" fillId="0" borderId="1" xfId="0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 wrapText="1"/>
    </xf>
    <xf numFmtId="3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wrapText="1"/>
      <protection/>
    </xf>
    <xf numFmtId="164" fontId="3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right" textRotation="90" wrapText="1"/>
      <protection/>
    </xf>
    <xf numFmtId="0" fontId="3" fillId="0" borderId="0" xfId="0" applyFont="1" applyAlignment="1">
      <alignment horizontal="right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481"/>
  <sheetViews>
    <sheetView tabSelected="1" zoomScale="70" zoomScaleNormal="70" workbookViewId="0" topLeftCell="A1">
      <pane xSplit="16" ySplit="18" topLeftCell="Q325" activePane="bottomRight" state="frozen"/>
      <selection pane="topLeft" activeCell="A1" sqref="A1"/>
      <selection pane="topRight" activeCell="Q1" sqref="Q1"/>
      <selection pane="bottomLeft" activeCell="A19" sqref="A19"/>
      <selection pane="bottomRight" activeCell="A340" sqref="A340:IV340"/>
    </sheetView>
  </sheetViews>
  <sheetFormatPr defaultColWidth="9.140625" defaultRowHeight="12.75"/>
  <cols>
    <col min="1" max="1" width="3.421875" style="6" customWidth="1"/>
    <col min="2" max="2" width="18.140625" style="4" customWidth="1"/>
    <col min="3" max="4" width="5.28125" style="6" bestFit="1" customWidth="1"/>
    <col min="5" max="6" width="5.421875" style="6" bestFit="1" customWidth="1"/>
    <col min="7" max="9" width="5.28125" style="6" bestFit="1" customWidth="1"/>
    <col min="10" max="10" width="5.8515625" style="6" bestFit="1" customWidth="1"/>
    <col min="11" max="14" width="5.421875" style="6" bestFit="1" customWidth="1"/>
    <col min="15" max="15" width="5.8515625" style="6" bestFit="1" customWidth="1"/>
    <col min="16" max="16" width="5.28125" style="6" bestFit="1" customWidth="1"/>
    <col min="17" max="17" width="5.8515625" style="6" bestFit="1" customWidth="1"/>
    <col min="18" max="18" width="6.00390625" style="6" bestFit="1" customWidth="1"/>
    <col min="19" max="19" width="6.8515625" style="6" bestFit="1" customWidth="1"/>
    <col min="20" max="20" width="6.00390625" style="6" bestFit="1" customWidth="1"/>
    <col min="21" max="21" width="5.421875" style="6" bestFit="1" customWidth="1"/>
    <col min="22" max="22" width="6.00390625" style="6" bestFit="1" customWidth="1"/>
    <col min="23" max="23" width="5.28125" style="6" bestFit="1" customWidth="1"/>
    <col min="24" max="24" width="6.00390625" style="6" bestFit="1" customWidth="1"/>
    <col min="25" max="25" width="5.28125" style="6" bestFit="1" customWidth="1"/>
    <col min="26" max="26" width="8.57421875" style="6" bestFit="1" customWidth="1"/>
    <col min="27" max="27" width="5.8515625" style="6" bestFit="1" customWidth="1"/>
    <col min="28" max="28" width="5.28125" style="6" bestFit="1" customWidth="1"/>
    <col min="29" max="29" width="6.00390625" style="6" bestFit="1" customWidth="1"/>
    <col min="30" max="33" width="5.8515625" style="6" bestFit="1" customWidth="1"/>
    <col min="34" max="34" width="6.00390625" style="6" bestFit="1" customWidth="1"/>
    <col min="35" max="35" width="5.421875" style="6" bestFit="1" customWidth="1"/>
    <col min="36" max="36" width="5.8515625" style="6" bestFit="1" customWidth="1"/>
    <col min="37" max="37" width="6.00390625" style="6" bestFit="1" customWidth="1"/>
    <col min="38" max="38" width="5.28125" style="6" bestFit="1" customWidth="1"/>
    <col min="39" max="39" width="6.00390625" style="6" bestFit="1" customWidth="1"/>
    <col min="40" max="40" width="5.421875" style="6" bestFit="1" customWidth="1"/>
    <col min="41" max="41" width="5.8515625" style="6" bestFit="1" customWidth="1"/>
    <col min="42" max="42" width="5.28125" style="6" bestFit="1" customWidth="1"/>
    <col min="43" max="44" width="5.8515625" style="6" bestFit="1" customWidth="1"/>
    <col min="45" max="45" width="5.7109375" style="6" bestFit="1" customWidth="1"/>
    <col min="46" max="47" width="5.28125" style="6" bestFit="1" customWidth="1"/>
    <col min="48" max="50" width="6.00390625" style="6" bestFit="1" customWidth="1"/>
    <col min="51" max="51" width="5.421875" style="6" bestFit="1" customWidth="1"/>
    <col min="52" max="52" width="5.8515625" style="6" bestFit="1" customWidth="1"/>
    <col min="53" max="54" width="5.421875" style="6" bestFit="1" customWidth="1"/>
    <col min="55" max="55" width="5.28125" style="6" bestFit="1" customWidth="1"/>
    <col min="56" max="56" width="6.00390625" style="6" bestFit="1" customWidth="1"/>
    <col min="57" max="58" width="5.8515625" style="6" bestFit="1" customWidth="1"/>
    <col min="59" max="59" width="5.421875" style="6" bestFit="1" customWidth="1"/>
    <col min="60" max="60" width="5.8515625" style="6" bestFit="1" customWidth="1"/>
    <col min="61" max="61" width="5.28125" style="6" bestFit="1" customWidth="1"/>
    <col min="62" max="63" width="5.8515625" style="6" bestFit="1" customWidth="1"/>
    <col min="64" max="64" width="6.00390625" style="6" bestFit="1" customWidth="1"/>
    <col min="65" max="65" width="5.8515625" style="6" bestFit="1" customWidth="1"/>
    <col min="66" max="68" width="6.00390625" style="6" bestFit="1" customWidth="1"/>
    <col min="69" max="70" width="5.8515625" style="6" bestFit="1" customWidth="1"/>
    <col min="71" max="71" width="5.421875" style="6" bestFit="1" customWidth="1"/>
    <col min="72" max="73" width="5.28125" style="6" bestFit="1" customWidth="1"/>
    <col min="74" max="74" width="6.8515625" style="6" bestFit="1" customWidth="1"/>
    <col min="75" max="75" width="6.00390625" style="6" bestFit="1" customWidth="1"/>
    <col min="76" max="76" width="5.421875" style="6" bestFit="1" customWidth="1"/>
    <col min="77" max="77" width="5.8515625" style="6" bestFit="1" customWidth="1"/>
    <col min="78" max="78" width="5.421875" style="6" bestFit="1" customWidth="1"/>
    <col min="79" max="79" width="5.8515625" style="6" bestFit="1" customWidth="1"/>
    <col min="80" max="80" width="5.28125" style="6" bestFit="1" customWidth="1"/>
    <col min="81" max="81" width="5.421875" style="6" bestFit="1" customWidth="1"/>
    <col min="82" max="82" width="6.00390625" style="6" bestFit="1" customWidth="1"/>
    <col min="83" max="83" width="5.421875" style="6" bestFit="1" customWidth="1"/>
    <col min="84" max="84" width="5.8515625" style="6" bestFit="1" customWidth="1"/>
    <col min="85" max="85" width="6.00390625" style="6" bestFit="1" customWidth="1"/>
    <col min="86" max="86" width="5.28125" style="6" bestFit="1" customWidth="1"/>
    <col min="87" max="87" width="6.00390625" style="6" bestFit="1" customWidth="1"/>
    <col min="88" max="89" width="5.421875" style="6" bestFit="1" customWidth="1"/>
    <col min="90" max="90" width="6.00390625" style="6" bestFit="1" customWidth="1"/>
    <col min="91" max="91" width="5.8515625" style="6" bestFit="1" customWidth="1"/>
    <col min="92" max="92" width="5.28125" style="6" bestFit="1" customWidth="1"/>
    <col min="93" max="93" width="5.421875" style="6" bestFit="1" customWidth="1"/>
    <col min="94" max="94" width="5.28125" style="6" bestFit="1" customWidth="1"/>
    <col min="95" max="96" width="6.00390625" style="6" bestFit="1" customWidth="1"/>
    <col min="97" max="99" width="5.421875" style="6" bestFit="1" customWidth="1"/>
    <col min="100" max="101" width="6.00390625" style="6" bestFit="1" customWidth="1"/>
    <col min="102" max="103" width="5.28125" style="6" bestFit="1" customWidth="1"/>
    <col min="104" max="104" width="5.8515625" style="6" bestFit="1" customWidth="1"/>
    <col min="105" max="106" width="6.00390625" style="6" bestFit="1" customWidth="1"/>
    <col min="107" max="108" width="5.8515625" style="6" bestFit="1" customWidth="1"/>
    <col min="109" max="109" width="6.00390625" style="6" bestFit="1" customWidth="1"/>
    <col min="110" max="110" width="7.140625" style="6" bestFit="1" customWidth="1"/>
    <col min="111" max="111" width="6.00390625" style="6" bestFit="1" customWidth="1"/>
    <col min="112" max="112" width="5.421875" style="6" bestFit="1" customWidth="1"/>
    <col min="113" max="113" width="5.28125" style="6" bestFit="1" customWidth="1"/>
    <col min="114" max="114" width="5.421875" style="6" bestFit="1" customWidth="1"/>
    <col min="115" max="115" width="5.8515625" style="6" bestFit="1" customWidth="1"/>
    <col min="116" max="116" width="6.00390625" style="6" bestFit="1" customWidth="1"/>
    <col min="117" max="118" width="5.8515625" style="6" bestFit="1" customWidth="1"/>
    <col min="119" max="119" width="6.00390625" style="6" bestFit="1" customWidth="1"/>
    <col min="120" max="121" width="5.28125" style="6" bestFit="1" customWidth="1"/>
    <col min="122" max="123" width="5.421875" style="6" bestFit="1" customWidth="1"/>
    <col min="124" max="124" width="5.8515625" style="6" bestFit="1" customWidth="1"/>
    <col min="125" max="125" width="6.00390625" style="6" bestFit="1" customWidth="1"/>
    <col min="126" max="126" width="5.421875" style="6" bestFit="1" customWidth="1"/>
    <col min="127" max="127" width="5.8515625" style="6" bestFit="1" customWidth="1"/>
    <col min="128" max="129" width="5.421875" style="6" bestFit="1" customWidth="1"/>
    <col min="130" max="130" width="5.7109375" style="6" bestFit="1" customWidth="1"/>
    <col min="131" max="131" width="6.00390625" style="6" bestFit="1" customWidth="1"/>
    <col min="132" max="132" width="5.7109375" style="6" bestFit="1" customWidth="1"/>
    <col min="133" max="133" width="5.28125" style="6" bestFit="1" customWidth="1"/>
    <col min="134" max="136" width="5.8515625" style="6" bestFit="1" customWidth="1"/>
    <col min="137" max="137" width="5.421875" style="6" bestFit="1" customWidth="1"/>
    <col min="138" max="16384" width="7.7109375" style="6" customWidth="1"/>
  </cols>
  <sheetData>
    <row r="1" spans="3:137" s="14" customFormat="1" ht="93" customHeight="1">
      <c r="C1" s="15" t="s">
        <v>148</v>
      </c>
      <c r="D1" s="15" t="s">
        <v>149</v>
      </c>
      <c r="E1" s="15" t="s">
        <v>150</v>
      </c>
      <c r="F1" s="15" t="s">
        <v>151</v>
      </c>
      <c r="G1" s="15" t="s">
        <v>152</v>
      </c>
      <c r="H1" s="15" t="s">
        <v>153</v>
      </c>
      <c r="I1" s="15" t="s">
        <v>154</v>
      </c>
      <c r="J1" s="15" t="s">
        <v>155</v>
      </c>
      <c r="K1" s="15" t="s">
        <v>156</v>
      </c>
      <c r="L1" s="15" t="s">
        <v>157</v>
      </c>
      <c r="M1" s="15" t="s">
        <v>158</v>
      </c>
      <c r="N1" s="15" t="s">
        <v>159</v>
      </c>
      <c r="O1" s="15" t="s">
        <v>160</v>
      </c>
      <c r="P1" s="15" t="s">
        <v>161</v>
      </c>
      <c r="Q1" s="15" t="s">
        <v>162</v>
      </c>
      <c r="R1" s="15" t="s">
        <v>163</v>
      </c>
      <c r="S1" s="15" t="s">
        <v>164</v>
      </c>
      <c r="T1" s="15" t="s">
        <v>165</v>
      </c>
      <c r="U1" s="15" t="s">
        <v>166</v>
      </c>
      <c r="V1" s="15" t="s">
        <v>167</v>
      </c>
      <c r="W1" s="15" t="s">
        <v>168</v>
      </c>
      <c r="X1" s="15" t="s">
        <v>169</v>
      </c>
      <c r="Y1" s="15" t="s">
        <v>170</v>
      </c>
      <c r="Z1" s="15" t="s">
        <v>171</v>
      </c>
      <c r="AA1" s="15" t="s">
        <v>172</v>
      </c>
      <c r="AB1" s="15" t="s">
        <v>173</v>
      </c>
      <c r="AC1" s="15" t="s">
        <v>174</v>
      </c>
      <c r="AD1" s="15" t="s">
        <v>175</v>
      </c>
      <c r="AE1" s="15" t="s">
        <v>176</v>
      </c>
      <c r="AF1" s="15" t="s">
        <v>177</v>
      </c>
      <c r="AG1" s="15" t="s">
        <v>178</v>
      </c>
      <c r="AH1" s="15" t="s">
        <v>179</v>
      </c>
      <c r="AI1" s="15" t="s">
        <v>180</v>
      </c>
      <c r="AJ1" s="15" t="s">
        <v>181</v>
      </c>
      <c r="AK1" s="15" t="s">
        <v>182</v>
      </c>
      <c r="AL1" s="15" t="s">
        <v>183</v>
      </c>
      <c r="AM1" s="15" t="s">
        <v>184</v>
      </c>
      <c r="AN1" s="15" t="s">
        <v>185</v>
      </c>
      <c r="AO1" s="15" t="s">
        <v>186</v>
      </c>
      <c r="AP1" s="15" t="s">
        <v>187</v>
      </c>
      <c r="AQ1" s="15" t="s">
        <v>188</v>
      </c>
      <c r="AR1" s="15" t="s">
        <v>189</v>
      </c>
      <c r="AS1" s="15" t="s">
        <v>190</v>
      </c>
      <c r="AT1" s="15" t="s">
        <v>191</v>
      </c>
      <c r="AU1" s="15" t="s">
        <v>192</v>
      </c>
      <c r="AV1" s="15" t="s">
        <v>193</v>
      </c>
      <c r="AW1" s="15" t="s">
        <v>194</v>
      </c>
      <c r="AX1" s="15" t="s">
        <v>195</v>
      </c>
      <c r="AY1" s="15" t="s">
        <v>196</v>
      </c>
      <c r="AZ1" s="15" t="s">
        <v>197</v>
      </c>
      <c r="BA1" s="15" t="s">
        <v>198</v>
      </c>
      <c r="BB1" s="15" t="s">
        <v>199</v>
      </c>
      <c r="BC1" s="15" t="s">
        <v>200</v>
      </c>
      <c r="BD1" s="15" t="s">
        <v>201</v>
      </c>
      <c r="BE1" s="15" t="s">
        <v>202</v>
      </c>
      <c r="BF1" s="15" t="s">
        <v>203</v>
      </c>
      <c r="BG1" s="15" t="s">
        <v>204</v>
      </c>
      <c r="BH1" s="15" t="s">
        <v>205</v>
      </c>
      <c r="BI1" s="15" t="s">
        <v>206</v>
      </c>
      <c r="BJ1" s="15" t="s">
        <v>207</v>
      </c>
      <c r="BK1" s="15" t="s">
        <v>208</v>
      </c>
      <c r="BL1" s="15" t="s">
        <v>209</v>
      </c>
      <c r="BM1" s="15" t="s">
        <v>210</v>
      </c>
      <c r="BN1" s="15" t="s">
        <v>211</v>
      </c>
      <c r="BO1" s="15" t="s">
        <v>212</v>
      </c>
      <c r="BP1" s="15" t="s">
        <v>213</v>
      </c>
      <c r="BQ1" s="15" t="s">
        <v>214</v>
      </c>
      <c r="BR1" s="15" t="s">
        <v>215</v>
      </c>
      <c r="BS1" s="15" t="s">
        <v>216</v>
      </c>
      <c r="BT1" s="15" t="s">
        <v>217</v>
      </c>
      <c r="BU1" s="15" t="s">
        <v>218</v>
      </c>
      <c r="BV1" s="15" t="s">
        <v>219</v>
      </c>
      <c r="BW1" s="15" t="s">
        <v>220</v>
      </c>
      <c r="BX1" s="15" t="s">
        <v>221</v>
      </c>
      <c r="BY1" s="15" t="s">
        <v>222</v>
      </c>
      <c r="BZ1" s="15" t="s">
        <v>223</v>
      </c>
      <c r="CA1" s="15" t="s">
        <v>224</v>
      </c>
      <c r="CB1" s="15" t="s">
        <v>225</v>
      </c>
      <c r="CC1" s="15" t="s">
        <v>226</v>
      </c>
      <c r="CD1" s="15" t="s">
        <v>227</v>
      </c>
      <c r="CE1" s="15" t="s">
        <v>228</v>
      </c>
      <c r="CF1" s="15" t="s">
        <v>229</v>
      </c>
      <c r="CG1" s="15" t="s">
        <v>230</v>
      </c>
      <c r="CH1" s="15" t="s">
        <v>231</v>
      </c>
      <c r="CI1" s="15" t="s">
        <v>232</v>
      </c>
      <c r="CJ1" s="15" t="s">
        <v>233</v>
      </c>
      <c r="CK1" s="15" t="s">
        <v>234</v>
      </c>
      <c r="CL1" s="15" t="s">
        <v>235</v>
      </c>
      <c r="CM1" s="15" t="s">
        <v>236</v>
      </c>
      <c r="CN1" s="15" t="s">
        <v>237</v>
      </c>
      <c r="CO1" s="15" t="s">
        <v>238</v>
      </c>
      <c r="CP1" s="15" t="s">
        <v>239</v>
      </c>
      <c r="CQ1" s="15" t="s">
        <v>240</v>
      </c>
      <c r="CR1" s="15" t="s">
        <v>241</v>
      </c>
      <c r="CS1" s="15" t="s">
        <v>242</v>
      </c>
      <c r="CT1" s="15" t="s">
        <v>243</v>
      </c>
      <c r="CU1" s="15" t="s">
        <v>244</v>
      </c>
      <c r="CV1" s="15" t="s">
        <v>245</v>
      </c>
      <c r="CW1" s="15" t="s">
        <v>246</v>
      </c>
      <c r="CX1" s="15" t="s">
        <v>247</v>
      </c>
      <c r="CY1" s="15" t="s">
        <v>248</v>
      </c>
      <c r="CZ1" s="15" t="s">
        <v>249</v>
      </c>
      <c r="DA1" s="15" t="s">
        <v>250</v>
      </c>
      <c r="DB1" s="15" t="s">
        <v>251</v>
      </c>
      <c r="DC1" s="15" t="s">
        <v>252</v>
      </c>
      <c r="DD1" s="15" t="s">
        <v>253</v>
      </c>
      <c r="DE1" s="15" t="s">
        <v>254</v>
      </c>
      <c r="DF1" s="15" t="s">
        <v>255</v>
      </c>
      <c r="DG1" s="15" t="s">
        <v>256</v>
      </c>
      <c r="DH1" s="15" t="s">
        <v>257</v>
      </c>
      <c r="DI1" s="15" t="s">
        <v>258</v>
      </c>
      <c r="DJ1" s="15" t="s">
        <v>259</v>
      </c>
      <c r="DK1" s="15" t="s">
        <v>260</v>
      </c>
      <c r="DL1" s="15" t="s">
        <v>261</v>
      </c>
      <c r="DM1" s="15" t="s">
        <v>262</v>
      </c>
      <c r="DN1" s="15" t="s">
        <v>263</v>
      </c>
      <c r="DO1" s="15" t="s">
        <v>264</v>
      </c>
      <c r="DP1" s="15" t="s">
        <v>265</v>
      </c>
      <c r="DQ1" s="15" t="s">
        <v>266</v>
      </c>
      <c r="DR1" s="15" t="s">
        <v>267</v>
      </c>
      <c r="DS1" s="15" t="s">
        <v>268</v>
      </c>
      <c r="DT1" s="15" t="s">
        <v>269</v>
      </c>
      <c r="DU1" s="15" t="s">
        <v>270</v>
      </c>
      <c r="DV1" s="15" t="s">
        <v>271</v>
      </c>
      <c r="DW1" s="15" t="s">
        <v>272</v>
      </c>
      <c r="DX1" s="15" t="s">
        <v>273</v>
      </c>
      <c r="DY1" s="15" t="s">
        <v>274</v>
      </c>
      <c r="DZ1" s="15" t="s">
        <v>275</v>
      </c>
      <c r="EA1" s="15" t="s">
        <v>276</v>
      </c>
      <c r="EB1" s="15" t="s">
        <v>277</v>
      </c>
      <c r="EC1" s="15" t="s">
        <v>278</v>
      </c>
      <c r="ED1" s="15" t="s">
        <v>279</v>
      </c>
      <c r="EE1" s="15" t="s">
        <v>280</v>
      </c>
      <c r="EF1" s="15" t="s">
        <v>281</v>
      </c>
      <c r="EG1" s="15" t="s">
        <v>282</v>
      </c>
    </row>
    <row r="2" spans="3:137" s="1" customFormat="1" ht="12.75" customHeight="1">
      <c r="C2" s="2" t="s">
        <v>0</v>
      </c>
      <c r="D2" s="2" t="s">
        <v>1</v>
      </c>
      <c r="E2" s="2" t="s">
        <v>2</v>
      </c>
      <c r="F2" s="2" t="s">
        <v>2</v>
      </c>
      <c r="G2" s="2" t="s">
        <v>1</v>
      </c>
      <c r="H2" s="2" t="s">
        <v>1</v>
      </c>
      <c r="I2" s="2" t="s">
        <v>1</v>
      </c>
      <c r="J2" s="2" t="s">
        <v>3</v>
      </c>
      <c r="K2" s="2" t="s">
        <v>2</v>
      </c>
      <c r="L2" s="2" t="s">
        <v>2</v>
      </c>
      <c r="M2" s="2" t="s">
        <v>2</v>
      </c>
      <c r="N2" s="2" t="s">
        <v>2</v>
      </c>
      <c r="O2" s="2" t="s">
        <v>3</v>
      </c>
      <c r="P2" s="2" t="s">
        <v>1</v>
      </c>
      <c r="Q2" s="2" t="s">
        <v>3</v>
      </c>
      <c r="R2" s="2" t="s">
        <v>1</v>
      </c>
      <c r="S2" s="2" t="s">
        <v>3</v>
      </c>
      <c r="T2" s="2" t="s">
        <v>4</v>
      </c>
      <c r="U2" s="2" t="s">
        <v>2</v>
      </c>
      <c r="V2" s="2" t="s">
        <v>2</v>
      </c>
      <c r="W2" s="2" t="s">
        <v>1</v>
      </c>
      <c r="X2" s="2" t="s">
        <v>2</v>
      </c>
      <c r="Y2" s="2" t="s">
        <v>1</v>
      </c>
      <c r="Z2" s="2" t="s">
        <v>1</v>
      </c>
      <c r="AA2" s="2" t="s">
        <v>3</v>
      </c>
      <c r="AB2" s="2" t="s">
        <v>1</v>
      </c>
      <c r="AC2" s="2" t="s">
        <v>2</v>
      </c>
      <c r="AD2" s="2" t="s">
        <v>3</v>
      </c>
      <c r="AE2" s="2" t="s">
        <v>3</v>
      </c>
      <c r="AF2" s="2" t="s">
        <v>3</v>
      </c>
      <c r="AG2" s="2" t="s">
        <v>3</v>
      </c>
      <c r="AH2" s="2" t="s">
        <v>3</v>
      </c>
      <c r="AI2" s="2" t="s">
        <v>2</v>
      </c>
      <c r="AJ2" s="2" t="s">
        <v>3</v>
      </c>
      <c r="AK2" s="2" t="s">
        <v>1</v>
      </c>
      <c r="AL2" s="2" t="s">
        <v>1</v>
      </c>
      <c r="AM2" s="2" t="s">
        <v>3</v>
      </c>
      <c r="AN2" s="2" t="s">
        <v>2</v>
      </c>
      <c r="AO2" s="2" t="s">
        <v>3</v>
      </c>
      <c r="AP2" s="2" t="s">
        <v>1</v>
      </c>
      <c r="AQ2" s="2" t="s">
        <v>3</v>
      </c>
      <c r="AR2" s="2" t="s">
        <v>3</v>
      </c>
      <c r="AS2" s="2" t="s">
        <v>4</v>
      </c>
      <c r="AT2" s="2" t="s">
        <v>5</v>
      </c>
      <c r="AU2" s="2" t="s">
        <v>1</v>
      </c>
      <c r="AV2" s="2" t="s">
        <v>1</v>
      </c>
      <c r="AW2" s="2" t="s">
        <v>3</v>
      </c>
      <c r="AX2" s="2" t="s">
        <v>5</v>
      </c>
      <c r="AY2" s="2" t="s">
        <v>2</v>
      </c>
      <c r="AZ2" s="2" t="s">
        <v>1</v>
      </c>
      <c r="BA2" s="2" t="s">
        <v>2</v>
      </c>
      <c r="BB2" s="2" t="s">
        <v>2</v>
      </c>
      <c r="BC2" s="2" t="s">
        <v>1</v>
      </c>
      <c r="BD2" s="2" t="s">
        <v>3</v>
      </c>
      <c r="BE2" s="2" t="s">
        <v>3</v>
      </c>
      <c r="BF2" s="2" t="s">
        <v>3</v>
      </c>
      <c r="BG2" s="2" t="s">
        <v>2</v>
      </c>
      <c r="BH2" s="2" t="s">
        <v>3</v>
      </c>
      <c r="BI2" s="2" t="s">
        <v>1</v>
      </c>
      <c r="BJ2" s="2" t="s">
        <v>3</v>
      </c>
      <c r="BK2" s="2" t="s">
        <v>3</v>
      </c>
      <c r="BL2" s="2" t="s">
        <v>1</v>
      </c>
      <c r="BM2" s="2" t="s">
        <v>3</v>
      </c>
      <c r="BN2" s="2" t="s">
        <v>3</v>
      </c>
      <c r="BO2" s="2" t="s">
        <v>3</v>
      </c>
      <c r="BP2" s="2" t="s">
        <v>3</v>
      </c>
      <c r="BQ2" s="2" t="s">
        <v>3</v>
      </c>
      <c r="BR2" s="2" t="s">
        <v>3</v>
      </c>
      <c r="BS2" s="2" t="s">
        <v>2</v>
      </c>
      <c r="BT2" s="2" t="s">
        <v>1</v>
      </c>
      <c r="BU2" s="2" t="s">
        <v>1</v>
      </c>
      <c r="BV2" s="2" t="s">
        <v>2</v>
      </c>
      <c r="BW2" s="2" t="s">
        <v>2</v>
      </c>
      <c r="BX2" s="2" t="s">
        <v>2</v>
      </c>
      <c r="BY2" s="2" t="s">
        <v>3</v>
      </c>
      <c r="BZ2" s="2" t="s">
        <v>2</v>
      </c>
      <c r="CA2" s="2" t="s">
        <v>3</v>
      </c>
      <c r="CB2" s="2" t="s">
        <v>1</v>
      </c>
      <c r="CC2" s="2" t="s">
        <v>2</v>
      </c>
      <c r="CD2" s="2" t="s">
        <v>3</v>
      </c>
      <c r="CE2" s="2" t="s">
        <v>2</v>
      </c>
      <c r="CF2" s="2" t="s">
        <v>3</v>
      </c>
      <c r="CG2" s="2" t="s">
        <v>2</v>
      </c>
      <c r="CH2" s="2" t="s">
        <v>1</v>
      </c>
      <c r="CI2" s="2" t="s">
        <v>3</v>
      </c>
      <c r="CJ2" s="2" t="s">
        <v>2</v>
      </c>
      <c r="CK2" s="2" t="s">
        <v>2</v>
      </c>
      <c r="CL2" s="2" t="s">
        <v>146</v>
      </c>
      <c r="CM2" s="2" t="s">
        <v>3</v>
      </c>
      <c r="CN2" s="2" t="s">
        <v>0</v>
      </c>
      <c r="CO2" s="2" t="s">
        <v>2</v>
      </c>
      <c r="CP2" s="2" t="s">
        <v>1</v>
      </c>
      <c r="CQ2" s="2" t="s">
        <v>3</v>
      </c>
      <c r="CR2" s="2" t="s">
        <v>3</v>
      </c>
      <c r="CS2" s="2" t="s">
        <v>2</v>
      </c>
      <c r="CT2" s="2" t="s">
        <v>2</v>
      </c>
      <c r="CU2" s="2" t="s">
        <v>2</v>
      </c>
      <c r="CV2" s="2" t="s">
        <v>1</v>
      </c>
      <c r="CW2" s="2" t="s">
        <v>3</v>
      </c>
      <c r="CX2" s="2" t="s">
        <v>5</v>
      </c>
      <c r="CY2" s="2" t="s">
        <v>1</v>
      </c>
      <c r="CZ2" s="2" t="s">
        <v>3</v>
      </c>
      <c r="DA2" s="2" t="s">
        <v>2</v>
      </c>
      <c r="DB2" s="2" t="s">
        <v>2</v>
      </c>
      <c r="DC2" s="2" t="s">
        <v>3</v>
      </c>
      <c r="DD2" s="2" t="s">
        <v>3</v>
      </c>
      <c r="DE2" s="2" t="s">
        <v>1</v>
      </c>
      <c r="DF2" s="2" t="s">
        <v>2</v>
      </c>
      <c r="DG2" s="2" t="s">
        <v>1</v>
      </c>
      <c r="DH2" s="2" t="s">
        <v>2</v>
      </c>
      <c r="DI2" s="2" t="s">
        <v>1</v>
      </c>
      <c r="DJ2" s="2" t="s">
        <v>2</v>
      </c>
      <c r="DK2" s="2" t="s">
        <v>3</v>
      </c>
      <c r="DL2" s="2" t="s">
        <v>3</v>
      </c>
      <c r="DM2" s="2" t="s">
        <v>3</v>
      </c>
      <c r="DN2" s="2" t="s">
        <v>3</v>
      </c>
      <c r="DO2" s="2" t="s">
        <v>146</v>
      </c>
      <c r="DP2" s="2" t="s">
        <v>1</v>
      </c>
      <c r="DQ2" s="2" t="s">
        <v>1</v>
      </c>
      <c r="DR2" s="2" t="s">
        <v>2</v>
      </c>
      <c r="DS2" s="2" t="s">
        <v>2</v>
      </c>
      <c r="DT2" s="2" t="s">
        <v>3</v>
      </c>
      <c r="DU2" s="2" t="s">
        <v>2</v>
      </c>
      <c r="DV2" s="2" t="s">
        <v>2</v>
      </c>
      <c r="DW2" s="2" t="s">
        <v>3</v>
      </c>
      <c r="DX2" s="2" t="s">
        <v>2</v>
      </c>
      <c r="DY2" s="2" t="s">
        <v>2</v>
      </c>
      <c r="DZ2" s="2" t="s">
        <v>4</v>
      </c>
      <c r="EA2" s="2" t="s">
        <v>1</v>
      </c>
      <c r="EB2" s="2" t="s">
        <v>4</v>
      </c>
      <c r="EC2" s="2" t="s">
        <v>147</v>
      </c>
      <c r="ED2" s="2" t="s">
        <v>3</v>
      </c>
      <c r="EE2" s="2" t="s">
        <v>3</v>
      </c>
      <c r="EF2" s="2" t="s">
        <v>3</v>
      </c>
      <c r="EG2" s="2" t="s">
        <v>2</v>
      </c>
    </row>
    <row r="3" spans="1:137" ht="12.75">
      <c r="A3" s="3" t="s">
        <v>12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</row>
    <row r="4" spans="2:137" ht="12.75">
      <c r="B4" s="7" t="s">
        <v>6</v>
      </c>
      <c r="C4" s="8">
        <v>2</v>
      </c>
      <c r="D4" s="8">
        <v>1</v>
      </c>
      <c r="E4" s="8">
        <v>8</v>
      </c>
      <c r="F4" s="8">
        <v>0</v>
      </c>
      <c r="G4" s="8">
        <v>1</v>
      </c>
      <c r="H4" s="8">
        <v>0</v>
      </c>
      <c r="I4" s="8">
        <v>4</v>
      </c>
      <c r="J4" s="8">
        <v>0</v>
      </c>
      <c r="K4" s="8">
        <v>0</v>
      </c>
      <c r="L4" s="8">
        <v>0</v>
      </c>
      <c r="M4" s="8">
        <v>0</v>
      </c>
      <c r="N4" s="8">
        <v>4</v>
      </c>
      <c r="O4" s="8">
        <v>6</v>
      </c>
      <c r="P4" s="8">
        <v>2</v>
      </c>
      <c r="Q4" s="8">
        <v>0</v>
      </c>
      <c r="R4" s="8">
        <v>5</v>
      </c>
      <c r="S4" s="8">
        <v>1634</v>
      </c>
      <c r="T4" s="8">
        <v>96</v>
      </c>
      <c r="U4" s="8">
        <v>0</v>
      </c>
      <c r="V4" s="8">
        <v>0</v>
      </c>
      <c r="W4" s="8">
        <v>0</v>
      </c>
      <c r="X4" s="8">
        <v>1</v>
      </c>
      <c r="Y4" s="8">
        <v>10</v>
      </c>
      <c r="Z4" s="8">
        <v>5</v>
      </c>
      <c r="AA4" s="8">
        <v>1</v>
      </c>
      <c r="AB4" s="8">
        <v>0</v>
      </c>
      <c r="AC4" s="8">
        <v>0</v>
      </c>
      <c r="AD4" s="8">
        <v>1</v>
      </c>
      <c r="AE4" s="8">
        <v>0</v>
      </c>
      <c r="AF4" s="8">
        <v>1</v>
      </c>
      <c r="AG4" s="8">
        <v>15</v>
      </c>
      <c r="AH4" s="8">
        <v>1</v>
      </c>
      <c r="AI4" s="8">
        <v>2</v>
      </c>
      <c r="AJ4" s="8">
        <v>6</v>
      </c>
      <c r="AK4" s="8">
        <v>1</v>
      </c>
      <c r="AL4" s="8">
        <v>8</v>
      </c>
      <c r="AM4" s="8">
        <v>3</v>
      </c>
      <c r="AN4" s="8">
        <v>0</v>
      </c>
      <c r="AO4" s="8">
        <v>4</v>
      </c>
      <c r="AP4" s="8">
        <v>0</v>
      </c>
      <c r="AQ4" s="8">
        <v>0</v>
      </c>
      <c r="AR4" s="8">
        <v>2</v>
      </c>
      <c r="AS4" s="8">
        <v>0</v>
      </c>
      <c r="AT4" s="8">
        <v>1</v>
      </c>
      <c r="AU4" s="8">
        <v>1</v>
      </c>
      <c r="AV4" s="8">
        <v>0</v>
      </c>
      <c r="AW4" s="8">
        <v>4</v>
      </c>
      <c r="AX4" s="8">
        <v>4</v>
      </c>
      <c r="AY4" s="8">
        <v>2</v>
      </c>
      <c r="AZ4" s="8">
        <v>19</v>
      </c>
      <c r="BA4" s="8">
        <v>1</v>
      </c>
      <c r="BB4" s="8">
        <v>0</v>
      </c>
      <c r="BC4" s="8">
        <v>2</v>
      </c>
      <c r="BD4" s="8">
        <v>3</v>
      </c>
      <c r="BE4" s="8">
        <v>0</v>
      </c>
      <c r="BF4" s="8">
        <v>1</v>
      </c>
      <c r="BG4" s="8">
        <v>1</v>
      </c>
      <c r="BH4" s="8">
        <v>0</v>
      </c>
      <c r="BI4" s="8">
        <v>0</v>
      </c>
      <c r="BJ4" s="8">
        <v>1</v>
      </c>
      <c r="BK4" s="8">
        <v>0</v>
      </c>
      <c r="BL4" s="8">
        <v>0</v>
      </c>
      <c r="BM4" s="8">
        <v>2</v>
      </c>
      <c r="BN4" s="8">
        <v>0</v>
      </c>
      <c r="BO4" s="8">
        <v>0</v>
      </c>
      <c r="BP4" s="8">
        <v>1</v>
      </c>
      <c r="BQ4" s="8">
        <v>16</v>
      </c>
      <c r="BR4" s="8">
        <v>1</v>
      </c>
      <c r="BS4" s="8">
        <v>1</v>
      </c>
      <c r="BT4" s="8">
        <v>1</v>
      </c>
      <c r="BU4" s="8">
        <v>1</v>
      </c>
      <c r="BV4" s="8">
        <v>782</v>
      </c>
      <c r="BW4" s="8">
        <v>1</v>
      </c>
      <c r="BX4" s="8">
        <v>1</v>
      </c>
      <c r="BY4" s="8">
        <v>2</v>
      </c>
      <c r="BZ4" s="8">
        <v>0</v>
      </c>
      <c r="CA4" s="8">
        <v>0</v>
      </c>
      <c r="CB4" s="8">
        <v>0</v>
      </c>
      <c r="CC4" s="8">
        <v>0</v>
      </c>
      <c r="CD4" s="8">
        <v>5</v>
      </c>
      <c r="CE4" s="8">
        <v>2</v>
      </c>
      <c r="CF4" s="8">
        <v>1</v>
      </c>
      <c r="CG4" s="8">
        <v>9</v>
      </c>
      <c r="CH4" s="8">
        <v>2</v>
      </c>
      <c r="CI4" s="8">
        <v>1</v>
      </c>
      <c r="CJ4" s="8">
        <v>1</v>
      </c>
      <c r="CK4" s="8">
        <v>1</v>
      </c>
      <c r="CL4" s="8">
        <v>1</v>
      </c>
      <c r="CM4" s="8">
        <v>1</v>
      </c>
      <c r="CN4" s="8">
        <v>9</v>
      </c>
      <c r="CO4" s="8">
        <v>0</v>
      </c>
      <c r="CP4" s="8">
        <v>1</v>
      </c>
      <c r="CQ4" s="8">
        <v>6</v>
      </c>
      <c r="CR4" s="8">
        <v>2</v>
      </c>
      <c r="CS4" s="8">
        <v>4</v>
      </c>
      <c r="CT4" s="8">
        <v>6</v>
      </c>
      <c r="CU4" s="8">
        <v>3</v>
      </c>
      <c r="CV4" s="8">
        <v>3</v>
      </c>
      <c r="CW4" s="8">
        <v>63</v>
      </c>
      <c r="CX4" s="8">
        <v>4</v>
      </c>
      <c r="CY4" s="8">
        <v>5</v>
      </c>
      <c r="CZ4" s="8">
        <v>5</v>
      </c>
      <c r="DA4" s="8">
        <v>0</v>
      </c>
      <c r="DB4" s="8">
        <v>0</v>
      </c>
      <c r="DC4" s="8">
        <v>0</v>
      </c>
      <c r="DD4" s="8">
        <v>0</v>
      </c>
      <c r="DE4" s="8">
        <v>20</v>
      </c>
      <c r="DF4" s="8">
        <v>3522</v>
      </c>
      <c r="DG4" s="8">
        <v>0</v>
      </c>
      <c r="DH4" s="8">
        <v>7</v>
      </c>
      <c r="DI4" s="8">
        <v>0</v>
      </c>
      <c r="DJ4" s="8">
        <v>0</v>
      </c>
      <c r="DK4" s="8">
        <v>0</v>
      </c>
      <c r="DL4" s="8">
        <v>7</v>
      </c>
      <c r="DM4" s="8">
        <v>0</v>
      </c>
      <c r="DN4" s="8">
        <v>1</v>
      </c>
      <c r="DO4" s="8">
        <v>4</v>
      </c>
      <c r="DP4" s="8">
        <v>2</v>
      </c>
      <c r="DQ4" s="8">
        <v>0</v>
      </c>
      <c r="DR4" s="8">
        <v>0</v>
      </c>
      <c r="DS4" s="8">
        <v>17</v>
      </c>
      <c r="DT4" s="8">
        <v>0</v>
      </c>
      <c r="DU4" s="8">
        <v>0</v>
      </c>
      <c r="DV4" s="8">
        <v>0</v>
      </c>
      <c r="DW4" s="8">
        <v>1</v>
      </c>
      <c r="DX4" s="8">
        <v>0</v>
      </c>
      <c r="DY4" s="8">
        <v>2</v>
      </c>
      <c r="DZ4" s="8">
        <v>2</v>
      </c>
      <c r="EA4" s="8">
        <v>4</v>
      </c>
      <c r="EB4" s="8">
        <v>2</v>
      </c>
      <c r="EC4" s="8">
        <v>1</v>
      </c>
      <c r="ED4" s="8">
        <v>0</v>
      </c>
      <c r="EE4" s="8">
        <v>2</v>
      </c>
      <c r="EF4" s="8">
        <v>4</v>
      </c>
      <c r="EG4" s="8">
        <v>0</v>
      </c>
    </row>
    <row r="5" spans="2:137" ht="12.75">
      <c r="B5" s="7" t="s">
        <v>7</v>
      </c>
      <c r="C5" s="8">
        <v>13</v>
      </c>
      <c r="D5" s="8">
        <v>20</v>
      </c>
      <c r="E5" s="8">
        <v>6</v>
      </c>
      <c r="F5" s="8">
        <v>20</v>
      </c>
      <c r="G5" s="8">
        <v>33</v>
      </c>
      <c r="H5" s="8">
        <v>0</v>
      </c>
      <c r="I5" s="8">
        <v>26</v>
      </c>
      <c r="J5" s="8">
        <v>1</v>
      </c>
      <c r="K5" s="8">
        <v>10</v>
      </c>
      <c r="L5" s="8">
        <v>0</v>
      </c>
      <c r="M5" s="8">
        <v>2</v>
      </c>
      <c r="N5" s="8">
        <v>17</v>
      </c>
      <c r="O5" s="8">
        <v>19</v>
      </c>
      <c r="P5" s="8">
        <v>5</v>
      </c>
      <c r="Q5" s="8">
        <v>6</v>
      </c>
      <c r="R5" s="8">
        <v>34</v>
      </c>
      <c r="S5" s="8">
        <v>16088</v>
      </c>
      <c r="T5" s="8">
        <v>3263</v>
      </c>
      <c r="U5" s="8">
        <v>2</v>
      </c>
      <c r="V5" s="8">
        <v>8</v>
      </c>
      <c r="W5" s="8">
        <v>2</v>
      </c>
      <c r="X5" s="8">
        <v>3</v>
      </c>
      <c r="Y5" s="8">
        <v>63</v>
      </c>
      <c r="Z5" s="8">
        <v>83</v>
      </c>
      <c r="AA5" s="8">
        <v>11</v>
      </c>
      <c r="AB5" s="8">
        <v>3</v>
      </c>
      <c r="AC5" s="8">
        <v>2</v>
      </c>
      <c r="AD5" s="8">
        <v>3</v>
      </c>
      <c r="AE5" s="8">
        <v>7</v>
      </c>
      <c r="AF5" s="8">
        <v>19</v>
      </c>
      <c r="AG5" s="8">
        <v>179</v>
      </c>
      <c r="AH5" s="8">
        <v>3</v>
      </c>
      <c r="AI5" s="8">
        <v>2</v>
      </c>
      <c r="AJ5" s="8">
        <v>10</v>
      </c>
      <c r="AK5" s="8">
        <v>6</v>
      </c>
      <c r="AL5" s="8">
        <v>56</v>
      </c>
      <c r="AM5" s="8">
        <v>3</v>
      </c>
      <c r="AN5" s="8">
        <v>0</v>
      </c>
      <c r="AO5" s="8">
        <v>22</v>
      </c>
      <c r="AP5" s="8">
        <v>13</v>
      </c>
      <c r="AQ5" s="8">
        <v>8</v>
      </c>
      <c r="AR5" s="8">
        <v>7</v>
      </c>
      <c r="AS5" s="8">
        <v>20</v>
      </c>
      <c r="AT5" s="8">
        <v>14</v>
      </c>
      <c r="AU5" s="8">
        <v>11</v>
      </c>
      <c r="AV5" s="8">
        <v>10</v>
      </c>
      <c r="AW5" s="8">
        <v>12</v>
      </c>
      <c r="AX5" s="8">
        <v>21</v>
      </c>
      <c r="AY5" s="8">
        <v>8</v>
      </c>
      <c r="AZ5" s="8">
        <v>275</v>
      </c>
      <c r="BA5" s="8">
        <v>2</v>
      </c>
      <c r="BB5" s="8">
        <v>6</v>
      </c>
      <c r="BC5" s="8">
        <v>13</v>
      </c>
      <c r="BD5" s="8">
        <v>22</v>
      </c>
      <c r="BE5" s="8">
        <v>1</v>
      </c>
      <c r="BF5" s="8">
        <v>2</v>
      </c>
      <c r="BG5" s="8">
        <v>8</v>
      </c>
      <c r="BH5" s="8">
        <v>5</v>
      </c>
      <c r="BI5" s="8">
        <v>251</v>
      </c>
      <c r="BJ5" s="8">
        <v>7</v>
      </c>
      <c r="BK5" s="8">
        <v>2</v>
      </c>
      <c r="BL5" s="8">
        <v>2</v>
      </c>
      <c r="BM5" s="8">
        <v>9</v>
      </c>
      <c r="BN5" s="8">
        <v>7</v>
      </c>
      <c r="BO5" s="8">
        <v>2</v>
      </c>
      <c r="BP5" s="8">
        <v>2</v>
      </c>
      <c r="BQ5" s="8">
        <v>109</v>
      </c>
      <c r="BR5" s="8">
        <v>9</v>
      </c>
      <c r="BS5" s="8">
        <v>2</v>
      </c>
      <c r="BT5" s="8">
        <v>7</v>
      </c>
      <c r="BU5" s="8">
        <v>14</v>
      </c>
      <c r="BV5" s="8">
        <v>3992</v>
      </c>
      <c r="BW5" s="8">
        <v>2</v>
      </c>
      <c r="BX5" s="8">
        <v>4</v>
      </c>
      <c r="BY5" s="8">
        <v>2</v>
      </c>
      <c r="BZ5" s="8">
        <v>0</v>
      </c>
      <c r="CA5" s="8">
        <v>7</v>
      </c>
      <c r="CB5" s="8">
        <v>2</v>
      </c>
      <c r="CC5" s="8">
        <v>1</v>
      </c>
      <c r="CD5" s="8">
        <v>4</v>
      </c>
      <c r="CE5" s="8">
        <v>3</v>
      </c>
      <c r="CF5" s="8">
        <v>2</v>
      </c>
      <c r="CG5" s="8">
        <v>11</v>
      </c>
      <c r="CH5" s="8">
        <v>11</v>
      </c>
      <c r="CI5" s="8">
        <v>284</v>
      </c>
      <c r="CJ5" s="8">
        <v>0</v>
      </c>
      <c r="CK5" s="8">
        <v>4</v>
      </c>
      <c r="CL5" s="8">
        <v>8</v>
      </c>
      <c r="CM5" s="8">
        <v>4</v>
      </c>
      <c r="CN5" s="8">
        <v>386</v>
      </c>
      <c r="CO5" s="8">
        <v>3</v>
      </c>
      <c r="CP5" s="8">
        <v>3</v>
      </c>
      <c r="CQ5" s="8">
        <v>24</v>
      </c>
      <c r="CR5" s="8">
        <v>12</v>
      </c>
      <c r="CS5" s="8">
        <v>5</v>
      </c>
      <c r="CT5" s="8">
        <v>5</v>
      </c>
      <c r="CU5" s="8">
        <v>4</v>
      </c>
      <c r="CV5" s="8">
        <v>6</v>
      </c>
      <c r="CW5" s="8">
        <v>208</v>
      </c>
      <c r="CX5" s="8">
        <v>36</v>
      </c>
      <c r="CY5" s="8">
        <v>13</v>
      </c>
      <c r="CZ5" s="8">
        <v>6</v>
      </c>
      <c r="DA5" s="8">
        <v>2</v>
      </c>
      <c r="DB5" s="8">
        <v>5</v>
      </c>
      <c r="DC5" s="8">
        <v>5</v>
      </c>
      <c r="DD5" s="8">
        <v>3</v>
      </c>
      <c r="DE5" s="8">
        <v>47</v>
      </c>
      <c r="DF5" s="8">
        <v>18756</v>
      </c>
      <c r="DG5" s="8">
        <v>0</v>
      </c>
      <c r="DH5" s="8">
        <v>66</v>
      </c>
      <c r="DI5" s="8">
        <v>38</v>
      </c>
      <c r="DJ5" s="8">
        <v>85</v>
      </c>
      <c r="DK5" s="8">
        <v>9</v>
      </c>
      <c r="DL5" s="8">
        <v>17</v>
      </c>
      <c r="DM5" s="8">
        <v>1</v>
      </c>
      <c r="DN5" s="8">
        <v>0</v>
      </c>
      <c r="DO5" s="8">
        <v>11</v>
      </c>
      <c r="DP5" s="8">
        <v>3</v>
      </c>
      <c r="DQ5" s="8">
        <v>7</v>
      </c>
      <c r="DR5" s="8">
        <v>0</v>
      </c>
      <c r="DS5" s="8">
        <v>93</v>
      </c>
      <c r="DT5" s="8">
        <v>11</v>
      </c>
      <c r="DU5" s="8">
        <v>3</v>
      </c>
      <c r="DV5" s="8">
        <v>5</v>
      </c>
      <c r="DW5" s="8">
        <v>1</v>
      </c>
      <c r="DX5" s="8">
        <v>0</v>
      </c>
      <c r="DY5" s="8">
        <v>4</v>
      </c>
      <c r="DZ5" s="8">
        <v>19</v>
      </c>
      <c r="EA5" s="8">
        <v>9</v>
      </c>
      <c r="EB5" s="8">
        <v>39</v>
      </c>
      <c r="EC5" s="8">
        <v>19</v>
      </c>
      <c r="ED5" s="8">
        <v>19</v>
      </c>
      <c r="EE5" s="8">
        <v>5</v>
      </c>
      <c r="EF5" s="8">
        <v>10</v>
      </c>
      <c r="EG5" s="8">
        <v>6</v>
      </c>
    </row>
    <row r="6" spans="2:137" ht="12.75">
      <c r="B6" s="7" t="s">
        <v>8</v>
      </c>
      <c r="C6" s="8">
        <v>3</v>
      </c>
      <c r="D6" s="8">
        <v>3</v>
      </c>
      <c r="E6" s="8">
        <v>0</v>
      </c>
      <c r="F6" s="8">
        <v>1</v>
      </c>
      <c r="G6" s="8">
        <v>5</v>
      </c>
      <c r="H6" s="8">
        <v>0</v>
      </c>
      <c r="I6" s="8">
        <v>7</v>
      </c>
      <c r="J6" s="8">
        <v>1</v>
      </c>
      <c r="K6" s="8">
        <v>0</v>
      </c>
      <c r="L6" s="8">
        <v>1</v>
      </c>
      <c r="M6" s="8">
        <v>0</v>
      </c>
      <c r="N6" s="8">
        <v>11</v>
      </c>
      <c r="O6" s="8">
        <v>4</v>
      </c>
      <c r="P6" s="8">
        <v>2</v>
      </c>
      <c r="Q6" s="8">
        <v>2</v>
      </c>
      <c r="R6" s="8">
        <v>14</v>
      </c>
      <c r="S6" s="8">
        <v>5137</v>
      </c>
      <c r="T6" s="8">
        <v>519</v>
      </c>
      <c r="U6" s="8">
        <v>0</v>
      </c>
      <c r="V6" s="8">
        <v>1</v>
      </c>
      <c r="W6" s="8">
        <v>4</v>
      </c>
      <c r="X6" s="8">
        <v>0</v>
      </c>
      <c r="Y6" s="8">
        <v>15</v>
      </c>
      <c r="Z6" s="8">
        <v>31</v>
      </c>
      <c r="AA6" s="8">
        <v>2</v>
      </c>
      <c r="AB6" s="8">
        <v>2</v>
      </c>
      <c r="AC6" s="8">
        <v>1</v>
      </c>
      <c r="AD6" s="8">
        <v>4</v>
      </c>
      <c r="AE6" s="8">
        <v>3</v>
      </c>
      <c r="AF6" s="8">
        <v>9</v>
      </c>
      <c r="AG6" s="8">
        <v>48</v>
      </c>
      <c r="AH6" s="8">
        <v>0</v>
      </c>
      <c r="AI6" s="8">
        <v>1</v>
      </c>
      <c r="AJ6" s="8">
        <v>4</v>
      </c>
      <c r="AK6" s="8">
        <v>0</v>
      </c>
      <c r="AL6" s="8">
        <v>27</v>
      </c>
      <c r="AM6" s="8">
        <v>1</v>
      </c>
      <c r="AN6" s="8">
        <v>2</v>
      </c>
      <c r="AO6" s="8">
        <v>3</v>
      </c>
      <c r="AP6" s="8">
        <v>1</v>
      </c>
      <c r="AQ6" s="8">
        <v>0</v>
      </c>
      <c r="AR6" s="8">
        <v>1</v>
      </c>
      <c r="AS6" s="8">
        <v>6</v>
      </c>
      <c r="AT6" s="8">
        <v>3</v>
      </c>
      <c r="AU6" s="8">
        <v>4</v>
      </c>
      <c r="AV6" s="8">
        <v>0</v>
      </c>
      <c r="AW6" s="8">
        <v>7</v>
      </c>
      <c r="AX6" s="8">
        <v>2</v>
      </c>
      <c r="AY6" s="8">
        <v>1</v>
      </c>
      <c r="AZ6" s="8">
        <v>126</v>
      </c>
      <c r="BA6" s="8">
        <v>3</v>
      </c>
      <c r="BB6" s="8">
        <v>4</v>
      </c>
      <c r="BC6" s="8">
        <v>3</v>
      </c>
      <c r="BD6" s="8">
        <v>9</v>
      </c>
      <c r="BE6" s="8">
        <v>0</v>
      </c>
      <c r="BF6" s="8">
        <v>0</v>
      </c>
      <c r="BG6" s="8">
        <v>0</v>
      </c>
      <c r="BH6" s="8">
        <v>2</v>
      </c>
      <c r="BI6" s="8">
        <v>0</v>
      </c>
      <c r="BJ6" s="8">
        <v>1</v>
      </c>
      <c r="BK6" s="8">
        <v>6</v>
      </c>
      <c r="BL6" s="8">
        <v>1</v>
      </c>
      <c r="BM6" s="8">
        <v>4</v>
      </c>
      <c r="BN6" s="8">
        <v>4</v>
      </c>
      <c r="BO6" s="8">
        <v>0</v>
      </c>
      <c r="BP6" s="8">
        <v>1</v>
      </c>
      <c r="BQ6" s="8">
        <v>28</v>
      </c>
      <c r="BR6" s="8">
        <v>3</v>
      </c>
      <c r="BS6" s="8">
        <v>0</v>
      </c>
      <c r="BT6" s="8">
        <v>4</v>
      </c>
      <c r="BU6" s="8">
        <v>8</v>
      </c>
      <c r="BV6" s="8">
        <v>2564</v>
      </c>
      <c r="BW6" s="8">
        <v>0</v>
      </c>
      <c r="BX6" s="8">
        <v>1</v>
      </c>
      <c r="BY6" s="8">
        <v>1</v>
      </c>
      <c r="BZ6" s="8">
        <v>1</v>
      </c>
      <c r="CA6" s="8">
        <v>9</v>
      </c>
      <c r="CB6" s="8">
        <v>0</v>
      </c>
      <c r="CC6" s="8">
        <v>0</v>
      </c>
      <c r="CD6" s="8">
        <v>6</v>
      </c>
      <c r="CE6" s="8">
        <v>4</v>
      </c>
      <c r="CF6" s="8">
        <v>0</v>
      </c>
      <c r="CG6" s="8">
        <v>7</v>
      </c>
      <c r="CH6" s="8">
        <v>9</v>
      </c>
      <c r="CI6" s="8">
        <v>9</v>
      </c>
      <c r="CJ6" s="8">
        <v>0</v>
      </c>
      <c r="CK6" s="8">
        <v>4</v>
      </c>
      <c r="CL6" s="8">
        <v>1</v>
      </c>
      <c r="CM6" s="8">
        <v>0</v>
      </c>
      <c r="CN6" s="8">
        <v>3</v>
      </c>
      <c r="CO6" s="8">
        <v>2</v>
      </c>
      <c r="CP6" s="8">
        <v>0</v>
      </c>
      <c r="CQ6" s="8">
        <v>17</v>
      </c>
      <c r="CR6" s="8">
        <v>7</v>
      </c>
      <c r="CS6" s="8">
        <v>4</v>
      </c>
      <c r="CT6" s="8">
        <v>3</v>
      </c>
      <c r="CU6" s="8">
        <v>3</v>
      </c>
      <c r="CV6" s="8">
        <v>2</v>
      </c>
      <c r="CW6" s="8">
        <v>55</v>
      </c>
      <c r="CX6" s="8">
        <v>13</v>
      </c>
      <c r="CY6" s="8">
        <v>5</v>
      </c>
      <c r="CZ6" s="8">
        <v>3</v>
      </c>
      <c r="DA6" s="8">
        <v>3</v>
      </c>
      <c r="DB6" s="8">
        <v>0</v>
      </c>
      <c r="DC6" s="8">
        <v>2</v>
      </c>
      <c r="DD6" s="8">
        <v>0</v>
      </c>
      <c r="DE6" s="8">
        <v>38</v>
      </c>
      <c r="DF6" s="8">
        <v>8003</v>
      </c>
      <c r="DG6" s="8">
        <v>0</v>
      </c>
      <c r="DH6" s="8">
        <v>14</v>
      </c>
      <c r="DI6" s="8">
        <v>5</v>
      </c>
      <c r="DJ6" s="8">
        <v>0</v>
      </c>
      <c r="DK6" s="8">
        <v>1</v>
      </c>
      <c r="DL6" s="8">
        <v>10</v>
      </c>
      <c r="DM6" s="8">
        <v>1</v>
      </c>
      <c r="DN6" s="8">
        <v>0</v>
      </c>
      <c r="DO6" s="8">
        <v>2</v>
      </c>
      <c r="DP6" s="8">
        <v>0</v>
      </c>
      <c r="DQ6" s="8">
        <v>3</v>
      </c>
      <c r="DR6" s="8">
        <v>0</v>
      </c>
      <c r="DS6" s="8">
        <v>28</v>
      </c>
      <c r="DT6" s="8">
        <v>2</v>
      </c>
      <c r="DU6" s="8">
        <v>0</v>
      </c>
      <c r="DV6" s="8">
        <v>2</v>
      </c>
      <c r="DW6" s="8">
        <v>1</v>
      </c>
      <c r="DX6" s="8">
        <v>0</v>
      </c>
      <c r="DY6" s="8">
        <v>3</v>
      </c>
      <c r="DZ6" s="8">
        <v>6</v>
      </c>
      <c r="EA6" s="8">
        <v>3</v>
      </c>
      <c r="EB6" s="8">
        <v>11</v>
      </c>
      <c r="EC6" s="8">
        <v>3</v>
      </c>
      <c r="ED6" s="8">
        <v>8</v>
      </c>
      <c r="EE6" s="8">
        <v>0</v>
      </c>
      <c r="EF6" s="8">
        <v>11</v>
      </c>
      <c r="EG6" s="8">
        <v>1</v>
      </c>
    </row>
    <row r="7" spans="2:137" ht="12.75">
      <c r="B7" s="7" t="s">
        <v>9</v>
      </c>
      <c r="C7" s="8">
        <v>6</v>
      </c>
      <c r="D7" s="8">
        <v>9</v>
      </c>
      <c r="E7" s="8">
        <v>4</v>
      </c>
      <c r="F7" s="8">
        <v>3</v>
      </c>
      <c r="G7" s="8">
        <v>40</v>
      </c>
      <c r="H7" s="8">
        <v>1</v>
      </c>
      <c r="I7" s="8">
        <v>9</v>
      </c>
      <c r="J7" s="8">
        <v>0</v>
      </c>
      <c r="K7" s="8">
        <v>1</v>
      </c>
      <c r="L7" s="8">
        <v>4</v>
      </c>
      <c r="M7" s="8">
        <v>0</v>
      </c>
      <c r="N7" s="8">
        <v>19</v>
      </c>
      <c r="O7" s="8">
        <v>8</v>
      </c>
      <c r="P7" s="8">
        <v>2</v>
      </c>
      <c r="Q7" s="8">
        <v>1</v>
      </c>
      <c r="R7" s="8">
        <v>35</v>
      </c>
      <c r="S7" s="8">
        <v>10510</v>
      </c>
      <c r="T7" s="8">
        <v>1934</v>
      </c>
      <c r="U7" s="8">
        <v>6</v>
      </c>
      <c r="V7" s="8">
        <v>4</v>
      </c>
      <c r="W7" s="8">
        <v>12</v>
      </c>
      <c r="X7" s="8">
        <v>3</v>
      </c>
      <c r="Y7" s="8">
        <v>35</v>
      </c>
      <c r="Z7" s="8">
        <v>63</v>
      </c>
      <c r="AA7" s="8">
        <v>1</v>
      </c>
      <c r="AB7" s="8">
        <v>1</v>
      </c>
      <c r="AC7" s="8">
        <v>1</v>
      </c>
      <c r="AD7" s="8">
        <v>1</v>
      </c>
      <c r="AE7" s="8">
        <v>2</v>
      </c>
      <c r="AF7" s="8">
        <v>13</v>
      </c>
      <c r="AG7" s="8">
        <v>67</v>
      </c>
      <c r="AH7" s="8">
        <v>2</v>
      </c>
      <c r="AI7" s="8">
        <v>1</v>
      </c>
      <c r="AJ7" s="8">
        <v>6</v>
      </c>
      <c r="AK7" s="8">
        <v>0</v>
      </c>
      <c r="AL7" s="8">
        <v>61</v>
      </c>
      <c r="AM7" s="8">
        <v>3</v>
      </c>
      <c r="AN7" s="8">
        <v>1</v>
      </c>
      <c r="AO7" s="8">
        <v>16</v>
      </c>
      <c r="AP7" s="8">
        <v>6</v>
      </c>
      <c r="AQ7" s="8">
        <v>2</v>
      </c>
      <c r="AR7" s="8">
        <v>3</v>
      </c>
      <c r="AS7" s="8">
        <v>6</v>
      </c>
      <c r="AT7" s="8">
        <v>8</v>
      </c>
      <c r="AU7" s="8">
        <v>1</v>
      </c>
      <c r="AV7" s="8">
        <v>3</v>
      </c>
      <c r="AW7" s="8">
        <v>6</v>
      </c>
      <c r="AX7" s="8">
        <v>11</v>
      </c>
      <c r="AY7" s="8">
        <v>1</v>
      </c>
      <c r="AZ7" s="8">
        <v>270</v>
      </c>
      <c r="BA7" s="8">
        <v>0</v>
      </c>
      <c r="BB7" s="8">
        <v>1</v>
      </c>
      <c r="BC7" s="8">
        <v>9</v>
      </c>
      <c r="BD7" s="8">
        <v>13</v>
      </c>
      <c r="BE7" s="8">
        <v>0</v>
      </c>
      <c r="BF7" s="8">
        <v>0</v>
      </c>
      <c r="BG7" s="8">
        <v>0</v>
      </c>
      <c r="BH7" s="8">
        <v>1</v>
      </c>
      <c r="BI7" s="8">
        <v>3</v>
      </c>
      <c r="BJ7" s="8">
        <v>2</v>
      </c>
      <c r="BK7" s="8">
        <v>2</v>
      </c>
      <c r="BL7" s="8">
        <v>2</v>
      </c>
      <c r="BM7" s="8">
        <v>10</v>
      </c>
      <c r="BN7" s="8">
        <v>4</v>
      </c>
      <c r="BO7" s="8">
        <v>2</v>
      </c>
      <c r="BP7" s="8">
        <v>3</v>
      </c>
      <c r="BQ7" s="8">
        <v>55</v>
      </c>
      <c r="BR7" s="8">
        <v>4</v>
      </c>
      <c r="BS7" s="8">
        <v>2</v>
      </c>
      <c r="BT7" s="8">
        <v>2</v>
      </c>
      <c r="BU7" s="8">
        <v>17</v>
      </c>
      <c r="BV7" s="8">
        <v>2909</v>
      </c>
      <c r="BW7" s="8">
        <v>3</v>
      </c>
      <c r="BX7" s="8">
        <v>1</v>
      </c>
      <c r="BY7" s="8">
        <v>2</v>
      </c>
      <c r="BZ7" s="8">
        <v>2</v>
      </c>
      <c r="CA7" s="8">
        <v>12</v>
      </c>
      <c r="CB7" s="8">
        <v>7</v>
      </c>
      <c r="CC7" s="8">
        <v>2</v>
      </c>
      <c r="CD7" s="8">
        <v>4</v>
      </c>
      <c r="CE7" s="8">
        <v>3</v>
      </c>
      <c r="CF7" s="8">
        <v>8</v>
      </c>
      <c r="CG7" s="8">
        <v>6</v>
      </c>
      <c r="CH7" s="8">
        <v>5</v>
      </c>
      <c r="CI7" s="8">
        <v>2</v>
      </c>
      <c r="CJ7" s="8">
        <v>0</v>
      </c>
      <c r="CK7" s="8">
        <v>4</v>
      </c>
      <c r="CL7" s="8">
        <v>2</v>
      </c>
      <c r="CM7" s="8">
        <v>3</v>
      </c>
      <c r="CN7" s="8">
        <v>6</v>
      </c>
      <c r="CO7" s="8">
        <v>5</v>
      </c>
      <c r="CP7" s="8">
        <v>7</v>
      </c>
      <c r="CQ7" s="8">
        <v>20</v>
      </c>
      <c r="CR7" s="8">
        <v>5</v>
      </c>
      <c r="CS7" s="8">
        <v>2</v>
      </c>
      <c r="CT7" s="8">
        <v>7</v>
      </c>
      <c r="CU7" s="8">
        <v>0</v>
      </c>
      <c r="CV7" s="8">
        <v>7</v>
      </c>
      <c r="CW7" s="8">
        <v>96</v>
      </c>
      <c r="CX7" s="8">
        <v>28</v>
      </c>
      <c r="CY7" s="8">
        <v>8</v>
      </c>
      <c r="CZ7" s="8">
        <v>7</v>
      </c>
      <c r="DA7" s="8">
        <v>1</v>
      </c>
      <c r="DB7" s="8">
        <v>1</v>
      </c>
      <c r="DC7" s="8">
        <v>3</v>
      </c>
      <c r="DD7" s="8">
        <v>3</v>
      </c>
      <c r="DE7" s="8">
        <v>47</v>
      </c>
      <c r="DF7" s="8">
        <v>9949</v>
      </c>
      <c r="DG7" s="8">
        <v>4</v>
      </c>
      <c r="DH7" s="8">
        <v>21</v>
      </c>
      <c r="DI7" s="8">
        <v>7</v>
      </c>
      <c r="DJ7" s="8">
        <v>1</v>
      </c>
      <c r="DK7" s="8">
        <v>6</v>
      </c>
      <c r="DL7" s="8">
        <v>14</v>
      </c>
      <c r="DM7" s="8">
        <v>1</v>
      </c>
      <c r="DN7" s="8">
        <v>3</v>
      </c>
      <c r="DO7" s="8">
        <v>4</v>
      </c>
      <c r="DP7" s="8">
        <v>0</v>
      </c>
      <c r="DQ7" s="8">
        <v>4</v>
      </c>
      <c r="DR7" s="8">
        <v>0</v>
      </c>
      <c r="DS7" s="8">
        <v>65</v>
      </c>
      <c r="DT7" s="8">
        <v>6</v>
      </c>
      <c r="DU7" s="8">
        <v>1</v>
      </c>
      <c r="DV7" s="8">
        <v>3</v>
      </c>
      <c r="DW7" s="8">
        <v>1</v>
      </c>
      <c r="DX7" s="8">
        <v>1</v>
      </c>
      <c r="DY7" s="8">
        <v>5</v>
      </c>
      <c r="DZ7" s="8">
        <v>17</v>
      </c>
      <c r="EA7" s="8">
        <v>13</v>
      </c>
      <c r="EB7" s="8">
        <v>27</v>
      </c>
      <c r="EC7" s="8">
        <v>11</v>
      </c>
      <c r="ED7" s="8">
        <v>12</v>
      </c>
      <c r="EE7" s="8">
        <v>1</v>
      </c>
      <c r="EF7" s="8">
        <v>12</v>
      </c>
      <c r="EG7" s="8">
        <v>0</v>
      </c>
    </row>
    <row r="8" spans="2:137" ht="12.75">
      <c r="B8" s="7" t="s">
        <v>10</v>
      </c>
      <c r="C8" s="8">
        <v>14</v>
      </c>
      <c r="D8" s="8">
        <v>16</v>
      </c>
      <c r="E8" s="8">
        <v>3</v>
      </c>
      <c r="F8" s="8">
        <v>1</v>
      </c>
      <c r="G8" s="8">
        <v>18</v>
      </c>
      <c r="H8" s="8">
        <v>2</v>
      </c>
      <c r="I8" s="8">
        <v>8</v>
      </c>
      <c r="J8" s="8">
        <v>3</v>
      </c>
      <c r="K8" s="8">
        <v>0</v>
      </c>
      <c r="L8" s="8">
        <v>2</v>
      </c>
      <c r="M8" s="8">
        <v>0</v>
      </c>
      <c r="N8" s="8">
        <v>23</v>
      </c>
      <c r="O8" s="8">
        <v>14</v>
      </c>
      <c r="P8" s="8">
        <v>5</v>
      </c>
      <c r="Q8" s="8">
        <v>2</v>
      </c>
      <c r="R8" s="8">
        <v>35</v>
      </c>
      <c r="S8" s="8">
        <v>17862</v>
      </c>
      <c r="T8" s="8">
        <v>2561</v>
      </c>
      <c r="U8" s="8">
        <v>2</v>
      </c>
      <c r="V8" s="8">
        <v>6</v>
      </c>
      <c r="W8" s="8">
        <v>5</v>
      </c>
      <c r="X8" s="8">
        <v>3</v>
      </c>
      <c r="Y8" s="8">
        <v>47</v>
      </c>
      <c r="Z8" s="8">
        <v>96</v>
      </c>
      <c r="AA8" s="8">
        <v>5</v>
      </c>
      <c r="AB8" s="8">
        <v>3</v>
      </c>
      <c r="AC8" s="8">
        <v>2</v>
      </c>
      <c r="AD8" s="8">
        <v>2</v>
      </c>
      <c r="AE8" s="8">
        <v>1</v>
      </c>
      <c r="AF8" s="8">
        <v>28</v>
      </c>
      <c r="AG8" s="8">
        <v>126</v>
      </c>
      <c r="AH8" s="8">
        <v>3</v>
      </c>
      <c r="AI8" s="8">
        <v>1</v>
      </c>
      <c r="AJ8" s="8">
        <v>9</v>
      </c>
      <c r="AK8" s="8">
        <v>4</v>
      </c>
      <c r="AL8" s="8">
        <v>63</v>
      </c>
      <c r="AM8" s="8">
        <v>1</v>
      </c>
      <c r="AN8" s="8">
        <v>4</v>
      </c>
      <c r="AO8" s="8">
        <v>15</v>
      </c>
      <c r="AP8" s="8">
        <v>3</v>
      </c>
      <c r="AQ8" s="8">
        <v>6</v>
      </c>
      <c r="AR8" s="8">
        <v>4</v>
      </c>
      <c r="AS8" s="8">
        <v>15</v>
      </c>
      <c r="AT8" s="8">
        <v>11</v>
      </c>
      <c r="AU8" s="8">
        <v>4</v>
      </c>
      <c r="AV8" s="8">
        <v>8</v>
      </c>
      <c r="AW8" s="8">
        <v>14</v>
      </c>
      <c r="AX8" s="8">
        <v>13</v>
      </c>
      <c r="AY8" s="8">
        <v>2</v>
      </c>
      <c r="AZ8" s="8">
        <v>668</v>
      </c>
      <c r="BA8" s="8">
        <v>3</v>
      </c>
      <c r="BB8" s="8">
        <v>3</v>
      </c>
      <c r="BC8" s="8">
        <v>14</v>
      </c>
      <c r="BD8" s="8">
        <v>18</v>
      </c>
      <c r="BE8" s="8">
        <v>0</v>
      </c>
      <c r="BF8" s="8">
        <v>0</v>
      </c>
      <c r="BG8" s="8">
        <v>5</v>
      </c>
      <c r="BH8" s="8">
        <v>1</v>
      </c>
      <c r="BI8" s="8">
        <v>0</v>
      </c>
      <c r="BJ8" s="8">
        <v>6</v>
      </c>
      <c r="BK8" s="8">
        <v>2</v>
      </c>
      <c r="BL8" s="8">
        <v>2</v>
      </c>
      <c r="BM8" s="8">
        <v>15</v>
      </c>
      <c r="BN8" s="8">
        <v>5</v>
      </c>
      <c r="BO8" s="8">
        <v>0</v>
      </c>
      <c r="BP8" s="8">
        <v>1</v>
      </c>
      <c r="BQ8" s="8">
        <v>71</v>
      </c>
      <c r="BR8" s="8">
        <v>8</v>
      </c>
      <c r="BS8" s="8">
        <v>4</v>
      </c>
      <c r="BT8" s="8">
        <v>6</v>
      </c>
      <c r="BU8" s="8">
        <v>17</v>
      </c>
      <c r="BV8" s="8">
        <v>5187</v>
      </c>
      <c r="BW8" s="8">
        <v>0</v>
      </c>
      <c r="BX8" s="8">
        <v>1</v>
      </c>
      <c r="BY8" s="8">
        <v>3</v>
      </c>
      <c r="BZ8" s="8">
        <v>2</v>
      </c>
      <c r="CA8" s="8">
        <v>6</v>
      </c>
      <c r="CB8" s="8">
        <v>2</v>
      </c>
      <c r="CC8" s="8">
        <v>4</v>
      </c>
      <c r="CD8" s="8">
        <v>8</v>
      </c>
      <c r="CE8" s="8">
        <v>8</v>
      </c>
      <c r="CF8" s="8">
        <v>8</v>
      </c>
      <c r="CG8" s="8">
        <v>7</v>
      </c>
      <c r="CH8" s="8">
        <v>4</v>
      </c>
      <c r="CI8" s="8">
        <v>9</v>
      </c>
      <c r="CJ8" s="8">
        <v>0</v>
      </c>
      <c r="CK8" s="8">
        <v>2</v>
      </c>
      <c r="CL8" s="8">
        <v>3</v>
      </c>
      <c r="CM8" s="8">
        <v>0</v>
      </c>
      <c r="CN8" s="8">
        <v>6</v>
      </c>
      <c r="CO8" s="8">
        <v>1</v>
      </c>
      <c r="CP8" s="8">
        <v>8</v>
      </c>
      <c r="CQ8" s="8">
        <v>28</v>
      </c>
      <c r="CR8" s="8">
        <v>16</v>
      </c>
      <c r="CS8" s="8">
        <v>2</v>
      </c>
      <c r="CT8" s="8">
        <v>8</v>
      </c>
      <c r="CU8" s="8">
        <v>7</v>
      </c>
      <c r="CV8" s="8">
        <v>7</v>
      </c>
      <c r="CW8" s="8">
        <v>136</v>
      </c>
      <c r="CX8" s="8">
        <v>32</v>
      </c>
      <c r="CY8" s="8">
        <v>19</v>
      </c>
      <c r="CZ8" s="8">
        <v>18</v>
      </c>
      <c r="DA8" s="8">
        <v>2</v>
      </c>
      <c r="DB8" s="8">
        <v>0</v>
      </c>
      <c r="DC8" s="8">
        <v>5</v>
      </c>
      <c r="DD8" s="8">
        <v>3</v>
      </c>
      <c r="DE8" s="8">
        <v>53</v>
      </c>
      <c r="DF8" s="8">
        <v>14683</v>
      </c>
      <c r="DG8" s="8">
        <v>4</v>
      </c>
      <c r="DH8" s="8">
        <v>31</v>
      </c>
      <c r="DI8" s="8">
        <v>9</v>
      </c>
      <c r="DJ8" s="8">
        <v>1</v>
      </c>
      <c r="DK8" s="8">
        <v>7</v>
      </c>
      <c r="DL8" s="8">
        <v>10</v>
      </c>
      <c r="DM8" s="8">
        <v>3</v>
      </c>
      <c r="DN8" s="8">
        <v>1</v>
      </c>
      <c r="DO8" s="8">
        <v>4</v>
      </c>
      <c r="DP8" s="8">
        <v>5</v>
      </c>
      <c r="DQ8" s="8">
        <v>5</v>
      </c>
      <c r="DR8" s="8">
        <v>0</v>
      </c>
      <c r="DS8" s="8">
        <v>138</v>
      </c>
      <c r="DT8" s="8">
        <v>5</v>
      </c>
      <c r="DU8" s="8">
        <v>0</v>
      </c>
      <c r="DV8" s="8">
        <v>2</v>
      </c>
      <c r="DW8" s="8">
        <v>5</v>
      </c>
      <c r="DX8" s="8">
        <v>0</v>
      </c>
      <c r="DY8" s="8">
        <v>3</v>
      </c>
      <c r="DZ8" s="8">
        <v>24</v>
      </c>
      <c r="EA8" s="8">
        <v>11</v>
      </c>
      <c r="EB8" s="8">
        <v>30</v>
      </c>
      <c r="EC8" s="8">
        <v>21</v>
      </c>
      <c r="ED8" s="8">
        <v>21</v>
      </c>
      <c r="EE8" s="8">
        <v>7</v>
      </c>
      <c r="EF8" s="8">
        <v>18</v>
      </c>
      <c r="EG8" s="8">
        <v>2</v>
      </c>
    </row>
    <row r="9" spans="2:137" ht="12.75">
      <c r="B9" s="7" t="s">
        <v>11</v>
      </c>
      <c r="C9" s="8">
        <v>2</v>
      </c>
      <c r="D9" s="8">
        <v>3</v>
      </c>
      <c r="E9" s="8">
        <v>0</v>
      </c>
      <c r="F9" s="8">
        <v>0</v>
      </c>
      <c r="G9" s="8">
        <v>1</v>
      </c>
      <c r="H9" s="8">
        <v>0</v>
      </c>
      <c r="I9" s="8">
        <v>3</v>
      </c>
      <c r="J9" s="8">
        <v>0</v>
      </c>
      <c r="K9" s="8">
        <v>0</v>
      </c>
      <c r="L9" s="8">
        <v>0</v>
      </c>
      <c r="M9" s="8">
        <v>0</v>
      </c>
      <c r="N9" s="8">
        <v>2</v>
      </c>
      <c r="O9" s="8">
        <v>4</v>
      </c>
      <c r="P9" s="8">
        <v>0</v>
      </c>
      <c r="Q9" s="8">
        <v>2</v>
      </c>
      <c r="R9" s="8">
        <v>2</v>
      </c>
      <c r="S9" s="8">
        <v>1057</v>
      </c>
      <c r="T9" s="8">
        <v>127</v>
      </c>
      <c r="U9" s="8">
        <v>0</v>
      </c>
      <c r="V9" s="8">
        <v>1</v>
      </c>
      <c r="W9" s="8">
        <v>1</v>
      </c>
      <c r="X9" s="8">
        <v>0</v>
      </c>
      <c r="Y9" s="8">
        <v>4</v>
      </c>
      <c r="Z9" s="8">
        <v>6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1</v>
      </c>
      <c r="AG9" s="8">
        <v>10</v>
      </c>
      <c r="AH9" s="8">
        <v>0</v>
      </c>
      <c r="AI9" s="8">
        <v>0</v>
      </c>
      <c r="AJ9" s="8">
        <v>0</v>
      </c>
      <c r="AK9" s="8">
        <v>0</v>
      </c>
      <c r="AL9" s="8">
        <v>7</v>
      </c>
      <c r="AM9" s="8">
        <v>0</v>
      </c>
      <c r="AN9" s="8">
        <v>0</v>
      </c>
      <c r="AO9" s="8">
        <v>0</v>
      </c>
      <c r="AP9" s="8">
        <v>0</v>
      </c>
      <c r="AQ9" s="8">
        <v>2</v>
      </c>
      <c r="AR9" s="8">
        <v>1</v>
      </c>
      <c r="AS9" s="8">
        <v>5</v>
      </c>
      <c r="AT9" s="8">
        <v>1</v>
      </c>
      <c r="AU9" s="8">
        <v>1</v>
      </c>
      <c r="AV9" s="8">
        <v>0</v>
      </c>
      <c r="AW9" s="8">
        <v>3</v>
      </c>
      <c r="AX9" s="8">
        <v>0</v>
      </c>
      <c r="AY9" s="8">
        <v>0</v>
      </c>
      <c r="AZ9" s="8">
        <v>17</v>
      </c>
      <c r="BA9" s="8">
        <v>1</v>
      </c>
      <c r="BB9" s="8">
        <v>0</v>
      </c>
      <c r="BC9" s="8">
        <v>1</v>
      </c>
      <c r="BD9" s="8">
        <v>6</v>
      </c>
      <c r="BE9" s="8">
        <v>0</v>
      </c>
      <c r="BF9" s="8">
        <v>0</v>
      </c>
      <c r="BG9" s="8">
        <v>0</v>
      </c>
      <c r="BH9" s="8">
        <v>0</v>
      </c>
      <c r="BI9" s="8">
        <v>1</v>
      </c>
      <c r="BJ9" s="8">
        <v>2</v>
      </c>
      <c r="BK9" s="8">
        <v>1</v>
      </c>
      <c r="BL9" s="8">
        <v>0</v>
      </c>
      <c r="BM9" s="8">
        <v>1</v>
      </c>
      <c r="BN9" s="8">
        <v>1</v>
      </c>
      <c r="BO9" s="8">
        <v>0</v>
      </c>
      <c r="BP9" s="8">
        <v>0</v>
      </c>
      <c r="BQ9" s="8">
        <v>12</v>
      </c>
      <c r="BR9" s="8">
        <v>0</v>
      </c>
      <c r="BS9" s="8">
        <v>0</v>
      </c>
      <c r="BT9" s="8">
        <v>1</v>
      </c>
      <c r="BU9" s="8">
        <v>0</v>
      </c>
      <c r="BV9" s="8">
        <v>815</v>
      </c>
      <c r="BW9" s="8">
        <v>1</v>
      </c>
      <c r="BX9" s="8">
        <v>1</v>
      </c>
      <c r="BY9" s="8">
        <v>1</v>
      </c>
      <c r="BZ9" s="8">
        <v>0</v>
      </c>
      <c r="CA9" s="8">
        <v>0</v>
      </c>
      <c r="CB9" s="8">
        <v>0</v>
      </c>
      <c r="CC9" s="8">
        <v>2</v>
      </c>
      <c r="CD9" s="8">
        <v>1</v>
      </c>
      <c r="CE9" s="8">
        <v>0</v>
      </c>
      <c r="CF9" s="8">
        <v>0</v>
      </c>
      <c r="CG9" s="8">
        <v>2</v>
      </c>
      <c r="CH9" s="8">
        <v>0</v>
      </c>
      <c r="CI9" s="8">
        <v>2</v>
      </c>
      <c r="CJ9" s="8">
        <v>0</v>
      </c>
      <c r="CK9" s="8">
        <v>0</v>
      </c>
      <c r="CL9" s="8">
        <v>1</v>
      </c>
      <c r="CM9" s="8">
        <v>0</v>
      </c>
      <c r="CN9" s="8">
        <v>2</v>
      </c>
      <c r="CO9" s="8">
        <v>0</v>
      </c>
      <c r="CP9" s="8">
        <v>4</v>
      </c>
      <c r="CQ9" s="8">
        <v>4</v>
      </c>
      <c r="CR9" s="8">
        <v>2</v>
      </c>
      <c r="CS9" s="8">
        <v>0</v>
      </c>
      <c r="CT9" s="8">
        <v>2</v>
      </c>
      <c r="CU9" s="8">
        <v>0</v>
      </c>
      <c r="CV9" s="8">
        <v>0</v>
      </c>
      <c r="CW9" s="8">
        <v>27</v>
      </c>
      <c r="CX9" s="8">
        <v>1</v>
      </c>
      <c r="CY9" s="8">
        <v>0</v>
      </c>
      <c r="CZ9" s="8">
        <v>4</v>
      </c>
      <c r="DA9" s="8">
        <v>0</v>
      </c>
      <c r="DB9" s="8">
        <v>0</v>
      </c>
      <c r="DC9" s="8">
        <v>0</v>
      </c>
      <c r="DD9" s="8">
        <v>0</v>
      </c>
      <c r="DE9" s="8">
        <v>6</v>
      </c>
      <c r="DF9" s="8">
        <v>2518</v>
      </c>
      <c r="DG9" s="8">
        <v>0</v>
      </c>
      <c r="DH9" s="8">
        <v>11</v>
      </c>
      <c r="DI9" s="8">
        <v>45</v>
      </c>
      <c r="DJ9" s="8">
        <v>3</v>
      </c>
      <c r="DK9" s="8">
        <v>0</v>
      </c>
      <c r="DL9" s="8">
        <v>1</v>
      </c>
      <c r="DM9" s="8">
        <v>0</v>
      </c>
      <c r="DN9" s="8">
        <v>1</v>
      </c>
      <c r="DO9" s="8">
        <v>2</v>
      </c>
      <c r="DP9" s="8">
        <v>0</v>
      </c>
      <c r="DQ9" s="8">
        <v>0</v>
      </c>
      <c r="DR9" s="8">
        <v>0</v>
      </c>
      <c r="DS9" s="8">
        <v>15</v>
      </c>
      <c r="DT9" s="8">
        <v>0</v>
      </c>
      <c r="DU9" s="8">
        <v>0</v>
      </c>
      <c r="DV9" s="8">
        <v>0</v>
      </c>
      <c r="DW9" s="8">
        <v>3</v>
      </c>
      <c r="DX9" s="8">
        <v>0</v>
      </c>
      <c r="DY9" s="8">
        <v>0</v>
      </c>
      <c r="DZ9" s="8">
        <v>2</v>
      </c>
      <c r="EA9" s="8">
        <v>1</v>
      </c>
      <c r="EB9" s="8">
        <v>0</v>
      </c>
      <c r="EC9" s="8">
        <v>0</v>
      </c>
      <c r="ED9" s="8">
        <v>1</v>
      </c>
      <c r="EE9" s="8">
        <v>0</v>
      </c>
      <c r="EF9" s="8">
        <v>1</v>
      </c>
      <c r="EG9" s="8">
        <v>1</v>
      </c>
    </row>
    <row r="10" spans="1:137" ht="12.75">
      <c r="A10" s="9" t="s">
        <v>13</v>
      </c>
      <c r="C10" s="8">
        <v>40</v>
      </c>
      <c r="D10" s="8">
        <v>52</v>
      </c>
      <c r="E10" s="8">
        <v>21</v>
      </c>
      <c r="F10" s="8">
        <v>25</v>
      </c>
      <c r="G10" s="8">
        <v>98</v>
      </c>
      <c r="H10" s="8">
        <v>3</v>
      </c>
      <c r="I10" s="8">
        <v>57</v>
      </c>
      <c r="J10" s="8">
        <v>5</v>
      </c>
      <c r="K10" s="8">
        <v>11</v>
      </c>
      <c r="L10" s="8">
        <v>7</v>
      </c>
      <c r="M10" s="8">
        <v>2</v>
      </c>
      <c r="N10" s="8">
        <v>76</v>
      </c>
      <c r="O10" s="8">
        <v>55</v>
      </c>
      <c r="P10" s="8">
        <v>16</v>
      </c>
      <c r="Q10" s="8">
        <v>13</v>
      </c>
      <c r="R10" s="8">
        <v>125</v>
      </c>
      <c r="S10" s="8">
        <v>52288</v>
      </c>
      <c r="T10" s="8">
        <v>8500</v>
      </c>
      <c r="U10" s="8">
        <v>10</v>
      </c>
      <c r="V10" s="8">
        <v>20</v>
      </c>
      <c r="W10" s="8">
        <v>24</v>
      </c>
      <c r="X10" s="8">
        <v>10</v>
      </c>
      <c r="Y10" s="8">
        <v>174</v>
      </c>
      <c r="Z10" s="8">
        <v>284</v>
      </c>
      <c r="AA10" s="8">
        <v>20</v>
      </c>
      <c r="AB10" s="8">
        <v>9</v>
      </c>
      <c r="AC10" s="8">
        <v>6</v>
      </c>
      <c r="AD10" s="8">
        <v>11</v>
      </c>
      <c r="AE10" s="8">
        <v>13</v>
      </c>
      <c r="AF10" s="8">
        <v>71</v>
      </c>
      <c r="AG10" s="8">
        <v>445</v>
      </c>
      <c r="AH10" s="8">
        <v>9</v>
      </c>
      <c r="AI10" s="8">
        <v>7</v>
      </c>
      <c r="AJ10" s="8">
        <v>35</v>
      </c>
      <c r="AK10" s="8">
        <v>11</v>
      </c>
      <c r="AL10" s="8">
        <v>222</v>
      </c>
      <c r="AM10" s="8">
        <v>11</v>
      </c>
      <c r="AN10" s="8">
        <v>7</v>
      </c>
      <c r="AO10" s="8">
        <v>60</v>
      </c>
      <c r="AP10" s="8">
        <v>23</v>
      </c>
      <c r="AQ10" s="8">
        <v>18</v>
      </c>
      <c r="AR10" s="8">
        <v>18</v>
      </c>
      <c r="AS10" s="8">
        <v>52</v>
      </c>
      <c r="AT10" s="8">
        <v>38</v>
      </c>
      <c r="AU10" s="8">
        <v>22</v>
      </c>
      <c r="AV10" s="8">
        <v>21</v>
      </c>
      <c r="AW10" s="8">
        <v>46</v>
      </c>
      <c r="AX10" s="8">
        <v>51</v>
      </c>
      <c r="AY10" s="8">
        <v>14</v>
      </c>
      <c r="AZ10" s="8">
        <v>1375</v>
      </c>
      <c r="BA10" s="8">
        <v>10</v>
      </c>
      <c r="BB10" s="8">
        <v>14</v>
      </c>
      <c r="BC10" s="8">
        <v>42</v>
      </c>
      <c r="BD10" s="8">
        <v>71</v>
      </c>
      <c r="BE10" s="8">
        <v>1</v>
      </c>
      <c r="BF10" s="8">
        <v>3</v>
      </c>
      <c r="BG10" s="8">
        <v>14</v>
      </c>
      <c r="BH10" s="8">
        <v>9</v>
      </c>
      <c r="BI10" s="8">
        <v>255</v>
      </c>
      <c r="BJ10" s="8">
        <v>19</v>
      </c>
      <c r="BK10" s="8">
        <v>13</v>
      </c>
      <c r="BL10" s="8">
        <v>7</v>
      </c>
      <c r="BM10" s="8">
        <v>41</v>
      </c>
      <c r="BN10" s="8">
        <v>21</v>
      </c>
      <c r="BO10" s="8">
        <v>4</v>
      </c>
      <c r="BP10" s="8">
        <v>8</v>
      </c>
      <c r="BQ10" s="8">
        <v>291</v>
      </c>
      <c r="BR10" s="8">
        <v>25</v>
      </c>
      <c r="BS10" s="8">
        <v>9</v>
      </c>
      <c r="BT10" s="8">
        <v>21</v>
      </c>
      <c r="BU10" s="8">
        <v>57</v>
      </c>
      <c r="BV10" s="8">
        <v>16249</v>
      </c>
      <c r="BW10" s="8">
        <v>7</v>
      </c>
      <c r="BX10" s="8">
        <v>9</v>
      </c>
      <c r="BY10" s="8">
        <v>11</v>
      </c>
      <c r="BZ10" s="8">
        <v>5</v>
      </c>
      <c r="CA10" s="8">
        <v>34</v>
      </c>
      <c r="CB10" s="8">
        <v>11</v>
      </c>
      <c r="CC10" s="8">
        <v>9</v>
      </c>
      <c r="CD10" s="8">
        <v>28</v>
      </c>
      <c r="CE10" s="8">
        <v>20</v>
      </c>
      <c r="CF10" s="8">
        <v>19</v>
      </c>
      <c r="CG10" s="8">
        <v>42</v>
      </c>
      <c r="CH10" s="8">
        <v>31</v>
      </c>
      <c r="CI10" s="8">
        <v>307</v>
      </c>
      <c r="CJ10" s="8">
        <v>1</v>
      </c>
      <c r="CK10" s="8">
        <v>15</v>
      </c>
      <c r="CL10" s="8">
        <v>16</v>
      </c>
      <c r="CM10" s="8">
        <v>8</v>
      </c>
      <c r="CN10" s="8">
        <v>412</v>
      </c>
      <c r="CO10" s="8">
        <v>11</v>
      </c>
      <c r="CP10" s="8">
        <v>23</v>
      </c>
      <c r="CQ10" s="8">
        <v>99</v>
      </c>
      <c r="CR10" s="8">
        <v>44</v>
      </c>
      <c r="CS10" s="8">
        <v>17</v>
      </c>
      <c r="CT10" s="8">
        <v>31</v>
      </c>
      <c r="CU10" s="8">
        <v>17</v>
      </c>
      <c r="CV10" s="8">
        <v>25</v>
      </c>
      <c r="CW10" s="8">
        <v>585</v>
      </c>
      <c r="CX10" s="8">
        <v>114</v>
      </c>
      <c r="CY10" s="8">
        <v>50</v>
      </c>
      <c r="CZ10" s="8">
        <v>43</v>
      </c>
      <c r="DA10" s="8">
        <v>8</v>
      </c>
      <c r="DB10" s="8">
        <v>6</v>
      </c>
      <c r="DC10" s="8">
        <v>15</v>
      </c>
      <c r="DD10" s="8">
        <v>9</v>
      </c>
      <c r="DE10" s="8">
        <v>211</v>
      </c>
      <c r="DF10" s="8">
        <v>57431</v>
      </c>
      <c r="DG10" s="8">
        <v>8</v>
      </c>
      <c r="DH10" s="8">
        <v>150</v>
      </c>
      <c r="DI10" s="8">
        <v>104</v>
      </c>
      <c r="DJ10" s="8">
        <v>90</v>
      </c>
      <c r="DK10" s="8">
        <v>23</v>
      </c>
      <c r="DL10" s="8">
        <v>59</v>
      </c>
      <c r="DM10" s="8">
        <v>6</v>
      </c>
      <c r="DN10" s="8">
        <v>6</v>
      </c>
      <c r="DO10" s="8">
        <v>27</v>
      </c>
      <c r="DP10" s="8">
        <v>10</v>
      </c>
      <c r="DQ10" s="8">
        <v>19</v>
      </c>
      <c r="DR10" s="8">
        <v>0</v>
      </c>
      <c r="DS10" s="8">
        <v>356</v>
      </c>
      <c r="DT10" s="8">
        <v>24</v>
      </c>
      <c r="DU10" s="8">
        <v>4</v>
      </c>
      <c r="DV10" s="8">
        <v>12</v>
      </c>
      <c r="DW10" s="8">
        <v>12</v>
      </c>
      <c r="DX10" s="8">
        <v>1</v>
      </c>
      <c r="DY10" s="8">
        <v>17</v>
      </c>
      <c r="DZ10" s="8">
        <v>70</v>
      </c>
      <c r="EA10" s="8">
        <v>41</v>
      </c>
      <c r="EB10" s="8">
        <v>109</v>
      </c>
      <c r="EC10" s="8">
        <v>55</v>
      </c>
      <c r="ED10" s="8">
        <v>61</v>
      </c>
      <c r="EE10" s="8">
        <v>15</v>
      </c>
      <c r="EF10" s="8">
        <v>56</v>
      </c>
      <c r="EG10" s="8">
        <v>10</v>
      </c>
    </row>
    <row r="11" spans="2:137" s="10" customFormat="1" ht="12.75" customHeight="1">
      <c r="B11" s="11" t="s">
        <v>145</v>
      </c>
      <c r="C11" s="12">
        <f aca="true" t="shared" si="0" ref="C11:AH11">C10/142784</f>
        <v>0.0002801434334379202</v>
      </c>
      <c r="D11" s="12">
        <f t="shared" si="0"/>
        <v>0.00036418646346929627</v>
      </c>
      <c r="E11" s="12">
        <f t="shared" si="0"/>
        <v>0.0001470753025549081</v>
      </c>
      <c r="F11" s="12">
        <f t="shared" si="0"/>
        <v>0.00017508964589870013</v>
      </c>
      <c r="G11" s="12">
        <f t="shared" si="0"/>
        <v>0.0006863514119229045</v>
      </c>
      <c r="H11" s="12">
        <f t="shared" si="0"/>
        <v>2.1010757507844016E-05</v>
      </c>
      <c r="I11" s="12">
        <f t="shared" si="0"/>
        <v>0.0003992043926490363</v>
      </c>
      <c r="J11" s="12">
        <f t="shared" si="0"/>
        <v>3.501792917974003E-05</v>
      </c>
      <c r="K11" s="12">
        <f t="shared" si="0"/>
        <v>7.703944419542806E-05</v>
      </c>
      <c r="L11" s="12">
        <f t="shared" si="0"/>
        <v>4.9025100851636035E-05</v>
      </c>
      <c r="M11" s="12">
        <f t="shared" si="0"/>
        <v>1.4007171671896012E-05</v>
      </c>
      <c r="N11" s="12">
        <f t="shared" si="0"/>
        <v>0.0005322725235320484</v>
      </c>
      <c r="O11" s="12">
        <f t="shared" si="0"/>
        <v>0.0003851972209771403</v>
      </c>
      <c r="P11" s="12">
        <f t="shared" si="0"/>
        <v>0.00011205737337516809</v>
      </c>
      <c r="Q11" s="12">
        <f t="shared" si="0"/>
        <v>9.104661586732407E-05</v>
      </c>
      <c r="R11" s="12">
        <f t="shared" si="0"/>
        <v>0.0008754482294935007</v>
      </c>
      <c r="S11" s="12">
        <f t="shared" si="0"/>
        <v>0.3662034961900493</v>
      </c>
      <c r="T11" s="12">
        <f t="shared" si="0"/>
        <v>0.059530479605558045</v>
      </c>
      <c r="U11" s="12">
        <f t="shared" si="0"/>
        <v>7.003585835948005E-05</v>
      </c>
      <c r="V11" s="12">
        <f t="shared" si="0"/>
        <v>0.0001400717167189601</v>
      </c>
      <c r="W11" s="12">
        <f t="shared" si="0"/>
        <v>0.00016808606006275212</v>
      </c>
      <c r="X11" s="12">
        <f t="shared" si="0"/>
        <v>7.003585835948005E-05</v>
      </c>
      <c r="Y11" s="12">
        <f t="shared" si="0"/>
        <v>0.001218623935454953</v>
      </c>
      <c r="Z11" s="12">
        <f t="shared" si="0"/>
        <v>0.0019890183774092336</v>
      </c>
      <c r="AA11" s="12">
        <f t="shared" si="0"/>
        <v>0.0001400717167189601</v>
      </c>
      <c r="AB11" s="12">
        <f t="shared" si="0"/>
        <v>6.303227252353205E-05</v>
      </c>
      <c r="AC11" s="12">
        <f t="shared" si="0"/>
        <v>4.202151501568803E-05</v>
      </c>
      <c r="AD11" s="12">
        <f t="shared" si="0"/>
        <v>7.703944419542806E-05</v>
      </c>
      <c r="AE11" s="12">
        <f t="shared" si="0"/>
        <v>9.104661586732407E-05</v>
      </c>
      <c r="AF11" s="12">
        <f t="shared" si="0"/>
        <v>0.0004972545943523084</v>
      </c>
      <c r="AG11" s="12">
        <f t="shared" si="0"/>
        <v>0.0031165956969968624</v>
      </c>
      <c r="AH11" s="12">
        <f t="shared" si="0"/>
        <v>6.303227252353205E-05</v>
      </c>
      <c r="AI11" s="12">
        <f aca="true" t="shared" si="1" ref="AI11:BE11">AI10/142784</f>
        <v>4.9025100851636035E-05</v>
      </c>
      <c r="AJ11" s="12">
        <f t="shared" si="1"/>
        <v>0.0002451255042581802</v>
      </c>
      <c r="AK11" s="12">
        <f t="shared" si="1"/>
        <v>7.703944419542806E-05</v>
      </c>
      <c r="AL11" s="12">
        <f t="shared" si="1"/>
        <v>0.0015547960555804571</v>
      </c>
      <c r="AM11" s="12">
        <f t="shared" si="1"/>
        <v>7.703944419542806E-05</v>
      </c>
      <c r="AN11" s="12">
        <f t="shared" si="1"/>
        <v>4.9025100851636035E-05</v>
      </c>
      <c r="AO11" s="12">
        <f t="shared" si="1"/>
        <v>0.0004202151501568803</v>
      </c>
      <c r="AP11" s="12">
        <f t="shared" si="1"/>
        <v>0.00016108247422680412</v>
      </c>
      <c r="AQ11" s="12">
        <f t="shared" si="1"/>
        <v>0.0001260645450470641</v>
      </c>
      <c r="AR11" s="12">
        <f t="shared" si="1"/>
        <v>0.0001260645450470641</v>
      </c>
      <c r="AS11" s="12">
        <f t="shared" si="1"/>
        <v>0.00036418646346929627</v>
      </c>
      <c r="AT11" s="12">
        <f t="shared" si="1"/>
        <v>0.0002661362617660242</v>
      </c>
      <c r="AU11" s="12">
        <f t="shared" si="1"/>
        <v>0.00015407888839085612</v>
      </c>
      <c r="AV11" s="12">
        <f t="shared" si="1"/>
        <v>0.0001470753025549081</v>
      </c>
      <c r="AW11" s="12">
        <f t="shared" si="1"/>
        <v>0.00032216494845360824</v>
      </c>
      <c r="AX11" s="12">
        <f t="shared" si="1"/>
        <v>0.00035718287763334826</v>
      </c>
      <c r="AY11" s="12">
        <f t="shared" si="1"/>
        <v>9.805020170327207E-05</v>
      </c>
      <c r="AZ11" s="12">
        <f t="shared" si="1"/>
        <v>0.009629930524428508</v>
      </c>
      <c r="BA11" s="12">
        <f t="shared" si="1"/>
        <v>7.003585835948005E-05</v>
      </c>
      <c r="BB11" s="12">
        <f t="shared" si="1"/>
        <v>9.805020170327207E-05</v>
      </c>
      <c r="BC11" s="12">
        <f t="shared" si="1"/>
        <v>0.0002941506051098162</v>
      </c>
      <c r="BD11" s="12">
        <f t="shared" si="1"/>
        <v>0.0004972545943523084</v>
      </c>
      <c r="BE11" s="12">
        <f t="shared" si="1"/>
        <v>7.003585835948006E-06</v>
      </c>
      <c r="BF11" s="12">
        <f>BF10/125790</f>
        <v>2.3849272597185786E-05</v>
      </c>
      <c r="BG11" s="12">
        <f aca="true" t="shared" si="2" ref="BG11:BM11">BG10/142784</f>
        <v>9.805020170327207E-05</v>
      </c>
      <c r="BH11" s="12">
        <f t="shared" si="2"/>
        <v>6.303227252353205E-05</v>
      </c>
      <c r="BI11" s="12">
        <f t="shared" si="2"/>
        <v>0.0017859143881667414</v>
      </c>
      <c r="BJ11" s="12">
        <f t="shared" si="2"/>
        <v>0.0001330681308830121</v>
      </c>
      <c r="BK11" s="12">
        <f t="shared" si="2"/>
        <v>9.104661586732407E-05</v>
      </c>
      <c r="BL11" s="12">
        <f t="shared" si="2"/>
        <v>4.9025100851636035E-05</v>
      </c>
      <c r="BM11" s="12">
        <f t="shared" si="2"/>
        <v>0.0002871470192738682</v>
      </c>
      <c r="BN11" s="12">
        <f>BN10/142784</f>
        <v>0.0001470753025549081</v>
      </c>
      <c r="BO11" s="12">
        <f>BO10/125790</f>
        <v>3.1799030129581045E-05</v>
      </c>
      <c r="BP11" s="12">
        <f aca="true" t="shared" si="3" ref="BP11:DC11">BP10/142784</f>
        <v>5.6028686687584046E-05</v>
      </c>
      <c r="BQ11" s="12">
        <f t="shared" si="3"/>
        <v>0.0020380434782608695</v>
      </c>
      <c r="BR11" s="12">
        <f t="shared" si="3"/>
        <v>0.00017508964589870013</v>
      </c>
      <c r="BS11" s="12">
        <f t="shared" si="3"/>
        <v>6.303227252353205E-05</v>
      </c>
      <c r="BT11" s="12">
        <f t="shared" si="3"/>
        <v>0.0001470753025549081</v>
      </c>
      <c r="BU11" s="12">
        <f t="shared" si="3"/>
        <v>0.0003992043926490363</v>
      </c>
      <c r="BV11" s="12">
        <f t="shared" si="3"/>
        <v>0.11380126624831914</v>
      </c>
      <c r="BW11" s="12">
        <f t="shared" si="3"/>
        <v>4.9025100851636035E-05</v>
      </c>
      <c r="BX11" s="12">
        <f t="shared" si="3"/>
        <v>6.303227252353205E-05</v>
      </c>
      <c r="BY11" s="12">
        <f t="shared" si="3"/>
        <v>7.703944419542806E-05</v>
      </c>
      <c r="BZ11" s="12">
        <f t="shared" si="3"/>
        <v>3.501792917974003E-05</v>
      </c>
      <c r="CA11" s="12">
        <f t="shared" si="3"/>
        <v>0.0002381219184222322</v>
      </c>
      <c r="CB11" s="12">
        <f t="shared" si="3"/>
        <v>7.703944419542806E-05</v>
      </c>
      <c r="CC11" s="12">
        <f t="shared" si="3"/>
        <v>6.303227252353205E-05</v>
      </c>
      <c r="CD11" s="12">
        <f t="shared" si="3"/>
        <v>0.00019610040340654414</v>
      </c>
      <c r="CE11" s="12">
        <f t="shared" si="3"/>
        <v>0.0001400717167189601</v>
      </c>
      <c r="CF11" s="12">
        <f t="shared" si="3"/>
        <v>0.0001330681308830121</v>
      </c>
      <c r="CG11" s="12">
        <f t="shared" si="3"/>
        <v>0.0002941506051098162</v>
      </c>
      <c r="CH11" s="12">
        <f t="shared" si="3"/>
        <v>0.00021711116091438818</v>
      </c>
      <c r="CI11" s="12">
        <f t="shared" si="3"/>
        <v>0.0021501008516360376</v>
      </c>
      <c r="CJ11" s="12">
        <f t="shared" si="3"/>
        <v>7.003585835948006E-06</v>
      </c>
      <c r="CK11" s="12">
        <f t="shared" si="3"/>
        <v>0.00010505378753922007</v>
      </c>
      <c r="CL11" s="12">
        <f t="shared" si="3"/>
        <v>0.00011205737337516809</v>
      </c>
      <c r="CM11" s="12">
        <f t="shared" si="3"/>
        <v>5.6028686687584046E-05</v>
      </c>
      <c r="CN11" s="12">
        <f t="shared" si="3"/>
        <v>0.002885477364410578</v>
      </c>
      <c r="CO11" s="12">
        <f t="shared" si="3"/>
        <v>7.703944419542806E-05</v>
      </c>
      <c r="CP11" s="12">
        <f t="shared" si="3"/>
        <v>0.00016108247422680412</v>
      </c>
      <c r="CQ11" s="12">
        <f t="shared" si="3"/>
        <v>0.0006933549977588525</v>
      </c>
      <c r="CR11" s="12">
        <f t="shared" si="3"/>
        <v>0.00030815777678171223</v>
      </c>
      <c r="CS11" s="12">
        <f t="shared" si="3"/>
        <v>0.0001190609592111161</v>
      </c>
      <c r="CT11" s="12">
        <f t="shared" si="3"/>
        <v>0.00021711116091438818</v>
      </c>
      <c r="CU11" s="12">
        <f t="shared" si="3"/>
        <v>0.0001190609592111161</v>
      </c>
      <c r="CV11" s="12">
        <f t="shared" si="3"/>
        <v>0.00017508964589870013</v>
      </c>
      <c r="CW11" s="12">
        <f t="shared" si="3"/>
        <v>0.004097097714029583</v>
      </c>
      <c r="CX11" s="12">
        <f t="shared" si="3"/>
        <v>0.0007984087852980726</v>
      </c>
      <c r="CY11" s="12">
        <f t="shared" si="3"/>
        <v>0.00035017929179740026</v>
      </c>
      <c r="CZ11" s="12">
        <f t="shared" si="3"/>
        <v>0.00030115419094576423</v>
      </c>
      <c r="DA11" s="12">
        <f t="shared" si="3"/>
        <v>5.6028686687584046E-05</v>
      </c>
      <c r="DB11" s="12">
        <f t="shared" si="3"/>
        <v>4.202151501568803E-05</v>
      </c>
      <c r="DC11" s="12">
        <f t="shared" si="3"/>
        <v>0.00010505378753922007</v>
      </c>
      <c r="DD11" s="12">
        <f>DD10/125790</f>
        <v>7.154781779155736E-05</v>
      </c>
      <c r="DE11" s="12">
        <f aca="true" t="shared" si="4" ref="DE11:DO11">DE10/142784</f>
        <v>0.0014777566113850292</v>
      </c>
      <c r="DF11" s="12">
        <f t="shared" si="4"/>
        <v>0.4022229381443299</v>
      </c>
      <c r="DG11" s="12">
        <f t="shared" si="4"/>
        <v>5.6028686687584046E-05</v>
      </c>
      <c r="DH11" s="12">
        <f t="shared" si="4"/>
        <v>0.0010505378753922008</v>
      </c>
      <c r="DI11" s="12">
        <f t="shared" si="4"/>
        <v>0.0007283729269385925</v>
      </c>
      <c r="DJ11" s="12">
        <f t="shared" si="4"/>
        <v>0.0006303227252353205</v>
      </c>
      <c r="DK11" s="12">
        <f t="shared" si="4"/>
        <v>0.00016108247422680412</v>
      </c>
      <c r="DL11" s="12">
        <f t="shared" si="4"/>
        <v>0.0004132115643209323</v>
      </c>
      <c r="DM11" s="12">
        <f t="shared" si="4"/>
        <v>4.202151501568803E-05</v>
      </c>
      <c r="DN11" s="12">
        <f t="shared" si="4"/>
        <v>4.202151501568803E-05</v>
      </c>
      <c r="DO11" s="12">
        <f t="shared" si="4"/>
        <v>0.00018909681757059614</v>
      </c>
      <c r="DP11" s="12">
        <f>DP10/125790</f>
        <v>7.949757532395262E-05</v>
      </c>
      <c r="DQ11" s="12">
        <f aca="true" t="shared" si="5" ref="DQ11:EG11">DQ10/142784</f>
        <v>0.0001330681308830121</v>
      </c>
      <c r="DR11" s="12">
        <f t="shared" si="5"/>
        <v>0</v>
      </c>
      <c r="DS11" s="12">
        <f t="shared" si="5"/>
        <v>0.00249327655759749</v>
      </c>
      <c r="DT11" s="12">
        <f t="shared" si="5"/>
        <v>0.00016808606006275212</v>
      </c>
      <c r="DU11" s="12">
        <f t="shared" si="5"/>
        <v>2.8014343343792023E-05</v>
      </c>
      <c r="DV11" s="12">
        <f t="shared" si="5"/>
        <v>8.404303003137606E-05</v>
      </c>
      <c r="DW11" s="12">
        <f t="shared" si="5"/>
        <v>8.404303003137606E-05</v>
      </c>
      <c r="DX11" s="12">
        <f t="shared" si="5"/>
        <v>7.003585835948006E-06</v>
      </c>
      <c r="DY11" s="12">
        <f t="shared" si="5"/>
        <v>0.0001190609592111161</v>
      </c>
      <c r="DZ11" s="12">
        <f t="shared" si="5"/>
        <v>0.0004902510085163604</v>
      </c>
      <c r="EA11" s="12">
        <f t="shared" si="5"/>
        <v>0.0002871470192738682</v>
      </c>
      <c r="EB11" s="12">
        <f t="shared" si="5"/>
        <v>0.0007633908561183326</v>
      </c>
      <c r="EC11" s="12">
        <f t="shared" si="5"/>
        <v>0.0003851972209771403</v>
      </c>
      <c r="ED11" s="12">
        <f t="shared" si="5"/>
        <v>0.0004272187359928283</v>
      </c>
      <c r="EE11" s="12">
        <f t="shared" si="5"/>
        <v>0.00010505378753922007</v>
      </c>
      <c r="EF11" s="12">
        <f t="shared" si="5"/>
        <v>0.0003922008068130883</v>
      </c>
      <c r="EG11" s="12">
        <f t="shared" si="5"/>
        <v>7.003585835948005E-05</v>
      </c>
    </row>
    <row r="12" spans="2:137" ht="4.5" customHeight="1">
      <c r="B12" s="1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</row>
    <row r="13" spans="1:137" ht="12.75">
      <c r="A13" s="3" t="s">
        <v>23</v>
      </c>
      <c r="B13" s="1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</row>
    <row r="14" spans="2:137" ht="12.75">
      <c r="B14" s="7" t="s">
        <v>14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2</v>
      </c>
      <c r="O14" s="8">
        <v>2</v>
      </c>
      <c r="P14" s="8">
        <v>0</v>
      </c>
      <c r="Q14" s="8">
        <v>1</v>
      </c>
      <c r="R14" s="8">
        <v>2</v>
      </c>
      <c r="S14" s="8">
        <v>883</v>
      </c>
      <c r="T14" s="8">
        <v>152</v>
      </c>
      <c r="U14" s="8">
        <v>0</v>
      </c>
      <c r="V14" s="8">
        <v>0</v>
      </c>
      <c r="W14" s="8">
        <v>0</v>
      </c>
      <c r="X14" s="8">
        <v>0</v>
      </c>
      <c r="Y14" s="8">
        <v>4</v>
      </c>
      <c r="Z14" s="8">
        <v>6</v>
      </c>
      <c r="AA14" s="8">
        <v>0</v>
      </c>
      <c r="AB14" s="8">
        <v>0</v>
      </c>
      <c r="AC14" s="8">
        <v>0</v>
      </c>
      <c r="AD14" s="8">
        <v>1</v>
      </c>
      <c r="AE14" s="8">
        <v>0</v>
      </c>
      <c r="AF14" s="8">
        <v>1</v>
      </c>
      <c r="AG14" s="8">
        <v>8</v>
      </c>
      <c r="AH14" s="8">
        <v>0</v>
      </c>
      <c r="AI14" s="8">
        <v>0</v>
      </c>
      <c r="AJ14" s="8">
        <v>0</v>
      </c>
      <c r="AK14" s="8">
        <v>1</v>
      </c>
      <c r="AL14" s="8">
        <v>6</v>
      </c>
      <c r="AM14" s="8">
        <v>0</v>
      </c>
      <c r="AN14" s="8">
        <v>0</v>
      </c>
      <c r="AO14" s="8">
        <v>3</v>
      </c>
      <c r="AP14" s="8">
        <v>0</v>
      </c>
      <c r="AQ14" s="8">
        <v>1</v>
      </c>
      <c r="AR14" s="8">
        <v>0</v>
      </c>
      <c r="AS14" s="8">
        <v>3</v>
      </c>
      <c r="AT14" s="8">
        <v>0</v>
      </c>
      <c r="AU14" s="8">
        <v>2</v>
      </c>
      <c r="AV14" s="8">
        <v>2</v>
      </c>
      <c r="AW14" s="8">
        <v>0</v>
      </c>
      <c r="AX14" s="8">
        <v>0</v>
      </c>
      <c r="AY14" s="8">
        <v>1</v>
      </c>
      <c r="AZ14" s="8">
        <v>20</v>
      </c>
      <c r="BA14" s="8">
        <v>1</v>
      </c>
      <c r="BB14" s="8">
        <v>2</v>
      </c>
      <c r="BC14" s="8">
        <v>0</v>
      </c>
      <c r="BD14" s="8">
        <v>2</v>
      </c>
      <c r="BE14" s="8">
        <v>0</v>
      </c>
      <c r="BF14" s="8">
        <v>0</v>
      </c>
      <c r="BG14" s="8">
        <v>0</v>
      </c>
      <c r="BH14" s="8">
        <v>0</v>
      </c>
      <c r="BI14" s="8">
        <v>1</v>
      </c>
      <c r="BJ14" s="8">
        <v>2</v>
      </c>
      <c r="BK14" s="8">
        <v>0</v>
      </c>
      <c r="BL14" s="8">
        <v>0</v>
      </c>
      <c r="BM14" s="8">
        <v>1</v>
      </c>
      <c r="BN14" s="8">
        <v>1</v>
      </c>
      <c r="BO14" s="8">
        <v>1</v>
      </c>
      <c r="BP14" s="8">
        <v>0</v>
      </c>
      <c r="BQ14" s="8">
        <v>6</v>
      </c>
      <c r="BR14" s="8">
        <v>0</v>
      </c>
      <c r="BS14" s="8">
        <v>0</v>
      </c>
      <c r="BT14" s="8">
        <v>1</v>
      </c>
      <c r="BU14" s="8">
        <v>6</v>
      </c>
      <c r="BV14" s="8">
        <v>1158</v>
      </c>
      <c r="BW14" s="8">
        <v>0</v>
      </c>
      <c r="BX14" s="8">
        <v>0</v>
      </c>
      <c r="BY14" s="8">
        <v>0</v>
      </c>
      <c r="BZ14" s="8">
        <v>1</v>
      </c>
      <c r="CA14" s="8">
        <v>0</v>
      </c>
      <c r="CB14" s="8">
        <v>0</v>
      </c>
      <c r="CC14" s="8">
        <v>0</v>
      </c>
      <c r="CD14" s="8">
        <v>1</v>
      </c>
      <c r="CE14" s="8">
        <v>1</v>
      </c>
      <c r="CF14" s="8">
        <v>0</v>
      </c>
      <c r="CG14" s="8">
        <v>1</v>
      </c>
      <c r="CH14" s="8">
        <v>1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1</v>
      </c>
      <c r="CO14" s="8">
        <v>1</v>
      </c>
      <c r="CP14" s="8">
        <v>0</v>
      </c>
      <c r="CQ14" s="8">
        <v>2</v>
      </c>
      <c r="CR14" s="8">
        <v>4</v>
      </c>
      <c r="CS14" s="8">
        <v>0</v>
      </c>
      <c r="CT14" s="8">
        <v>2</v>
      </c>
      <c r="CU14" s="8">
        <v>1</v>
      </c>
      <c r="CV14" s="8">
        <v>2</v>
      </c>
      <c r="CW14" s="8">
        <v>5</v>
      </c>
      <c r="CX14" s="8">
        <v>2</v>
      </c>
      <c r="CY14" s="8">
        <v>1</v>
      </c>
      <c r="CZ14" s="8">
        <v>1</v>
      </c>
      <c r="DA14" s="8">
        <v>0</v>
      </c>
      <c r="DB14" s="8">
        <v>0</v>
      </c>
      <c r="DC14" s="8">
        <v>0</v>
      </c>
      <c r="DD14" s="8">
        <v>0</v>
      </c>
      <c r="DE14" s="8">
        <v>7</v>
      </c>
      <c r="DF14" s="8">
        <v>4051</v>
      </c>
      <c r="DG14" s="8">
        <v>1</v>
      </c>
      <c r="DH14" s="8">
        <v>3</v>
      </c>
      <c r="DI14" s="8">
        <v>0</v>
      </c>
      <c r="DJ14" s="8">
        <v>1</v>
      </c>
      <c r="DK14" s="8">
        <v>0</v>
      </c>
      <c r="DL14" s="8">
        <v>1</v>
      </c>
      <c r="DM14" s="8">
        <v>0</v>
      </c>
      <c r="DN14" s="8">
        <v>0</v>
      </c>
      <c r="DO14" s="8">
        <v>3</v>
      </c>
      <c r="DP14" s="8">
        <v>0</v>
      </c>
      <c r="DQ14" s="8">
        <v>0</v>
      </c>
      <c r="DR14" s="8">
        <v>0</v>
      </c>
      <c r="DS14" s="8">
        <v>14</v>
      </c>
      <c r="DT14" s="8">
        <v>1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3</v>
      </c>
      <c r="EA14" s="8">
        <v>0</v>
      </c>
      <c r="EB14" s="8">
        <v>0</v>
      </c>
      <c r="EC14" s="8">
        <v>0</v>
      </c>
      <c r="ED14" s="8">
        <v>1</v>
      </c>
      <c r="EE14" s="8">
        <v>0</v>
      </c>
      <c r="EF14" s="8">
        <v>1</v>
      </c>
      <c r="EG14" s="8">
        <v>0</v>
      </c>
    </row>
    <row r="15" spans="2:137" ht="12.75">
      <c r="B15" s="7" t="s">
        <v>15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838</v>
      </c>
      <c r="T15" s="8">
        <v>53</v>
      </c>
      <c r="U15" s="8">
        <v>0</v>
      </c>
      <c r="V15" s="8">
        <v>0</v>
      </c>
      <c r="W15" s="8">
        <v>0</v>
      </c>
      <c r="X15" s="8">
        <v>0</v>
      </c>
      <c r="Y15" s="8">
        <v>1</v>
      </c>
      <c r="Z15" s="8">
        <v>3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3</v>
      </c>
      <c r="AH15" s="8">
        <v>1</v>
      </c>
      <c r="AI15" s="8">
        <v>2</v>
      </c>
      <c r="AJ15" s="8">
        <v>1</v>
      </c>
      <c r="AK15" s="8">
        <v>0</v>
      </c>
      <c r="AL15" s="8">
        <v>1</v>
      </c>
      <c r="AM15" s="8">
        <v>0</v>
      </c>
      <c r="AN15" s="8">
        <v>0</v>
      </c>
      <c r="AO15" s="8">
        <v>1</v>
      </c>
      <c r="AP15" s="8">
        <v>0</v>
      </c>
      <c r="AQ15" s="8">
        <v>4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11</v>
      </c>
      <c r="BA15" s="8">
        <v>0</v>
      </c>
      <c r="BB15" s="8">
        <v>0</v>
      </c>
      <c r="BC15" s="8">
        <v>1</v>
      </c>
      <c r="BD15" s="8">
        <v>1</v>
      </c>
      <c r="BE15" s="8">
        <v>0</v>
      </c>
      <c r="BF15" s="8">
        <v>1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1</v>
      </c>
      <c r="BO15" s="8">
        <v>0</v>
      </c>
      <c r="BP15" s="8">
        <v>1</v>
      </c>
      <c r="BQ15" s="8">
        <v>3</v>
      </c>
      <c r="BR15" s="8">
        <v>1</v>
      </c>
      <c r="BS15" s="8">
        <v>0</v>
      </c>
      <c r="BT15" s="8">
        <v>1</v>
      </c>
      <c r="BU15" s="8">
        <v>2</v>
      </c>
      <c r="BV15" s="8">
        <v>783</v>
      </c>
      <c r="BW15" s="8">
        <v>0</v>
      </c>
      <c r="BX15" s="8">
        <v>0</v>
      </c>
      <c r="BY15" s="8">
        <v>1</v>
      </c>
      <c r="BZ15" s="8">
        <v>1</v>
      </c>
      <c r="CA15" s="8">
        <v>0</v>
      </c>
      <c r="CB15" s="8">
        <v>3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1</v>
      </c>
      <c r="CI15" s="8">
        <v>1</v>
      </c>
      <c r="CJ15" s="8">
        <v>0</v>
      </c>
      <c r="CK15" s="8">
        <v>0</v>
      </c>
      <c r="CL15" s="8">
        <v>0</v>
      </c>
      <c r="CM15" s="8">
        <v>0</v>
      </c>
      <c r="CN15" s="8">
        <v>1</v>
      </c>
      <c r="CO15" s="8">
        <v>0</v>
      </c>
      <c r="CP15" s="8">
        <v>0</v>
      </c>
      <c r="CQ15" s="8">
        <v>7</v>
      </c>
      <c r="CR15" s="8">
        <v>2</v>
      </c>
      <c r="CS15" s="8">
        <v>0</v>
      </c>
      <c r="CT15" s="8">
        <v>1</v>
      </c>
      <c r="CU15" s="8">
        <v>1</v>
      </c>
      <c r="CV15" s="8">
        <v>0</v>
      </c>
      <c r="CW15" s="8">
        <v>4</v>
      </c>
      <c r="CX15" s="8">
        <v>0</v>
      </c>
      <c r="CY15" s="8">
        <v>0</v>
      </c>
      <c r="CZ15" s="8">
        <v>0</v>
      </c>
      <c r="DA15" s="8">
        <v>0</v>
      </c>
      <c r="DB15" s="8">
        <v>1</v>
      </c>
      <c r="DC15" s="8">
        <v>0</v>
      </c>
      <c r="DD15" s="8">
        <v>1</v>
      </c>
      <c r="DE15" s="8">
        <v>8</v>
      </c>
      <c r="DF15" s="8">
        <v>3159</v>
      </c>
      <c r="DG15" s="8">
        <v>0</v>
      </c>
      <c r="DH15" s="8">
        <v>7</v>
      </c>
      <c r="DI15" s="8">
        <v>0</v>
      </c>
      <c r="DJ15" s="8">
        <v>0</v>
      </c>
      <c r="DK15" s="8">
        <v>0</v>
      </c>
      <c r="DL15" s="8">
        <v>2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3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1</v>
      </c>
      <c r="ED15" s="8">
        <v>1</v>
      </c>
      <c r="EE15" s="8">
        <v>0</v>
      </c>
      <c r="EF15" s="8">
        <v>0</v>
      </c>
      <c r="EG15" s="8">
        <v>0</v>
      </c>
    </row>
    <row r="16" spans="2:137" ht="12.75">
      <c r="B16" s="7" t="s">
        <v>16</v>
      </c>
      <c r="C16" s="8">
        <v>0</v>
      </c>
      <c r="D16" s="8">
        <v>2</v>
      </c>
      <c r="E16" s="8">
        <v>6</v>
      </c>
      <c r="F16" s="8">
        <v>0</v>
      </c>
      <c r="G16" s="8">
        <v>3</v>
      </c>
      <c r="H16" s="8">
        <v>0</v>
      </c>
      <c r="I16" s="8">
        <v>2</v>
      </c>
      <c r="J16" s="8">
        <v>0</v>
      </c>
      <c r="K16" s="8">
        <v>0</v>
      </c>
      <c r="L16" s="8">
        <v>0</v>
      </c>
      <c r="M16" s="8">
        <v>0</v>
      </c>
      <c r="N16" s="8">
        <v>4</v>
      </c>
      <c r="O16" s="8">
        <v>4</v>
      </c>
      <c r="P16" s="8">
        <v>0</v>
      </c>
      <c r="Q16" s="8">
        <v>1</v>
      </c>
      <c r="R16" s="8">
        <v>5</v>
      </c>
      <c r="S16" s="8">
        <v>1035</v>
      </c>
      <c r="T16" s="8">
        <v>68</v>
      </c>
      <c r="U16" s="8">
        <v>0</v>
      </c>
      <c r="V16" s="8">
        <v>0</v>
      </c>
      <c r="W16" s="8">
        <v>0</v>
      </c>
      <c r="X16" s="8">
        <v>0</v>
      </c>
      <c r="Y16" s="8">
        <v>4</v>
      </c>
      <c r="Z16" s="8">
        <v>17</v>
      </c>
      <c r="AA16" s="8">
        <v>2</v>
      </c>
      <c r="AB16" s="8">
        <v>2</v>
      </c>
      <c r="AC16" s="8">
        <v>0</v>
      </c>
      <c r="AD16" s="8">
        <v>1</v>
      </c>
      <c r="AE16" s="8">
        <v>0</v>
      </c>
      <c r="AF16" s="8">
        <v>3</v>
      </c>
      <c r="AG16" s="8">
        <v>7</v>
      </c>
      <c r="AH16" s="8">
        <v>0</v>
      </c>
      <c r="AI16" s="8">
        <v>1</v>
      </c>
      <c r="AJ16" s="8">
        <v>1</v>
      </c>
      <c r="AK16" s="8">
        <v>0</v>
      </c>
      <c r="AL16" s="8">
        <v>6</v>
      </c>
      <c r="AM16" s="8">
        <v>0</v>
      </c>
      <c r="AN16" s="8">
        <v>0</v>
      </c>
      <c r="AO16" s="8">
        <v>1</v>
      </c>
      <c r="AP16" s="8">
        <v>0</v>
      </c>
      <c r="AQ16" s="8">
        <v>1</v>
      </c>
      <c r="AR16" s="8">
        <v>0</v>
      </c>
      <c r="AS16" s="8">
        <v>0</v>
      </c>
      <c r="AT16" s="8">
        <v>0</v>
      </c>
      <c r="AU16" s="8">
        <v>0</v>
      </c>
      <c r="AV16" s="8">
        <v>1</v>
      </c>
      <c r="AW16" s="8">
        <v>0</v>
      </c>
      <c r="AX16" s="8">
        <v>1</v>
      </c>
      <c r="AY16" s="8">
        <v>1</v>
      </c>
      <c r="AZ16" s="8">
        <v>17</v>
      </c>
      <c r="BA16" s="8">
        <v>1</v>
      </c>
      <c r="BB16" s="8">
        <v>0</v>
      </c>
      <c r="BC16" s="8">
        <v>0</v>
      </c>
      <c r="BD16" s="8">
        <v>5</v>
      </c>
      <c r="BE16" s="8">
        <v>0</v>
      </c>
      <c r="BF16" s="8">
        <v>0</v>
      </c>
      <c r="BG16" s="8">
        <v>1</v>
      </c>
      <c r="BH16" s="8">
        <v>0</v>
      </c>
      <c r="BI16" s="8">
        <v>0</v>
      </c>
      <c r="BJ16" s="8">
        <v>0</v>
      </c>
      <c r="BK16" s="8">
        <v>1</v>
      </c>
      <c r="BL16" s="8">
        <v>0</v>
      </c>
      <c r="BM16" s="8">
        <v>0</v>
      </c>
      <c r="BN16" s="8">
        <v>1</v>
      </c>
      <c r="BO16" s="8">
        <v>0</v>
      </c>
      <c r="BP16" s="8">
        <v>1</v>
      </c>
      <c r="BQ16" s="8">
        <v>9</v>
      </c>
      <c r="BR16" s="8">
        <v>0</v>
      </c>
      <c r="BS16" s="8">
        <v>2</v>
      </c>
      <c r="BT16" s="8">
        <v>1</v>
      </c>
      <c r="BU16" s="8">
        <v>4</v>
      </c>
      <c r="BV16" s="8">
        <v>1285</v>
      </c>
      <c r="BW16" s="8">
        <v>1</v>
      </c>
      <c r="BX16" s="8">
        <v>0</v>
      </c>
      <c r="BY16" s="8">
        <v>1</v>
      </c>
      <c r="BZ16" s="8">
        <v>0</v>
      </c>
      <c r="CA16" s="8">
        <v>1</v>
      </c>
      <c r="CB16" s="8">
        <v>0</v>
      </c>
      <c r="CC16" s="8">
        <v>1</v>
      </c>
      <c r="CD16" s="8">
        <v>3</v>
      </c>
      <c r="CE16" s="8">
        <v>0</v>
      </c>
      <c r="CF16" s="8">
        <v>1</v>
      </c>
      <c r="CG16" s="8">
        <v>2</v>
      </c>
      <c r="CH16" s="8">
        <v>0</v>
      </c>
      <c r="CI16" s="8">
        <v>4</v>
      </c>
      <c r="CJ16" s="8">
        <v>1</v>
      </c>
      <c r="CK16" s="8">
        <v>0</v>
      </c>
      <c r="CL16" s="8">
        <v>3</v>
      </c>
      <c r="CM16" s="8">
        <v>0</v>
      </c>
      <c r="CN16" s="8">
        <v>2</v>
      </c>
      <c r="CO16" s="8">
        <v>0</v>
      </c>
      <c r="CP16" s="8">
        <v>1</v>
      </c>
      <c r="CQ16" s="8">
        <v>13</v>
      </c>
      <c r="CR16" s="8">
        <v>1</v>
      </c>
      <c r="CS16" s="8">
        <v>0</v>
      </c>
      <c r="CT16" s="8">
        <v>0</v>
      </c>
      <c r="CU16" s="8">
        <v>0</v>
      </c>
      <c r="CV16" s="8">
        <v>1</v>
      </c>
      <c r="CW16" s="8">
        <v>10</v>
      </c>
      <c r="CX16" s="8">
        <v>8</v>
      </c>
      <c r="CY16" s="8">
        <v>2</v>
      </c>
      <c r="CZ16" s="8">
        <v>4</v>
      </c>
      <c r="DA16" s="8">
        <v>2</v>
      </c>
      <c r="DB16" s="8">
        <v>0</v>
      </c>
      <c r="DC16" s="8">
        <v>2</v>
      </c>
      <c r="DD16" s="8">
        <v>0</v>
      </c>
      <c r="DE16" s="8">
        <v>27</v>
      </c>
      <c r="DF16" s="8">
        <v>4429</v>
      </c>
      <c r="DG16" s="8">
        <v>1</v>
      </c>
      <c r="DH16" s="8">
        <v>11</v>
      </c>
      <c r="DI16" s="8">
        <v>1</v>
      </c>
      <c r="DJ16" s="8">
        <v>2</v>
      </c>
      <c r="DK16" s="8">
        <v>1</v>
      </c>
      <c r="DL16" s="8">
        <v>0</v>
      </c>
      <c r="DM16" s="8">
        <v>0</v>
      </c>
      <c r="DN16" s="8">
        <v>0</v>
      </c>
      <c r="DO16" s="8">
        <v>1</v>
      </c>
      <c r="DP16" s="8">
        <v>0</v>
      </c>
      <c r="DQ16" s="8">
        <v>0</v>
      </c>
      <c r="DR16" s="8">
        <v>0</v>
      </c>
      <c r="DS16" s="8">
        <v>13</v>
      </c>
      <c r="DT16" s="8">
        <v>1</v>
      </c>
      <c r="DU16" s="8">
        <v>0</v>
      </c>
      <c r="DV16" s="8">
        <v>1</v>
      </c>
      <c r="DW16" s="8">
        <v>0</v>
      </c>
      <c r="DX16" s="8">
        <v>0</v>
      </c>
      <c r="DY16" s="8">
        <v>0</v>
      </c>
      <c r="DZ16" s="8">
        <v>0</v>
      </c>
      <c r="EA16" s="8">
        <v>2</v>
      </c>
      <c r="EB16" s="8">
        <v>0</v>
      </c>
      <c r="EC16" s="8">
        <v>3</v>
      </c>
      <c r="ED16" s="8">
        <v>2</v>
      </c>
      <c r="EE16" s="8">
        <v>2</v>
      </c>
      <c r="EF16" s="8">
        <v>2</v>
      </c>
      <c r="EG16" s="8">
        <v>0</v>
      </c>
    </row>
    <row r="17" spans="2:137" ht="12.75">
      <c r="B17" s="7" t="s">
        <v>17</v>
      </c>
      <c r="C17" s="8">
        <v>1</v>
      </c>
      <c r="D17" s="8">
        <v>0</v>
      </c>
      <c r="E17" s="8">
        <v>1</v>
      </c>
      <c r="F17" s="8">
        <v>1</v>
      </c>
      <c r="G17" s="8">
        <v>1</v>
      </c>
      <c r="H17" s="8">
        <v>0</v>
      </c>
      <c r="I17" s="8">
        <v>0</v>
      </c>
      <c r="J17" s="8">
        <v>1</v>
      </c>
      <c r="K17" s="8">
        <v>1</v>
      </c>
      <c r="L17" s="8">
        <v>0</v>
      </c>
      <c r="M17" s="8">
        <v>0</v>
      </c>
      <c r="N17" s="8">
        <v>2</v>
      </c>
      <c r="O17" s="8">
        <v>1</v>
      </c>
      <c r="P17" s="8">
        <v>0</v>
      </c>
      <c r="Q17" s="8">
        <v>0</v>
      </c>
      <c r="R17" s="8">
        <v>1</v>
      </c>
      <c r="S17" s="8">
        <v>453</v>
      </c>
      <c r="T17" s="8">
        <v>30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8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2</v>
      </c>
      <c r="AG17" s="8">
        <v>2</v>
      </c>
      <c r="AH17" s="8">
        <v>0</v>
      </c>
      <c r="AI17" s="8">
        <v>0</v>
      </c>
      <c r="AJ17" s="8">
        <v>1</v>
      </c>
      <c r="AK17" s="8">
        <v>0</v>
      </c>
      <c r="AL17" s="8">
        <v>2</v>
      </c>
      <c r="AM17" s="8">
        <v>0</v>
      </c>
      <c r="AN17" s="8">
        <v>0</v>
      </c>
      <c r="AO17" s="8">
        <v>1</v>
      </c>
      <c r="AP17" s="8">
        <v>0</v>
      </c>
      <c r="AQ17" s="8">
        <v>0</v>
      </c>
      <c r="AR17" s="8">
        <v>0</v>
      </c>
      <c r="AS17" s="8">
        <v>1</v>
      </c>
      <c r="AT17" s="8">
        <v>3</v>
      </c>
      <c r="AU17" s="8">
        <v>0</v>
      </c>
      <c r="AV17" s="8">
        <v>0</v>
      </c>
      <c r="AW17" s="8">
        <v>3</v>
      </c>
      <c r="AX17" s="8">
        <v>1</v>
      </c>
      <c r="AY17" s="8">
        <v>1</v>
      </c>
      <c r="AZ17" s="8">
        <v>6</v>
      </c>
      <c r="BA17" s="8">
        <v>0</v>
      </c>
      <c r="BB17" s="8">
        <v>1</v>
      </c>
      <c r="BC17" s="8">
        <v>0</v>
      </c>
      <c r="BD17" s="8">
        <v>2</v>
      </c>
      <c r="BE17" s="8">
        <v>0</v>
      </c>
      <c r="BF17" s="8">
        <v>0</v>
      </c>
      <c r="BG17" s="8">
        <v>0</v>
      </c>
      <c r="BH17" s="8">
        <v>0</v>
      </c>
      <c r="BI17" s="8">
        <v>1</v>
      </c>
      <c r="BJ17" s="8">
        <v>1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1</v>
      </c>
      <c r="BQ17" s="8">
        <v>8</v>
      </c>
      <c r="BR17" s="8">
        <v>2</v>
      </c>
      <c r="BS17" s="8">
        <v>0</v>
      </c>
      <c r="BT17" s="8">
        <v>0</v>
      </c>
      <c r="BU17" s="8">
        <v>1</v>
      </c>
      <c r="BV17" s="8">
        <v>636</v>
      </c>
      <c r="BW17" s="8">
        <v>0</v>
      </c>
      <c r="BX17" s="8">
        <v>0</v>
      </c>
      <c r="BY17" s="8">
        <v>1</v>
      </c>
      <c r="BZ17" s="8">
        <v>0</v>
      </c>
      <c r="CA17" s="8">
        <v>2</v>
      </c>
      <c r="CB17" s="8">
        <v>0</v>
      </c>
      <c r="CC17" s="8">
        <v>0</v>
      </c>
      <c r="CD17" s="8">
        <v>0</v>
      </c>
      <c r="CE17" s="8">
        <v>2</v>
      </c>
      <c r="CF17" s="8">
        <v>0</v>
      </c>
      <c r="CG17" s="8">
        <v>1</v>
      </c>
      <c r="CH17" s="8">
        <v>4</v>
      </c>
      <c r="CI17" s="8">
        <v>3</v>
      </c>
      <c r="CJ17" s="8">
        <v>0</v>
      </c>
      <c r="CK17" s="8">
        <v>1</v>
      </c>
      <c r="CL17" s="8">
        <v>0</v>
      </c>
      <c r="CM17" s="8">
        <v>0</v>
      </c>
      <c r="CN17" s="8">
        <v>0</v>
      </c>
      <c r="CO17" s="8">
        <v>0</v>
      </c>
      <c r="CP17" s="8">
        <v>1</v>
      </c>
      <c r="CQ17" s="8">
        <v>2</v>
      </c>
      <c r="CR17" s="8">
        <v>1</v>
      </c>
      <c r="CS17" s="8">
        <v>0</v>
      </c>
      <c r="CT17" s="8">
        <v>0</v>
      </c>
      <c r="CU17" s="8">
        <v>0</v>
      </c>
      <c r="CV17" s="8">
        <v>0</v>
      </c>
      <c r="CW17" s="8">
        <v>8</v>
      </c>
      <c r="CX17" s="8">
        <v>1</v>
      </c>
      <c r="CY17" s="8">
        <v>0</v>
      </c>
      <c r="CZ17" s="8">
        <v>0</v>
      </c>
      <c r="DA17" s="8">
        <v>1</v>
      </c>
      <c r="DB17" s="8">
        <v>0</v>
      </c>
      <c r="DC17" s="8">
        <v>0</v>
      </c>
      <c r="DD17" s="8">
        <v>1</v>
      </c>
      <c r="DE17" s="8">
        <v>6</v>
      </c>
      <c r="DF17" s="8">
        <v>1909</v>
      </c>
      <c r="DG17" s="8">
        <v>1</v>
      </c>
      <c r="DH17" s="8">
        <v>5</v>
      </c>
      <c r="DI17" s="8">
        <v>1</v>
      </c>
      <c r="DJ17" s="8">
        <v>2</v>
      </c>
      <c r="DK17" s="8">
        <v>0</v>
      </c>
      <c r="DL17" s="8">
        <v>1</v>
      </c>
      <c r="DM17" s="8">
        <v>0</v>
      </c>
      <c r="DN17" s="8">
        <v>1</v>
      </c>
      <c r="DO17" s="8">
        <v>3</v>
      </c>
      <c r="DP17" s="8">
        <v>0</v>
      </c>
      <c r="DQ17" s="8">
        <v>2</v>
      </c>
      <c r="DR17" s="8">
        <v>0</v>
      </c>
      <c r="DS17" s="8">
        <v>11</v>
      </c>
      <c r="DT17" s="8">
        <v>0</v>
      </c>
      <c r="DU17" s="8">
        <v>0</v>
      </c>
      <c r="DV17" s="8">
        <v>1</v>
      </c>
      <c r="DW17" s="8">
        <v>1</v>
      </c>
      <c r="DX17" s="8">
        <v>0</v>
      </c>
      <c r="DY17" s="8">
        <v>0</v>
      </c>
      <c r="DZ17" s="8">
        <v>0</v>
      </c>
      <c r="EA17" s="8">
        <v>0</v>
      </c>
      <c r="EB17" s="8">
        <v>2</v>
      </c>
      <c r="EC17" s="8">
        <v>1</v>
      </c>
      <c r="ED17" s="8">
        <v>0</v>
      </c>
      <c r="EE17" s="8">
        <v>1</v>
      </c>
      <c r="EF17" s="8">
        <v>1</v>
      </c>
      <c r="EG17" s="8">
        <v>1</v>
      </c>
    </row>
    <row r="18" spans="2:137" ht="12.75">
      <c r="B18" s="7" t="s">
        <v>18</v>
      </c>
      <c r="C18" s="8">
        <v>4</v>
      </c>
      <c r="D18" s="8">
        <v>10</v>
      </c>
      <c r="E18" s="8">
        <v>10</v>
      </c>
      <c r="F18" s="8">
        <v>3</v>
      </c>
      <c r="G18" s="8">
        <v>14</v>
      </c>
      <c r="H18" s="8">
        <v>0</v>
      </c>
      <c r="I18" s="8">
        <v>8</v>
      </c>
      <c r="J18" s="8">
        <v>2</v>
      </c>
      <c r="K18" s="8">
        <v>1</v>
      </c>
      <c r="L18" s="8">
        <v>2</v>
      </c>
      <c r="M18" s="8">
        <v>0</v>
      </c>
      <c r="N18" s="8">
        <v>28</v>
      </c>
      <c r="O18" s="8">
        <v>5</v>
      </c>
      <c r="P18" s="8">
        <v>5</v>
      </c>
      <c r="Q18" s="8">
        <v>3</v>
      </c>
      <c r="R18" s="8">
        <v>25</v>
      </c>
      <c r="S18" s="8">
        <v>9441</v>
      </c>
      <c r="T18" s="8">
        <v>633</v>
      </c>
      <c r="U18" s="8">
        <v>0</v>
      </c>
      <c r="V18" s="8">
        <v>3</v>
      </c>
      <c r="W18" s="8">
        <v>5</v>
      </c>
      <c r="X18" s="8">
        <v>4</v>
      </c>
      <c r="Y18" s="8">
        <v>23</v>
      </c>
      <c r="Z18" s="8">
        <v>50</v>
      </c>
      <c r="AA18" s="8">
        <v>0</v>
      </c>
      <c r="AB18" s="8">
        <v>4</v>
      </c>
      <c r="AC18" s="8">
        <v>7</v>
      </c>
      <c r="AD18" s="8">
        <v>3</v>
      </c>
      <c r="AE18" s="8">
        <v>3</v>
      </c>
      <c r="AF18" s="8">
        <v>30</v>
      </c>
      <c r="AG18" s="8">
        <v>81</v>
      </c>
      <c r="AH18" s="8">
        <v>2</v>
      </c>
      <c r="AI18" s="8">
        <v>5</v>
      </c>
      <c r="AJ18" s="8">
        <v>10</v>
      </c>
      <c r="AK18" s="8">
        <v>0</v>
      </c>
      <c r="AL18" s="8">
        <v>49</v>
      </c>
      <c r="AM18" s="8">
        <v>5</v>
      </c>
      <c r="AN18" s="8">
        <v>0</v>
      </c>
      <c r="AO18" s="8">
        <v>23</v>
      </c>
      <c r="AP18" s="8">
        <v>5</v>
      </c>
      <c r="AQ18" s="8">
        <v>16</v>
      </c>
      <c r="AR18" s="8">
        <v>3</v>
      </c>
      <c r="AS18" s="8">
        <v>67</v>
      </c>
      <c r="AT18" s="8">
        <v>5</v>
      </c>
      <c r="AU18" s="8">
        <v>4</v>
      </c>
      <c r="AV18" s="8">
        <v>1</v>
      </c>
      <c r="AW18" s="8">
        <v>15</v>
      </c>
      <c r="AX18" s="8">
        <v>8</v>
      </c>
      <c r="AY18" s="8">
        <v>6</v>
      </c>
      <c r="AZ18" s="8">
        <v>175</v>
      </c>
      <c r="BA18" s="8">
        <v>3</v>
      </c>
      <c r="BB18" s="8">
        <v>18</v>
      </c>
      <c r="BC18" s="8">
        <v>35</v>
      </c>
      <c r="BD18" s="8">
        <v>38</v>
      </c>
      <c r="BE18" s="8">
        <v>4</v>
      </c>
      <c r="BF18" s="8">
        <v>3</v>
      </c>
      <c r="BG18" s="8">
        <v>1</v>
      </c>
      <c r="BH18" s="8">
        <v>1</v>
      </c>
      <c r="BI18" s="8">
        <v>0</v>
      </c>
      <c r="BJ18" s="8">
        <v>2</v>
      </c>
      <c r="BK18" s="8">
        <v>2</v>
      </c>
      <c r="BL18" s="8">
        <v>3</v>
      </c>
      <c r="BM18" s="8">
        <v>3</v>
      </c>
      <c r="BN18" s="8">
        <v>12</v>
      </c>
      <c r="BO18" s="8">
        <v>5</v>
      </c>
      <c r="BP18" s="8">
        <v>3</v>
      </c>
      <c r="BQ18" s="8">
        <v>81</v>
      </c>
      <c r="BR18" s="8">
        <v>11</v>
      </c>
      <c r="BS18" s="8">
        <v>4</v>
      </c>
      <c r="BT18" s="8">
        <v>7</v>
      </c>
      <c r="BU18" s="8">
        <v>21</v>
      </c>
      <c r="BV18" s="8">
        <v>11177</v>
      </c>
      <c r="BW18" s="8">
        <v>8</v>
      </c>
      <c r="BX18" s="8">
        <v>6</v>
      </c>
      <c r="BY18" s="8">
        <v>4</v>
      </c>
      <c r="BZ18" s="8">
        <v>3</v>
      </c>
      <c r="CA18" s="8">
        <v>14</v>
      </c>
      <c r="CB18" s="8">
        <v>5</v>
      </c>
      <c r="CC18" s="8">
        <v>4</v>
      </c>
      <c r="CD18" s="8">
        <v>10</v>
      </c>
      <c r="CE18" s="8">
        <v>11</v>
      </c>
      <c r="CF18" s="8">
        <v>5</v>
      </c>
      <c r="CG18" s="8">
        <v>10</v>
      </c>
      <c r="CH18" s="8">
        <v>13</v>
      </c>
      <c r="CI18" s="8">
        <v>11</v>
      </c>
      <c r="CJ18" s="8">
        <v>1</v>
      </c>
      <c r="CK18" s="8">
        <v>4</v>
      </c>
      <c r="CL18" s="8">
        <v>10</v>
      </c>
      <c r="CM18" s="8">
        <v>4</v>
      </c>
      <c r="CN18" s="8">
        <v>3</v>
      </c>
      <c r="CO18" s="8">
        <v>8</v>
      </c>
      <c r="CP18" s="8">
        <v>11</v>
      </c>
      <c r="CQ18" s="8">
        <v>52</v>
      </c>
      <c r="CR18" s="8">
        <v>28</v>
      </c>
      <c r="CS18" s="8">
        <v>15</v>
      </c>
      <c r="CT18" s="8">
        <v>21</v>
      </c>
      <c r="CU18" s="8">
        <v>7</v>
      </c>
      <c r="CV18" s="8">
        <v>8</v>
      </c>
      <c r="CW18" s="8">
        <v>84</v>
      </c>
      <c r="CX18" s="8">
        <v>35</v>
      </c>
      <c r="CY18" s="8">
        <v>15</v>
      </c>
      <c r="CZ18" s="8">
        <v>17</v>
      </c>
      <c r="DA18" s="8">
        <v>2</v>
      </c>
      <c r="DB18" s="8">
        <v>3</v>
      </c>
      <c r="DC18" s="8">
        <v>4</v>
      </c>
      <c r="DD18" s="8">
        <v>8</v>
      </c>
      <c r="DE18" s="8">
        <v>110</v>
      </c>
      <c r="DF18" s="8">
        <v>31949</v>
      </c>
      <c r="DG18" s="8">
        <v>8</v>
      </c>
      <c r="DH18" s="8">
        <v>96</v>
      </c>
      <c r="DI18" s="8">
        <v>55</v>
      </c>
      <c r="DJ18" s="8">
        <v>10</v>
      </c>
      <c r="DK18" s="8">
        <v>7</v>
      </c>
      <c r="DL18" s="8">
        <v>22</v>
      </c>
      <c r="DM18" s="8">
        <v>2</v>
      </c>
      <c r="DN18" s="8">
        <v>4</v>
      </c>
      <c r="DO18" s="8">
        <v>12</v>
      </c>
      <c r="DP18" s="8">
        <v>0</v>
      </c>
      <c r="DQ18" s="8">
        <v>4</v>
      </c>
      <c r="DR18" s="8">
        <v>0</v>
      </c>
      <c r="DS18" s="8">
        <v>112</v>
      </c>
      <c r="DT18" s="8">
        <v>3</v>
      </c>
      <c r="DU18" s="8">
        <v>3</v>
      </c>
      <c r="DV18" s="8">
        <v>9</v>
      </c>
      <c r="DW18" s="8">
        <v>6</v>
      </c>
      <c r="DX18" s="8">
        <v>5</v>
      </c>
      <c r="DY18" s="8">
        <v>4</v>
      </c>
      <c r="DZ18" s="8">
        <v>20</v>
      </c>
      <c r="EA18" s="8">
        <v>16</v>
      </c>
      <c r="EB18" s="8">
        <v>13</v>
      </c>
      <c r="EC18" s="8">
        <v>9</v>
      </c>
      <c r="ED18" s="8">
        <v>16</v>
      </c>
      <c r="EE18" s="8">
        <v>10</v>
      </c>
      <c r="EF18" s="8">
        <v>27</v>
      </c>
      <c r="EG18" s="8">
        <v>2</v>
      </c>
    </row>
    <row r="19" spans="2:137" ht="12.75">
      <c r="B19" s="7" t="s">
        <v>19</v>
      </c>
      <c r="C19" s="8">
        <v>12</v>
      </c>
      <c r="D19" s="8">
        <v>3</v>
      </c>
      <c r="E19" s="8">
        <v>4</v>
      </c>
      <c r="F19" s="8">
        <v>2</v>
      </c>
      <c r="G19" s="8">
        <v>0</v>
      </c>
      <c r="H19" s="8">
        <v>1</v>
      </c>
      <c r="I19" s="8">
        <v>5</v>
      </c>
      <c r="J19" s="8">
        <v>0</v>
      </c>
      <c r="K19" s="8">
        <v>1</v>
      </c>
      <c r="L19" s="8">
        <v>2</v>
      </c>
      <c r="M19" s="8">
        <v>3</v>
      </c>
      <c r="N19" s="8">
        <v>2</v>
      </c>
      <c r="O19" s="8">
        <v>6</v>
      </c>
      <c r="P19" s="8">
        <v>3</v>
      </c>
      <c r="Q19" s="8">
        <v>3</v>
      </c>
      <c r="R19" s="8">
        <v>14</v>
      </c>
      <c r="S19" s="8">
        <v>3070</v>
      </c>
      <c r="T19" s="8">
        <v>195</v>
      </c>
      <c r="U19" s="8">
        <v>0</v>
      </c>
      <c r="V19" s="8">
        <v>3</v>
      </c>
      <c r="W19" s="8">
        <v>1</v>
      </c>
      <c r="X19" s="8">
        <v>2</v>
      </c>
      <c r="Y19" s="8">
        <v>11</v>
      </c>
      <c r="Z19" s="8">
        <v>21</v>
      </c>
      <c r="AA19" s="8">
        <v>2</v>
      </c>
      <c r="AB19" s="8">
        <v>1</v>
      </c>
      <c r="AC19" s="8">
        <v>5</v>
      </c>
      <c r="AD19" s="8">
        <v>3</v>
      </c>
      <c r="AE19" s="8">
        <v>0</v>
      </c>
      <c r="AF19" s="8">
        <v>2</v>
      </c>
      <c r="AG19" s="8">
        <v>33</v>
      </c>
      <c r="AH19" s="8">
        <v>1</v>
      </c>
      <c r="AI19" s="8">
        <v>0</v>
      </c>
      <c r="AJ19" s="8">
        <v>3</v>
      </c>
      <c r="AK19" s="8">
        <v>0</v>
      </c>
      <c r="AL19" s="8">
        <v>17</v>
      </c>
      <c r="AM19" s="8">
        <v>1</v>
      </c>
      <c r="AN19" s="8">
        <v>1</v>
      </c>
      <c r="AO19" s="8">
        <v>7</v>
      </c>
      <c r="AP19" s="8">
        <v>2</v>
      </c>
      <c r="AQ19" s="8">
        <v>13</v>
      </c>
      <c r="AR19" s="8">
        <v>3</v>
      </c>
      <c r="AS19" s="8">
        <v>5</v>
      </c>
      <c r="AT19" s="8">
        <v>5</v>
      </c>
      <c r="AU19" s="8">
        <v>2</v>
      </c>
      <c r="AV19" s="8">
        <v>4</v>
      </c>
      <c r="AW19" s="8">
        <v>8</v>
      </c>
      <c r="AX19" s="8">
        <v>1</v>
      </c>
      <c r="AY19" s="8">
        <v>2</v>
      </c>
      <c r="AZ19" s="8">
        <v>62</v>
      </c>
      <c r="BA19" s="8">
        <v>1</v>
      </c>
      <c r="BB19" s="8">
        <v>4</v>
      </c>
      <c r="BC19" s="8">
        <v>1</v>
      </c>
      <c r="BD19" s="8">
        <v>6</v>
      </c>
      <c r="BE19" s="8">
        <v>0</v>
      </c>
      <c r="BF19" s="8">
        <v>0</v>
      </c>
      <c r="BG19" s="8">
        <v>2</v>
      </c>
      <c r="BH19" s="8">
        <v>1</v>
      </c>
      <c r="BI19" s="8">
        <v>2</v>
      </c>
      <c r="BJ19" s="8">
        <v>1</v>
      </c>
      <c r="BK19" s="8">
        <v>0</v>
      </c>
      <c r="BL19" s="8">
        <v>0</v>
      </c>
      <c r="BM19" s="8">
        <v>0</v>
      </c>
      <c r="BN19" s="8">
        <v>4</v>
      </c>
      <c r="BO19" s="8">
        <v>1</v>
      </c>
      <c r="BP19" s="8">
        <v>0</v>
      </c>
      <c r="BQ19" s="8">
        <v>43</v>
      </c>
      <c r="BR19" s="8">
        <v>8</v>
      </c>
      <c r="BS19" s="8">
        <v>0</v>
      </c>
      <c r="BT19" s="8">
        <v>5</v>
      </c>
      <c r="BU19" s="8">
        <v>6</v>
      </c>
      <c r="BV19" s="8">
        <v>2403</v>
      </c>
      <c r="BW19" s="8">
        <v>3</v>
      </c>
      <c r="BX19" s="8">
        <v>2</v>
      </c>
      <c r="BY19" s="8">
        <v>1</v>
      </c>
      <c r="BZ19" s="8">
        <v>0</v>
      </c>
      <c r="CA19" s="8">
        <v>2</v>
      </c>
      <c r="CB19" s="8">
        <v>3</v>
      </c>
      <c r="CC19" s="8">
        <v>0</v>
      </c>
      <c r="CD19" s="8">
        <v>1</v>
      </c>
      <c r="CE19" s="8">
        <v>1</v>
      </c>
      <c r="CF19" s="8">
        <v>0</v>
      </c>
      <c r="CG19" s="8">
        <v>7</v>
      </c>
      <c r="CH19" s="8">
        <v>9</v>
      </c>
      <c r="CI19" s="8">
        <v>15</v>
      </c>
      <c r="CJ19" s="8">
        <v>0</v>
      </c>
      <c r="CK19" s="8">
        <v>1</v>
      </c>
      <c r="CL19" s="8">
        <v>1</v>
      </c>
      <c r="CM19" s="8">
        <v>0</v>
      </c>
      <c r="CN19" s="8">
        <v>5</v>
      </c>
      <c r="CO19" s="8">
        <v>0</v>
      </c>
      <c r="CP19" s="8">
        <v>2</v>
      </c>
      <c r="CQ19" s="8">
        <v>15</v>
      </c>
      <c r="CR19" s="8">
        <v>6</v>
      </c>
      <c r="CS19" s="8">
        <v>3</v>
      </c>
      <c r="CT19" s="8">
        <v>2</v>
      </c>
      <c r="CU19" s="8">
        <v>2</v>
      </c>
      <c r="CV19" s="8">
        <v>1</v>
      </c>
      <c r="CW19" s="8">
        <v>49</v>
      </c>
      <c r="CX19" s="8">
        <v>13</v>
      </c>
      <c r="CY19" s="8">
        <v>2</v>
      </c>
      <c r="CZ19" s="8">
        <v>4</v>
      </c>
      <c r="DA19" s="8">
        <v>2</v>
      </c>
      <c r="DB19" s="8">
        <v>1</v>
      </c>
      <c r="DC19" s="8">
        <v>3</v>
      </c>
      <c r="DD19" s="8">
        <v>2</v>
      </c>
      <c r="DE19" s="8">
        <v>29</v>
      </c>
      <c r="DF19" s="8">
        <v>8974</v>
      </c>
      <c r="DG19" s="8">
        <v>3</v>
      </c>
      <c r="DH19" s="8">
        <v>29</v>
      </c>
      <c r="DI19" s="8">
        <v>2</v>
      </c>
      <c r="DJ19" s="8">
        <v>3</v>
      </c>
      <c r="DK19" s="8">
        <v>1</v>
      </c>
      <c r="DL19" s="8">
        <v>12</v>
      </c>
      <c r="DM19" s="8">
        <v>1</v>
      </c>
      <c r="DN19" s="8">
        <v>1</v>
      </c>
      <c r="DO19" s="8">
        <v>2</v>
      </c>
      <c r="DP19" s="8">
        <v>1</v>
      </c>
      <c r="DQ19" s="8">
        <v>2</v>
      </c>
      <c r="DR19" s="8">
        <v>1</v>
      </c>
      <c r="DS19" s="8">
        <v>49</v>
      </c>
      <c r="DT19" s="8">
        <v>1</v>
      </c>
      <c r="DU19" s="8">
        <v>2</v>
      </c>
      <c r="DV19" s="8">
        <v>1</v>
      </c>
      <c r="DW19" s="8">
        <v>0</v>
      </c>
      <c r="DX19" s="8">
        <v>0</v>
      </c>
      <c r="DY19" s="8">
        <v>0</v>
      </c>
      <c r="DZ19" s="8">
        <v>4</v>
      </c>
      <c r="EA19" s="8">
        <v>1</v>
      </c>
      <c r="EB19" s="8">
        <v>2</v>
      </c>
      <c r="EC19" s="8">
        <v>4</v>
      </c>
      <c r="ED19" s="8">
        <v>1</v>
      </c>
      <c r="EE19" s="8">
        <v>0</v>
      </c>
      <c r="EF19" s="8">
        <v>3</v>
      </c>
      <c r="EG19" s="8">
        <v>0</v>
      </c>
    </row>
    <row r="20" spans="2:137" ht="12.75">
      <c r="B20" s="7" t="s">
        <v>20</v>
      </c>
      <c r="C20" s="8">
        <v>2</v>
      </c>
      <c r="D20" s="8">
        <v>6</v>
      </c>
      <c r="E20" s="8">
        <v>0</v>
      </c>
      <c r="F20" s="8">
        <v>0</v>
      </c>
      <c r="G20" s="8">
        <v>8</v>
      </c>
      <c r="H20" s="8">
        <v>15</v>
      </c>
      <c r="I20" s="8">
        <v>3</v>
      </c>
      <c r="J20" s="8">
        <v>20</v>
      </c>
      <c r="K20" s="8">
        <v>0</v>
      </c>
      <c r="L20" s="8">
        <v>1</v>
      </c>
      <c r="M20" s="8">
        <v>1</v>
      </c>
      <c r="N20" s="8">
        <v>7</v>
      </c>
      <c r="O20" s="8">
        <v>4</v>
      </c>
      <c r="P20" s="8">
        <v>1</v>
      </c>
      <c r="Q20" s="8">
        <v>1</v>
      </c>
      <c r="R20" s="8">
        <v>8</v>
      </c>
      <c r="S20" s="8">
        <v>3459</v>
      </c>
      <c r="T20" s="8">
        <v>259</v>
      </c>
      <c r="U20" s="8">
        <v>1</v>
      </c>
      <c r="V20" s="8">
        <v>1</v>
      </c>
      <c r="W20" s="8">
        <v>1</v>
      </c>
      <c r="X20" s="8">
        <v>1</v>
      </c>
      <c r="Y20" s="8">
        <v>25</v>
      </c>
      <c r="Z20" s="8">
        <v>25</v>
      </c>
      <c r="AA20" s="8">
        <v>2</v>
      </c>
      <c r="AB20" s="8">
        <v>0</v>
      </c>
      <c r="AC20" s="8">
        <v>2</v>
      </c>
      <c r="AD20" s="8">
        <v>1</v>
      </c>
      <c r="AE20" s="8">
        <v>0</v>
      </c>
      <c r="AF20" s="8">
        <v>6</v>
      </c>
      <c r="AG20" s="8">
        <v>27</v>
      </c>
      <c r="AH20" s="8">
        <v>1</v>
      </c>
      <c r="AI20" s="8">
        <v>0</v>
      </c>
      <c r="AJ20" s="8">
        <v>3</v>
      </c>
      <c r="AK20" s="8">
        <v>3</v>
      </c>
      <c r="AL20" s="8">
        <v>5</v>
      </c>
      <c r="AM20" s="8">
        <v>0</v>
      </c>
      <c r="AN20" s="8">
        <v>0</v>
      </c>
      <c r="AO20" s="8">
        <v>4</v>
      </c>
      <c r="AP20" s="8">
        <v>1</v>
      </c>
      <c r="AQ20" s="8">
        <v>7</v>
      </c>
      <c r="AR20" s="8">
        <v>2</v>
      </c>
      <c r="AS20" s="8">
        <v>1</v>
      </c>
      <c r="AT20" s="8">
        <v>0</v>
      </c>
      <c r="AU20" s="8">
        <v>1</v>
      </c>
      <c r="AV20" s="8">
        <v>0</v>
      </c>
      <c r="AW20" s="8">
        <v>9</v>
      </c>
      <c r="AX20" s="8">
        <v>3</v>
      </c>
      <c r="AY20" s="8">
        <v>1</v>
      </c>
      <c r="AZ20" s="8">
        <v>45</v>
      </c>
      <c r="BA20" s="8">
        <v>2</v>
      </c>
      <c r="BB20" s="8">
        <v>1</v>
      </c>
      <c r="BC20" s="8">
        <v>2</v>
      </c>
      <c r="BD20" s="8">
        <v>5</v>
      </c>
      <c r="BE20" s="8">
        <v>1</v>
      </c>
      <c r="BF20" s="8">
        <v>1</v>
      </c>
      <c r="BG20" s="8">
        <v>3</v>
      </c>
      <c r="BH20" s="8">
        <v>3</v>
      </c>
      <c r="BI20" s="8">
        <v>1</v>
      </c>
      <c r="BJ20" s="8">
        <v>1</v>
      </c>
      <c r="BK20" s="8">
        <v>0</v>
      </c>
      <c r="BL20" s="8">
        <v>0</v>
      </c>
      <c r="BM20" s="8">
        <v>5</v>
      </c>
      <c r="BN20" s="8">
        <v>4</v>
      </c>
      <c r="BO20" s="8">
        <v>1</v>
      </c>
      <c r="BP20" s="8">
        <v>2</v>
      </c>
      <c r="BQ20" s="8">
        <v>9</v>
      </c>
      <c r="BR20" s="8">
        <v>3</v>
      </c>
      <c r="BS20" s="8">
        <v>0</v>
      </c>
      <c r="BT20" s="8">
        <v>3</v>
      </c>
      <c r="BU20" s="8">
        <v>8</v>
      </c>
      <c r="BV20" s="8">
        <v>3957</v>
      </c>
      <c r="BW20" s="8">
        <v>0</v>
      </c>
      <c r="BX20" s="8">
        <v>0</v>
      </c>
      <c r="BY20" s="8">
        <v>1</v>
      </c>
      <c r="BZ20" s="8">
        <v>0</v>
      </c>
      <c r="CA20" s="8">
        <v>8</v>
      </c>
      <c r="CB20" s="8">
        <v>0</v>
      </c>
      <c r="CC20" s="8">
        <v>1</v>
      </c>
      <c r="CD20" s="8">
        <v>4</v>
      </c>
      <c r="CE20" s="8">
        <v>1</v>
      </c>
      <c r="CF20" s="8">
        <v>0</v>
      </c>
      <c r="CG20" s="8">
        <v>0</v>
      </c>
      <c r="CH20" s="8">
        <v>4</v>
      </c>
      <c r="CI20" s="8">
        <v>4</v>
      </c>
      <c r="CJ20" s="8">
        <v>0</v>
      </c>
      <c r="CK20" s="8">
        <v>0</v>
      </c>
      <c r="CL20" s="8">
        <v>2</v>
      </c>
      <c r="CM20" s="8">
        <v>0</v>
      </c>
      <c r="CN20" s="8">
        <v>2</v>
      </c>
      <c r="CO20" s="8">
        <v>2</v>
      </c>
      <c r="CP20" s="8">
        <v>3</v>
      </c>
      <c r="CQ20" s="8">
        <v>14</v>
      </c>
      <c r="CR20" s="8">
        <v>11</v>
      </c>
      <c r="CS20" s="8">
        <v>2</v>
      </c>
      <c r="CT20" s="8">
        <v>2</v>
      </c>
      <c r="CU20" s="8">
        <v>2</v>
      </c>
      <c r="CV20" s="8">
        <v>5</v>
      </c>
      <c r="CW20" s="8">
        <v>11</v>
      </c>
      <c r="CX20" s="8">
        <v>13</v>
      </c>
      <c r="CY20" s="8">
        <v>7</v>
      </c>
      <c r="CZ20" s="8">
        <v>8</v>
      </c>
      <c r="DA20" s="8">
        <v>0</v>
      </c>
      <c r="DB20" s="8">
        <v>0</v>
      </c>
      <c r="DC20" s="8">
        <v>2</v>
      </c>
      <c r="DD20" s="8">
        <v>2</v>
      </c>
      <c r="DE20" s="8">
        <v>12</v>
      </c>
      <c r="DF20" s="8">
        <v>14919</v>
      </c>
      <c r="DG20" s="8">
        <v>2</v>
      </c>
      <c r="DH20" s="8">
        <v>14</v>
      </c>
      <c r="DI20" s="8">
        <v>0</v>
      </c>
      <c r="DJ20" s="8">
        <v>0</v>
      </c>
      <c r="DK20" s="8">
        <v>0</v>
      </c>
      <c r="DL20" s="8">
        <v>1</v>
      </c>
      <c r="DM20" s="8">
        <v>0</v>
      </c>
      <c r="DN20" s="8">
        <v>0</v>
      </c>
      <c r="DO20" s="8">
        <v>1</v>
      </c>
      <c r="DP20" s="8">
        <v>2</v>
      </c>
      <c r="DQ20" s="8">
        <v>0</v>
      </c>
      <c r="DR20" s="8">
        <v>0</v>
      </c>
      <c r="DS20" s="8">
        <v>36</v>
      </c>
      <c r="DT20" s="8">
        <v>1</v>
      </c>
      <c r="DU20" s="8">
        <v>1</v>
      </c>
      <c r="DV20" s="8">
        <v>1</v>
      </c>
      <c r="DW20" s="8">
        <v>4</v>
      </c>
      <c r="DX20" s="8">
        <v>0</v>
      </c>
      <c r="DY20" s="8">
        <v>4</v>
      </c>
      <c r="DZ20" s="8">
        <v>5</v>
      </c>
      <c r="EA20" s="8">
        <v>5</v>
      </c>
      <c r="EB20" s="8">
        <v>3</v>
      </c>
      <c r="EC20" s="8">
        <v>4</v>
      </c>
      <c r="ED20" s="8">
        <v>5</v>
      </c>
      <c r="EE20" s="8">
        <v>2</v>
      </c>
      <c r="EF20" s="8">
        <v>3</v>
      </c>
      <c r="EG20" s="8">
        <v>0</v>
      </c>
    </row>
    <row r="21" spans="2:137" ht="12.75">
      <c r="B21" s="7" t="s">
        <v>21</v>
      </c>
      <c r="C21" s="8">
        <v>2</v>
      </c>
      <c r="D21" s="8">
        <v>10</v>
      </c>
      <c r="E21" s="8">
        <v>18</v>
      </c>
      <c r="F21" s="8">
        <v>0</v>
      </c>
      <c r="G21" s="8">
        <v>2</v>
      </c>
      <c r="H21" s="8">
        <v>0</v>
      </c>
      <c r="I21" s="8">
        <v>3</v>
      </c>
      <c r="J21" s="8">
        <v>0</v>
      </c>
      <c r="K21" s="8">
        <v>2</v>
      </c>
      <c r="L21" s="8">
        <v>0</v>
      </c>
      <c r="M21" s="8">
        <v>2</v>
      </c>
      <c r="N21" s="8">
        <v>8</v>
      </c>
      <c r="O21" s="8">
        <v>3</v>
      </c>
      <c r="P21" s="8">
        <v>1</v>
      </c>
      <c r="Q21" s="8">
        <v>1</v>
      </c>
      <c r="R21" s="8">
        <v>17</v>
      </c>
      <c r="S21" s="8">
        <v>2772</v>
      </c>
      <c r="T21" s="8">
        <v>175</v>
      </c>
      <c r="U21" s="8">
        <v>1</v>
      </c>
      <c r="V21" s="8">
        <v>4</v>
      </c>
      <c r="W21" s="8">
        <v>5</v>
      </c>
      <c r="X21" s="8">
        <v>0</v>
      </c>
      <c r="Y21" s="8">
        <v>16</v>
      </c>
      <c r="Z21" s="8">
        <v>18</v>
      </c>
      <c r="AA21" s="8">
        <v>5</v>
      </c>
      <c r="AB21" s="8">
        <v>0</v>
      </c>
      <c r="AC21" s="8">
        <v>3</v>
      </c>
      <c r="AD21" s="8">
        <v>1</v>
      </c>
      <c r="AE21" s="8">
        <v>4</v>
      </c>
      <c r="AF21" s="8">
        <v>15</v>
      </c>
      <c r="AG21" s="8">
        <v>19</v>
      </c>
      <c r="AH21" s="8">
        <v>0</v>
      </c>
      <c r="AI21" s="8">
        <v>1</v>
      </c>
      <c r="AJ21" s="8">
        <v>5</v>
      </c>
      <c r="AK21" s="8">
        <v>0</v>
      </c>
      <c r="AL21" s="8">
        <v>15</v>
      </c>
      <c r="AM21" s="8">
        <v>0</v>
      </c>
      <c r="AN21" s="8">
        <v>0</v>
      </c>
      <c r="AO21" s="8">
        <v>9</v>
      </c>
      <c r="AP21" s="8">
        <v>4</v>
      </c>
      <c r="AQ21" s="8">
        <v>2</v>
      </c>
      <c r="AR21" s="8">
        <v>1</v>
      </c>
      <c r="AS21" s="8">
        <v>3</v>
      </c>
      <c r="AT21" s="8">
        <v>1</v>
      </c>
      <c r="AU21" s="8">
        <v>1</v>
      </c>
      <c r="AV21" s="8">
        <v>2</v>
      </c>
      <c r="AW21" s="8">
        <v>1</v>
      </c>
      <c r="AX21" s="8">
        <v>2</v>
      </c>
      <c r="AY21" s="8">
        <v>1</v>
      </c>
      <c r="AZ21" s="8">
        <v>65</v>
      </c>
      <c r="BA21" s="8">
        <v>1</v>
      </c>
      <c r="BB21" s="8">
        <v>0</v>
      </c>
      <c r="BC21" s="8">
        <v>3</v>
      </c>
      <c r="BD21" s="8">
        <v>7</v>
      </c>
      <c r="BE21" s="8">
        <v>1</v>
      </c>
      <c r="BF21" s="8">
        <v>1</v>
      </c>
      <c r="BG21" s="8">
        <v>0</v>
      </c>
      <c r="BH21" s="8">
        <v>0</v>
      </c>
      <c r="BI21" s="8">
        <v>4</v>
      </c>
      <c r="BJ21" s="8">
        <v>2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41</v>
      </c>
      <c r="BR21" s="8">
        <v>1</v>
      </c>
      <c r="BS21" s="8">
        <v>7</v>
      </c>
      <c r="BT21" s="8">
        <v>1</v>
      </c>
      <c r="BU21" s="8">
        <v>4</v>
      </c>
      <c r="BV21" s="8">
        <v>3586</v>
      </c>
      <c r="BW21" s="8">
        <v>2</v>
      </c>
      <c r="BX21" s="8">
        <v>1</v>
      </c>
      <c r="BY21" s="8">
        <v>1</v>
      </c>
      <c r="BZ21" s="8">
        <v>0</v>
      </c>
      <c r="CA21" s="8">
        <v>4</v>
      </c>
      <c r="CB21" s="8">
        <v>2</v>
      </c>
      <c r="CC21" s="8">
        <v>1</v>
      </c>
      <c r="CD21" s="8">
        <v>7</v>
      </c>
      <c r="CE21" s="8">
        <v>3</v>
      </c>
      <c r="CF21" s="8">
        <v>0</v>
      </c>
      <c r="CG21" s="8">
        <v>8</v>
      </c>
      <c r="CH21" s="8">
        <v>6</v>
      </c>
      <c r="CI21" s="8">
        <v>2</v>
      </c>
      <c r="CJ21" s="8">
        <v>1</v>
      </c>
      <c r="CK21" s="8">
        <v>2</v>
      </c>
      <c r="CL21" s="8">
        <v>6</v>
      </c>
      <c r="CM21" s="8">
        <v>2</v>
      </c>
      <c r="CN21" s="8">
        <v>2</v>
      </c>
      <c r="CO21" s="8">
        <v>1</v>
      </c>
      <c r="CP21" s="8">
        <v>4</v>
      </c>
      <c r="CQ21" s="8">
        <v>31</v>
      </c>
      <c r="CR21" s="8">
        <v>4</v>
      </c>
      <c r="CS21" s="8">
        <v>2</v>
      </c>
      <c r="CT21" s="8">
        <v>7</v>
      </c>
      <c r="CU21" s="8">
        <v>6</v>
      </c>
      <c r="CV21" s="8">
        <v>2</v>
      </c>
      <c r="CW21" s="8">
        <v>15</v>
      </c>
      <c r="CX21" s="8">
        <v>46</v>
      </c>
      <c r="CY21" s="8">
        <v>7</v>
      </c>
      <c r="CZ21" s="8">
        <v>6</v>
      </c>
      <c r="DA21" s="8">
        <v>1</v>
      </c>
      <c r="DB21" s="8">
        <v>0</v>
      </c>
      <c r="DC21" s="8">
        <v>4</v>
      </c>
      <c r="DD21" s="8">
        <v>1</v>
      </c>
      <c r="DE21" s="8">
        <v>55</v>
      </c>
      <c r="DF21" s="8">
        <v>10038</v>
      </c>
      <c r="DG21" s="8">
        <v>2</v>
      </c>
      <c r="DH21" s="8">
        <v>16</v>
      </c>
      <c r="DI21" s="8">
        <v>12</v>
      </c>
      <c r="DJ21" s="8">
        <v>2</v>
      </c>
      <c r="DK21" s="8">
        <v>3</v>
      </c>
      <c r="DL21" s="8">
        <v>7</v>
      </c>
      <c r="DM21" s="8">
        <v>2</v>
      </c>
      <c r="DN21" s="8">
        <v>0</v>
      </c>
      <c r="DO21" s="8">
        <v>15</v>
      </c>
      <c r="DP21" s="8">
        <v>2</v>
      </c>
      <c r="DQ21" s="8">
        <v>1</v>
      </c>
      <c r="DR21" s="8">
        <v>0</v>
      </c>
      <c r="DS21" s="8">
        <v>28</v>
      </c>
      <c r="DT21" s="8">
        <v>1</v>
      </c>
      <c r="DU21" s="8">
        <v>3</v>
      </c>
      <c r="DV21" s="8">
        <v>2</v>
      </c>
      <c r="DW21" s="8">
        <v>0</v>
      </c>
      <c r="DX21" s="8">
        <v>2</v>
      </c>
      <c r="DY21" s="8">
        <v>6</v>
      </c>
      <c r="DZ21" s="8">
        <v>2</v>
      </c>
      <c r="EA21" s="8">
        <v>3</v>
      </c>
      <c r="EB21" s="8">
        <v>6</v>
      </c>
      <c r="EC21" s="8">
        <v>0</v>
      </c>
      <c r="ED21" s="8">
        <v>4</v>
      </c>
      <c r="EE21" s="8">
        <v>5</v>
      </c>
      <c r="EF21" s="8">
        <v>7</v>
      </c>
      <c r="EG21" s="8">
        <v>0</v>
      </c>
    </row>
    <row r="22" spans="2:137" ht="12.75">
      <c r="B22" s="7" t="s">
        <v>22</v>
      </c>
      <c r="C22" s="8">
        <v>0</v>
      </c>
      <c r="D22" s="8">
        <v>1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1</v>
      </c>
      <c r="O22" s="8">
        <v>2</v>
      </c>
      <c r="P22" s="8">
        <v>0</v>
      </c>
      <c r="Q22" s="8">
        <v>0</v>
      </c>
      <c r="R22" s="8">
        <v>3</v>
      </c>
      <c r="S22" s="8">
        <v>846</v>
      </c>
      <c r="T22" s="8">
        <v>113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2</v>
      </c>
      <c r="AA22" s="8">
        <v>0</v>
      </c>
      <c r="AB22" s="8">
        <v>0</v>
      </c>
      <c r="AC22" s="8">
        <v>0</v>
      </c>
      <c r="AD22" s="8">
        <v>1</v>
      </c>
      <c r="AE22" s="8">
        <v>0</v>
      </c>
      <c r="AF22" s="8">
        <v>3</v>
      </c>
      <c r="AG22" s="8">
        <v>8</v>
      </c>
      <c r="AH22" s="8">
        <v>0</v>
      </c>
      <c r="AI22" s="8">
        <v>0</v>
      </c>
      <c r="AJ22" s="8">
        <v>2</v>
      </c>
      <c r="AK22" s="8">
        <v>0</v>
      </c>
      <c r="AL22" s="8">
        <v>0</v>
      </c>
      <c r="AM22" s="8">
        <v>0</v>
      </c>
      <c r="AN22" s="8">
        <v>0</v>
      </c>
      <c r="AO22" s="8">
        <v>1</v>
      </c>
      <c r="AP22" s="8">
        <v>1</v>
      </c>
      <c r="AQ22" s="8">
        <v>5</v>
      </c>
      <c r="AR22" s="8">
        <v>1</v>
      </c>
      <c r="AS22" s="8">
        <v>2</v>
      </c>
      <c r="AT22" s="8">
        <v>0</v>
      </c>
      <c r="AU22" s="8">
        <v>0</v>
      </c>
      <c r="AV22" s="8">
        <v>0</v>
      </c>
      <c r="AW22" s="8">
        <v>2</v>
      </c>
      <c r="AX22" s="8">
        <v>0</v>
      </c>
      <c r="AY22" s="8">
        <v>1</v>
      </c>
      <c r="AZ22" s="8">
        <v>26</v>
      </c>
      <c r="BA22" s="8">
        <v>0</v>
      </c>
      <c r="BB22" s="8">
        <v>0</v>
      </c>
      <c r="BC22" s="8">
        <v>0</v>
      </c>
      <c r="BD22" s="8">
        <v>2</v>
      </c>
      <c r="BE22" s="8">
        <v>0</v>
      </c>
      <c r="BF22" s="8">
        <v>0</v>
      </c>
      <c r="BG22" s="8">
        <v>1</v>
      </c>
      <c r="BH22" s="8">
        <v>0</v>
      </c>
      <c r="BI22" s="8">
        <v>1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2</v>
      </c>
      <c r="BQ22" s="8">
        <v>3</v>
      </c>
      <c r="BR22" s="8">
        <v>0</v>
      </c>
      <c r="BS22" s="8">
        <v>0</v>
      </c>
      <c r="BT22" s="8">
        <v>1</v>
      </c>
      <c r="BU22" s="8">
        <v>1</v>
      </c>
      <c r="BV22" s="8">
        <v>501</v>
      </c>
      <c r="BW22" s="8">
        <v>1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1</v>
      </c>
      <c r="CF22" s="8">
        <v>0</v>
      </c>
      <c r="CG22" s="8">
        <v>1</v>
      </c>
      <c r="CH22" s="8">
        <v>0</v>
      </c>
      <c r="CI22" s="8">
        <v>0</v>
      </c>
      <c r="CJ22" s="8">
        <v>0</v>
      </c>
      <c r="CK22" s="8">
        <v>0</v>
      </c>
      <c r="CL22" s="8">
        <v>1</v>
      </c>
      <c r="CM22" s="8">
        <v>2</v>
      </c>
      <c r="CN22" s="8">
        <v>1</v>
      </c>
      <c r="CO22" s="8">
        <v>0</v>
      </c>
      <c r="CP22" s="8">
        <v>0</v>
      </c>
      <c r="CQ22" s="8">
        <v>3</v>
      </c>
      <c r="CR22" s="8">
        <v>2</v>
      </c>
      <c r="CS22" s="8">
        <v>0</v>
      </c>
      <c r="CT22" s="8">
        <v>0</v>
      </c>
      <c r="CU22" s="8">
        <v>0</v>
      </c>
      <c r="CV22" s="8">
        <v>0</v>
      </c>
      <c r="CW22" s="8">
        <v>5</v>
      </c>
      <c r="CX22" s="8">
        <v>4</v>
      </c>
      <c r="CY22" s="8">
        <v>0</v>
      </c>
      <c r="CZ22" s="8">
        <v>2</v>
      </c>
      <c r="DA22" s="8">
        <v>0</v>
      </c>
      <c r="DB22" s="8">
        <v>0</v>
      </c>
      <c r="DC22" s="8">
        <v>0</v>
      </c>
      <c r="DD22" s="8">
        <v>0</v>
      </c>
      <c r="DE22" s="8">
        <v>5</v>
      </c>
      <c r="DF22" s="8">
        <v>2193</v>
      </c>
      <c r="DG22" s="8">
        <v>0</v>
      </c>
      <c r="DH22" s="8">
        <v>1</v>
      </c>
      <c r="DI22" s="8">
        <v>0</v>
      </c>
      <c r="DJ22" s="8">
        <v>0</v>
      </c>
      <c r="DK22" s="8">
        <v>1</v>
      </c>
      <c r="DL22" s="8">
        <v>0</v>
      </c>
      <c r="DM22" s="8">
        <v>0</v>
      </c>
      <c r="DN22" s="8">
        <v>0</v>
      </c>
      <c r="DO22" s="8">
        <v>0</v>
      </c>
      <c r="DP22" s="8">
        <v>0</v>
      </c>
      <c r="DQ22" s="8">
        <v>0</v>
      </c>
      <c r="DR22" s="8">
        <v>0</v>
      </c>
      <c r="DS22" s="8">
        <v>8</v>
      </c>
      <c r="DT22" s="8">
        <v>1</v>
      </c>
      <c r="DU22" s="8">
        <v>0</v>
      </c>
      <c r="DV22" s="8">
        <v>0</v>
      </c>
      <c r="DW22" s="8">
        <v>0</v>
      </c>
      <c r="DX22" s="8">
        <v>0</v>
      </c>
      <c r="DY22" s="8">
        <v>0</v>
      </c>
      <c r="DZ22" s="8">
        <v>0</v>
      </c>
      <c r="EA22" s="8">
        <v>0</v>
      </c>
      <c r="EB22" s="8">
        <v>1</v>
      </c>
      <c r="EC22" s="8">
        <v>0</v>
      </c>
      <c r="ED22" s="8">
        <v>0</v>
      </c>
      <c r="EE22" s="8">
        <v>0</v>
      </c>
      <c r="EF22" s="8">
        <v>1</v>
      </c>
      <c r="EG22" s="8">
        <v>0</v>
      </c>
    </row>
    <row r="23" spans="1:137" ht="12.75">
      <c r="A23" s="9" t="s">
        <v>13</v>
      </c>
      <c r="C23" s="8">
        <v>21</v>
      </c>
      <c r="D23" s="8">
        <v>33</v>
      </c>
      <c r="E23" s="8">
        <v>39</v>
      </c>
      <c r="F23" s="8">
        <v>6</v>
      </c>
      <c r="G23" s="8">
        <v>28</v>
      </c>
      <c r="H23" s="8">
        <v>16</v>
      </c>
      <c r="I23" s="8">
        <v>21</v>
      </c>
      <c r="J23" s="8">
        <v>23</v>
      </c>
      <c r="K23" s="8">
        <v>5</v>
      </c>
      <c r="L23" s="8">
        <v>5</v>
      </c>
      <c r="M23" s="8">
        <v>6</v>
      </c>
      <c r="N23" s="8">
        <v>54</v>
      </c>
      <c r="O23" s="8">
        <v>27</v>
      </c>
      <c r="P23" s="8">
        <v>10</v>
      </c>
      <c r="Q23" s="8">
        <v>10</v>
      </c>
      <c r="R23" s="8">
        <v>75</v>
      </c>
      <c r="S23" s="8">
        <v>22797</v>
      </c>
      <c r="T23" s="8">
        <v>1678</v>
      </c>
      <c r="U23" s="8">
        <v>2</v>
      </c>
      <c r="V23" s="8">
        <v>11</v>
      </c>
      <c r="W23" s="8">
        <v>12</v>
      </c>
      <c r="X23" s="8">
        <v>7</v>
      </c>
      <c r="Y23" s="8">
        <v>84</v>
      </c>
      <c r="Z23" s="8">
        <v>150</v>
      </c>
      <c r="AA23" s="8">
        <v>11</v>
      </c>
      <c r="AB23" s="8">
        <v>7</v>
      </c>
      <c r="AC23" s="8">
        <v>17</v>
      </c>
      <c r="AD23" s="8">
        <v>11</v>
      </c>
      <c r="AE23" s="8">
        <v>7</v>
      </c>
      <c r="AF23" s="8">
        <v>62</v>
      </c>
      <c r="AG23" s="8">
        <v>188</v>
      </c>
      <c r="AH23" s="8">
        <v>5</v>
      </c>
      <c r="AI23" s="8">
        <v>9</v>
      </c>
      <c r="AJ23" s="8">
        <v>26</v>
      </c>
      <c r="AK23" s="8">
        <v>4</v>
      </c>
      <c r="AL23" s="8">
        <v>101</v>
      </c>
      <c r="AM23" s="8">
        <v>6</v>
      </c>
      <c r="AN23" s="8">
        <v>1</v>
      </c>
      <c r="AO23" s="8">
        <v>50</v>
      </c>
      <c r="AP23" s="8">
        <v>13</v>
      </c>
      <c r="AQ23" s="8">
        <v>49</v>
      </c>
      <c r="AR23" s="8">
        <v>10</v>
      </c>
      <c r="AS23" s="8">
        <v>82</v>
      </c>
      <c r="AT23" s="8">
        <v>14</v>
      </c>
      <c r="AU23" s="8">
        <v>10</v>
      </c>
      <c r="AV23" s="8">
        <v>10</v>
      </c>
      <c r="AW23" s="8">
        <v>38</v>
      </c>
      <c r="AX23" s="8">
        <v>16</v>
      </c>
      <c r="AY23" s="8">
        <v>14</v>
      </c>
      <c r="AZ23" s="8">
        <v>427</v>
      </c>
      <c r="BA23" s="8">
        <v>9</v>
      </c>
      <c r="BB23" s="8">
        <v>26</v>
      </c>
      <c r="BC23" s="8">
        <v>42</v>
      </c>
      <c r="BD23" s="8">
        <v>68</v>
      </c>
      <c r="BE23" s="8">
        <v>6</v>
      </c>
      <c r="BF23" s="8">
        <v>6</v>
      </c>
      <c r="BG23" s="8">
        <v>8</v>
      </c>
      <c r="BH23" s="8">
        <v>5</v>
      </c>
      <c r="BI23" s="8">
        <v>10</v>
      </c>
      <c r="BJ23" s="8">
        <v>9</v>
      </c>
      <c r="BK23" s="8">
        <v>3</v>
      </c>
      <c r="BL23" s="8">
        <v>3</v>
      </c>
      <c r="BM23" s="8">
        <v>9</v>
      </c>
      <c r="BN23" s="8">
        <v>23</v>
      </c>
      <c r="BO23" s="8">
        <v>8</v>
      </c>
      <c r="BP23" s="8">
        <v>10</v>
      </c>
      <c r="BQ23" s="8">
        <v>203</v>
      </c>
      <c r="BR23" s="8">
        <v>26</v>
      </c>
      <c r="BS23" s="8">
        <v>13</v>
      </c>
      <c r="BT23" s="8">
        <v>20</v>
      </c>
      <c r="BU23" s="8">
        <v>53</v>
      </c>
      <c r="BV23" s="8">
        <v>25486</v>
      </c>
      <c r="BW23" s="8">
        <v>15</v>
      </c>
      <c r="BX23" s="8">
        <v>9</v>
      </c>
      <c r="BY23" s="8">
        <v>10</v>
      </c>
      <c r="BZ23" s="8">
        <v>5</v>
      </c>
      <c r="CA23" s="8">
        <v>31</v>
      </c>
      <c r="CB23" s="8">
        <v>13</v>
      </c>
      <c r="CC23" s="8">
        <v>7</v>
      </c>
      <c r="CD23" s="8">
        <v>26</v>
      </c>
      <c r="CE23" s="8">
        <v>20</v>
      </c>
      <c r="CF23" s="8">
        <v>6</v>
      </c>
      <c r="CG23" s="8">
        <v>30</v>
      </c>
      <c r="CH23" s="8">
        <v>38</v>
      </c>
      <c r="CI23" s="8">
        <v>40</v>
      </c>
      <c r="CJ23" s="8">
        <v>3</v>
      </c>
      <c r="CK23" s="8">
        <v>8</v>
      </c>
      <c r="CL23" s="8">
        <v>23</v>
      </c>
      <c r="CM23" s="8">
        <v>8</v>
      </c>
      <c r="CN23" s="8">
        <v>17</v>
      </c>
      <c r="CO23" s="8">
        <v>12</v>
      </c>
      <c r="CP23" s="8">
        <v>22</v>
      </c>
      <c r="CQ23" s="8">
        <v>139</v>
      </c>
      <c r="CR23" s="8">
        <v>59</v>
      </c>
      <c r="CS23" s="8">
        <v>22</v>
      </c>
      <c r="CT23" s="8">
        <v>35</v>
      </c>
      <c r="CU23" s="8">
        <v>19</v>
      </c>
      <c r="CV23" s="8">
        <v>19</v>
      </c>
      <c r="CW23" s="8">
        <v>191</v>
      </c>
      <c r="CX23" s="8">
        <v>122</v>
      </c>
      <c r="CY23" s="8">
        <v>34</v>
      </c>
      <c r="CZ23" s="8">
        <v>42</v>
      </c>
      <c r="DA23" s="8">
        <v>8</v>
      </c>
      <c r="DB23" s="8">
        <v>5</v>
      </c>
      <c r="DC23" s="8">
        <v>15</v>
      </c>
      <c r="DD23" s="8">
        <v>15</v>
      </c>
      <c r="DE23" s="8">
        <v>259</v>
      </c>
      <c r="DF23" s="8">
        <v>81621</v>
      </c>
      <c r="DG23" s="8">
        <v>18</v>
      </c>
      <c r="DH23" s="8">
        <v>182</v>
      </c>
      <c r="DI23" s="8">
        <v>71</v>
      </c>
      <c r="DJ23" s="8">
        <v>20</v>
      </c>
      <c r="DK23" s="8">
        <v>13</v>
      </c>
      <c r="DL23" s="8">
        <v>46</v>
      </c>
      <c r="DM23" s="8">
        <v>5</v>
      </c>
      <c r="DN23" s="8">
        <v>6</v>
      </c>
      <c r="DO23" s="8">
        <v>37</v>
      </c>
      <c r="DP23" s="8">
        <v>5</v>
      </c>
      <c r="DQ23" s="8">
        <v>9</v>
      </c>
      <c r="DR23" s="8">
        <v>1</v>
      </c>
      <c r="DS23" s="8">
        <v>274</v>
      </c>
      <c r="DT23" s="8">
        <v>9</v>
      </c>
      <c r="DU23" s="8">
        <v>9</v>
      </c>
      <c r="DV23" s="8">
        <v>15</v>
      </c>
      <c r="DW23" s="8">
        <v>11</v>
      </c>
      <c r="DX23" s="8">
        <v>7</v>
      </c>
      <c r="DY23" s="8">
        <v>14</v>
      </c>
      <c r="DZ23" s="8">
        <v>34</v>
      </c>
      <c r="EA23" s="8">
        <v>27</v>
      </c>
      <c r="EB23" s="8">
        <v>27</v>
      </c>
      <c r="EC23" s="8">
        <v>22</v>
      </c>
      <c r="ED23" s="8">
        <v>30</v>
      </c>
      <c r="EE23" s="8">
        <v>20</v>
      </c>
      <c r="EF23" s="8">
        <v>45</v>
      </c>
      <c r="EG23" s="8">
        <v>3</v>
      </c>
    </row>
    <row r="24" spans="2:137" s="10" customFormat="1" ht="12.75" customHeight="1">
      <c r="B24" s="11" t="s">
        <v>145</v>
      </c>
      <c r="C24" s="12">
        <f>C23/136264</f>
        <v>0.00015411260494334526</v>
      </c>
      <c r="D24" s="12">
        <f>D23/136264</f>
        <v>0.00024217695062525685</v>
      </c>
      <c r="E24" s="12">
        <f>E23/136264</f>
        <v>0.0002862091234662126</v>
      </c>
      <c r="F24" s="12">
        <f>F23/118974</f>
        <v>5.0431186645821776E-05</v>
      </c>
      <c r="G24" s="12">
        <f>G23/136264</f>
        <v>0.0002054834732577937</v>
      </c>
      <c r="H24" s="12">
        <f>H23/118974</f>
        <v>0.00013448316438885807</v>
      </c>
      <c r="I24" s="12">
        <f>I23/136264</f>
        <v>0.00015411260494334526</v>
      </c>
      <c r="J24" s="12">
        <f>J23/118974</f>
        <v>0.00019331954880898348</v>
      </c>
      <c r="K24" s="12">
        <f>K23/136264</f>
        <v>3.669347736746316E-05</v>
      </c>
      <c r="L24" s="12">
        <f>L23/118974</f>
        <v>4.202598887151815E-05</v>
      </c>
      <c r="M24" s="12">
        <f aca="true" t="shared" si="6" ref="M24:AA24">M23/136264</f>
        <v>4.403217284095579E-05</v>
      </c>
      <c r="N24" s="12">
        <f t="shared" si="6"/>
        <v>0.0003962895555686021</v>
      </c>
      <c r="O24" s="12">
        <f t="shared" si="6"/>
        <v>0.00019814477778430105</v>
      </c>
      <c r="P24" s="12">
        <f t="shared" si="6"/>
        <v>7.338695473492632E-05</v>
      </c>
      <c r="Q24" s="12">
        <f t="shared" si="6"/>
        <v>7.338695473492632E-05</v>
      </c>
      <c r="R24" s="12">
        <f t="shared" si="6"/>
        <v>0.0005504021605119474</v>
      </c>
      <c r="S24" s="12">
        <f t="shared" si="6"/>
        <v>0.16730024070921154</v>
      </c>
      <c r="T24" s="12">
        <f t="shared" si="6"/>
        <v>0.012314331004520637</v>
      </c>
      <c r="U24" s="12">
        <f t="shared" si="6"/>
        <v>1.4677390946985263E-05</v>
      </c>
      <c r="V24" s="12">
        <f t="shared" si="6"/>
        <v>8.072565020841895E-05</v>
      </c>
      <c r="W24" s="12">
        <f t="shared" si="6"/>
        <v>8.806434568191158E-05</v>
      </c>
      <c r="X24" s="12">
        <f t="shared" si="6"/>
        <v>5.1370868314448424E-05</v>
      </c>
      <c r="Y24" s="12">
        <f t="shared" si="6"/>
        <v>0.000616450419773381</v>
      </c>
      <c r="Z24" s="12">
        <f t="shared" si="6"/>
        <v>0.001100804321023895</v>
      </c>
      <c r="AA24" s="12">
        <f t="shared" si="6"/>
        <v>8.072565020841895E-05</v>
      </c>
      <c r="AB24" s="12">
        <f>AB23/118974</f>
        <v>5.883638442012541E-05</v>
      </c>
      <c r="AC24" s="12">
        <f>AC23/136264</f>
        <v>0.00012475782304937475</v>
      </c>
      <c r="AD24" s="12">
        <f>AD23/136264</f>
        <v>8.072565020841895E-05</v>
      </c>
      <c r="AE24" s="12">
        <f>AE23/136264</f>
        <v>5.1370868314448424E-05</v>
      </c>
      <c r="AF24" s="12">
        <f>AF23/136264</f>
        <v>0.0004549991193565432</v>
      </c>
      <c r="AG24" s="12">
        <f>AG23/136264</f>
        <v>0.0013796747490166148</v>
      </c>
      <c r="AH24" s="12">
        <f>AH23/118974</f>
        <v>4.202598887151815E-05</v>
      </c>
      <c r="AI24" s="12">
        <f>AI23/136264</f>
        <v>6.60482592614337E-05</v>
      </c>
      <c r="AJ24" s="12">
        <f>AJ23/136264</f>
        <v>0.00019080608231080844</v>
      </c>
      <c r="AK24" s="12">
        <f>AK23/118974</f>
        <v>3.362079109721452E-05</v>
      </c>
      <c r="AL24" s="12">
        <f>AL23/136264</f>
        <v>0.0007412082428227559</v>
      </c>
      <c r="AM24" s="12">
        <f>AM23/118974</f>
        <v>5.0431186645821776E-05</v>
      </c>
      <c r="AN24" s="12">
        <f>AN23/115207</f>
        <v>8.680028123291119E-06</v>
      </c>
      <c r="AO24" s="12">
        <f aca="true" t="shared" si="7" ref="AO24:BA24">AO23/136264</f>
        <v>0.0003669347736746316</v>
      </c>
      <c r="AP24" s="12">
        <f t="shared" si="7"/>
        <v>9.540304115540422E-05</v>
      </c>
      <c r="AQ24" s="12">
        <f t="shared" si="7"/>
        <v>0.000359596078201139</v>
      </c>
      <c r="AR24" s="12">
        <f t="shared" si="7"/>
        <v>7.338695473492632E-05</v>
      </c>
      <c r="AS24" s="12">
        <f t="shared" si="7"/>
        <v>0.0006017730288263958</v>
      </c>
      <c r="AT24" s="12">
        <f t="shared" si="7"/>
        <v>0.00010274173662889685</v>
      </c>
      <c r="AU24" s="12">
        <f t="shared" si="7"/>
        <v>7.338695473492632E-05</v>
      </c>
      <c r="AV24" s="12">
        <f t="shared" si="7"/>
        <v>7.338695473492632E-05</v>
      </c>
      <c r="AW24" s="12">
        <f t="shared" si="7"/>
        <v>0.00027887042799272</v>
      </c>
      <c r="AX24" s="12">
        <f t="shared" si="7"/>
        <v>0.0001174191275758821</v>
      </c>
      <c r="AY24" s="12">
        <f t="shared" si="7"/>
        <v>0.00010274173662889685</v>
      </c>
      <c r="AZ24" s="12">
        <f t="shared" si="7"/>
        <v>0.0031336229671813536</v>
      </c>
      <c r="BA24" s="12">
        <f t="shared" si="7"/>
        <v>6.60482592614337E-05</v>
      </c>
      <c r="BB24" s="12">
        <f>BB23/118974</f>
        <v>0.00021853514213189437</v>
      </c>
      <c r="BC24" s="12">
        <f>BC23/136264</f>
        <v>0.0003082252098866905</v>
      </c>
      <c r="BD24" s="12">
        <f>BD23/136264</f>
        <v>0.000499031292197499</v>
      </c>
      <c r="BE24" s="12">
        <f>BE23/136264</f>
        <v>4.403217284095579E-05</v>
      </c>
      <c r="BF24" s="12">
        <f>BF23/136264</f>
        <v>4.403217284095579E-05</v>
      </c>
      <c r="BG24" s="12">
        <f>BG23/118974</f>
        <v>6.724158219442903E-05</v>
      </c>
      <c r="BH24" s="12">
        <f>BH23/118974</f>
        <v>4.202598887151815E-05</v>
      </c>
      <c r="BI24" s="12">
        <f>BI23/136264</f>
        <v>7.338695473492632E-05</v>
      </c>
      <c r="BJ24" s="12">
        <f>BJ23/136264</f>
        <v>6.60482592614337E-05</v>
      </c>
      <c r="BK24" s="12">
        <f aca="true" t="shared" si="8" ref="BK24:BP24">BK23/118974</f>
        <v>2.5215593322910888E-05</v>
      </c>
      <c r="BL24" s="12">
        <f t="shared" si="8"/>
        <v>2.5215593322910888E-05</v>
      </c>
      <c r="BM24" s="12">
        <f t="shared" si="8"/>
        <v>7.564677996873267E-05</v>
      </c>
      <c r="BN24" s="12">
        <f t="shared" si="8"/>
        <v>0.00019331954880898348</v>
      </c>
      <c r="BO24" s="12">
        <f t="shared" si="8"/>
        <v>6.724158219442903E-05</v>
      </c>
      <c r="BP24" s="12">
        <f t="shared" si="8"/>
        <v>8.40519777430363E-05</v>
      </c>
      <c r="BQ24" s="12">
        <f aca="true" t="shared" si="9" ref="BQ24:CE24">BQ23/136264</f>
        <v>0.0014897551811190043</v>
      </c>
      <c r="BR24" s="12">
        <f t="shared" si="9"/>
        <v>0.00019080608231080844</v>
      </c>
      <c r="BS24" s="12">
        <f t="shared" si="9"/>
        <v>9.540304115540422E-05</v>
      </c>
      <c r="BT24" s="12">
        <f t="shared" si="9"/>
        <v>0.00014677390946985264</v>
      </c>
      <c r="BU24" s="12">
        <f t="shared" si="9"/>
        <v>0.0003889508600951095</v>
      </c>
      <c r="BV24" s="12">
        <f t="shared" si="9"/>
        <v>0.18703399283743322</v>
      </c>
      <c r="BW24" s="12">
        <f t="shared" si="9"/>
        <v>0.00011008043210238948</v>
      </c>
      <c r="BX24" s="12">
        <f t="shared" si="9"/>
        <v>6.60482592614337E-05</v>
      </c>
      <c r="BY24" s="12">
        <f t="shared" si="9"/>
        <v>7.338695473492632E-05</v>
      </c>
      <c r="BZ24" s="12">
        <f t="shared" si="9"/>
        <v>3.669347736746316E-05</v>
      </c>
      <c r="CA24" s="12">
        <f t="shared" si="9"/>
        <v>0.0002274995596782716</v>
      </c>
      <c r="CB24" s="12">
        <f t="shared" si="9"/>
        <v>9.540304115540422E-05</v>
      </c>
      <c r="CC24" s="12">
        <f t="shared" si="9"/>
        <v>5.1370868314448424E-05</v>
      </c>
      <c r="CD24" s="12">
        <f t="shared" si="9"/>
        <v>0.00019080608231080844</v>
      </c>
      <c r="CE24" s="12">
        <f t="shared" si="9"/>
        <v>0.00014677390946985264</v>
      </c>
      <c r="CF24" s="12">
        <f>CF23/118974</f>
        <v>5.0431186645821776E-05</v>
      </c>
      <c r="CG24" s="12">
        <f aca="true" t="shared" si="10" ref="CG24:DA24">CG23/136264</f>
        <v>0.00022016086420477895</v>
      </c>
      <c r="CH24" s="12">
        <f t="shared" si="10"/>
        <v>0.00027887042799272</v>
      </c>
      <c r="CI24" s="12">
        <f t="shared" si="10"/>
        <v>0.0002935478189397053</v>
      </c>
      <c r="CJ24" s="12">
        <f t="shared" si="10"/>
        <v>2.2016086420477895E-05</v>
      </c>
      <c r="CK24" s="12">
        <f t="shared" si="10"/>
        <v>5.870956378794105E-05</v>
      </c>
      <c r="CL24" s="12">
        <f t="shared" si="10"/>
        <v>0.00016878999589033054</v>
      </c>
      <c r="CM24" s="12">
        <f t="shared" si="10"/>
        <v>5.870956378794105E-05</v>
      </c>
      <c r="CN24" s="12">
        <f t="shared" si="10"/>
        <v>0.00012475782304937475</v>
      </c>
      <c r="CO24" s="12">
        <f t="shared" si="10"/>
        <v>8.806434568191158E-05</v>
      </c>
      <c r="CP24" s="12">
        <f t="shared" si="10"/>
        <v>0.0001614513004168379</v>
      </c>
      <c r="CQ24" s="12">
        <f t="shared" si="10"/>
        <v>0.0010200786708154759</v>
      </c>
      <c r="CR24" s="12">
        <f t="shared" si="10"/>
        <v>0.0004329830329360653</v>
      </c>
      <c r="CS24" s="12">
        <f t="shared" si="10"/>
        <v>0.0001614513004168379</v>
      </c>
      <c r="CT24" s="12">
        <f t="shared" si="10"/>
        <v>0.0002568543415722421</v>
      </c>
      <c r="CU24" s="12">
        <f t="shared" si="10"/>
        <v>0.00013943521399636</v>
      </c>
      <c r="CV24" s="12">
        <f t="shared" si="10"/>
        <v>0.00013943521399636</v>
      </c>
      <c r="CW24" s="12">
        <f t="shared" si="10"/>
        <v>0.0014016908354370927</v>
      </c>
      <c r="CX24" s="12">
        <f t="shared" si="10"/>
        <v>0.0008953208477661011</v>
      </c>
      <c r="CY24" s="12">
        <f t="shared" si="10"/>
        <v>0.0002495156460987495</v>
      </c>
      <c r="CZ24" s="12">
        <f t="shared" si="10"/>
        <v>0.0003082252098866905</v>
      </c>
      <c r="DA24" s="12">
        <f t="shared" si="10"/>
        <v>5.870956378794105E-05</v>
      </c>
      <c r="DB24" s="12">
        <f>DB23/118974</f>
        <v>4.202598887151815E-05</v>
      </c>
      <c r="DC24" s="12">
        <f aca="true" t="shared" si="11" ref="DC24:DI24">DC23/136264</f>
        <v>0.00011008043210238948</v>
      </c>
      <c r="DD24" s="12">
        <f t="shared" si="11"/>
        <v>0.00011008043210238948</v>
      </c>
      <c r="DE24" s="12">
        <f t="shared" si="11"/>
        <v>0.0019007221276345916</v>
      </c>
      <c r="DF24" s="12">
        <f t="shared" si="11"/>
        <v>0.5989916632419421</v>
      </c>
      <c r="DG24" s="12">
        <f t="shared" si="11"/>
        <v>0.0001320965185228674</v>
      </c>
      <c r="DH24" s="12">
        <f t="shared" si="11"/>
        <v>0.001335642576175659</v>
      </c>
      <c r="DI24" s="12">
        <f t="shared" si="11"/>
        <v>0.0005210473786179769</v>
      </c>
      <c r="DJ24" s="12">
        <f>DJ23/132497</f>
        <v>0.00015094681389012581</v>
      </c>
      <c r="DK24" s="12">
        <f>DK23/136264</f>
        <v>9.540304115540422E-05</v>
      </c>
      <c r="DL24" s="12">
        <f>DL23/136264</f>
        <v>0.0003375799917806611</v>
      </c>
      <c r="DM24" s="12">
        <f>DM23/136264</f>
        <v>3.669347736746316E-05</v>
      </c>
      <c r="DN24" s="12">
        <f>DN23/115207</f>
        <v>5.208016873974672E-05</v>
      </c>
      <c r="DO24" s="12">
        <f>DO23/136264</f>
        <v>0.0002715317325192274</v>
      </c>
      <c r="DP24" s="12">
        <f>DP23/136264</f>
        <v>3.669347736746316E-05</v>
      </c>
      <c r="DQ24" s="12">
        <f>DQ23/136264</f>
        <v>6.60482592614337E-05</v>
      </c>
      <c r="DR24" s="12">
        <f>DR23/115207</f>
        <v>8.680028123291119E-06</v>
      </c>
      <c r="DS24" s="12">
        <f>DS23/136264</f>
        <v>0.002010802559736981</v>
      </c>
      <c r="DT24" s="12">
        <f>DT23/136264</f>
        <v>6.60482592614337E-05</v>
      </c>
      <c r="DU24" s="12">
        <f>DU23/132497</f>
        <v>6.792606625055662E-05</v>
      </c>
      <c r="DV24" s="12">
        <f>DV23/132497</f>
        <v>0.00011321011041759436</v>
      </c>
      <c r="DW24" s="12">
        <f>DW23/118974</f>
        <v>9.245717551733992E-05</v>
      </c>
      <c r="DX24" s="12">
        <f>DX23/136264</f>
        <v>5.1370868314448424E-05</v>
      </c>
      <c r="DY24" s="12">
        <f>DY23/136264</f>
        <v>0.00010274173662889685</v>
      </c>
      <c r="DZ24" s="12">
        <f>DZ23/136264</f>
        <v>0.0002495156460987495</v>
      </c>
      <c r="EA24" s="12">
        <f>EA23/136264</f>
        <v>0.00019814477778430105</v>
      </c>
      <c r="EB24" s="12">
        <f>EB23/136264</f>
        <v>0.00019814477778430105</v>
      </c>
      <c r="EC24" s="12">
        <f>EC23/118974</f>
        <v>0.00018491435103467984</v>
      </c>
      <c r="ED24" s="12">
        <f>ED23/136264</f>
        <v>0.00022016086420477895</v>
      </c>
      <c r="EE24" s="12">
        <f>EE23/136264</f>
        <v>0.00014677390946985264</v>
      </c>
      <c r="EF24" s="12">
        <f>EF23/136264</f>
        <v>0.0003302412963071684</v>
      </c>
      <c r="EG24" s="12">
        <f>EG23/118974</f>
        <v>2.5215593322910888E-05</v>
      </c>
    </row>
    <row r="25" spans="2:137" ht="4.5" customHeight="1">
      <c r="B25" s="1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</row>
    <row r="26" spans="1:137" ht="12.75">
      <c r="A26" s="3" t="s">
        <v>30</v>
      </c>
      <c r="B26" s="13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</row>
    <row r="27" spans="2:137" ht="12.75">
      <c r="B27" s="7" t="s">
        <v>14</v>
      </c>
      <c r="C27" s="8">
        <v>7</v>
      </c>
      <c r="D27" s="8">
        <v>20</v>
      </c>
      <c r="E27" s="8">
        <v>7</v>
      </c>
      <c r="F27" s="8">
        <v>13</v>
      </c>
      <c r="G27" s="8">
        <v>9</v>
      </c>
      <c r="H27" s="8">
        <v>6</v>
      </c>
      <c r="I27" s="8">
        <v>11</v>
      </c>
      <c r="J27" s="8">
        <v>1</v>
      </c>
      <c r="K27" s="8">
        <v>2</v>
      </c>
      <c r="L27" s="8">
        <v>5</v>
      </c>
      <c r="M27" s="8">
        <v>0</v>
      </c>
      <c r="N27" s="8">
        <v>34</v>
      </c>
      <c r="O27" s="8">
        <v>19</v>
      </c>
      <c r="P27" s="8">
        <v>8</v>
      </c>
      <c r="Q27" s="8">
        <v>2</v>
      </c>
      <c r="R27" s="8">
        <v>53</v>
      </c>
      <c r="S27" s="8">
        <v>14010</v>
      </c>
      <c r="T27" s="8">
        <v>2923</v>
      </c>
      <c r="U27" s="8">
        <v>2</v>
      </c>
      <c r="V27" s="8">
        <v>5</v>
      </c>
      <c r="W27" s="8">
        <v>2</v>
      </c>
      <c r="X27" s="8">
        <v>5</v>
      </c>
      <c r="Y27" s="8">
        <v>55</v>
      </c>
      <c r="Z27" s="8">
        <v>79</v>
      </c>
      <c r="AA27" s="8">
        <v>2</v>
      </c>
      <c r="AB27" s="8">
        <v>4</v>
      </c>
      <c r="AC27" s="8">
        <v>7</v>
      </c>
      <c r="AD27" s="8">
        <v>7</v>
      </c>
      <c r="AE27" s="8">
        <v>4</v>
      </c>
      <c r="AF27" s="8">
        <v>38</v>
      </c>
      <c r="AG27" s="8">
        <v>124</v>
      </c>
      <c r="AH27" s="8">
        <v>1</v>
      </c>
      <c r="AI27" s="8">
        <v>2</v>
      </c>
      <c r="AJ27" s="8">
        <v>17</v>
      </c>
      <c r="AK27" s="8">
        <v>0</v>
      </c>
      <c r="AL27" s="8">
        <v>44</v>
      </c>
      <c r="AM27" s="8">
        <v>3</v>
      </c>
      <c r="AN27" s="8">
        <v>1</v>
      </c>
      <c r="AO27" s="8">
        <v>23</v>
      </c>
      <c r="AP27" s="8">
        <v>7</v>
      </c>
      <c r="AQ27" s="8">
        <v>31</v>
      </c>
      <c r="AR27" s="8">
        <v>5</v>
      </c>
      <c r="AS27" s="8">
        <v>13</v>
      </c>
      <c r="AT27" s="8">
        <v>11</v>
      </c>
      <c r="AU27" s="8">
        <v>8</v>
      </c>
      <c r="AV27" s="8">
        <v>5</v>
      </c>
      <c r="AW27" s="8">
        <v>13</v>
      </c>
      <c r="AX27" s="8">
        <v>20</v>
      </c>
      <c r="AY27" s="8">
        <v>7</v>
      </c>
      <c r="AZ27" s="8">
        <v>402</v>
      </c>
      <c r="BA27" s="8">
        <v>5</v>
      </c>
      <c r="BB27" s="8">
        <v>8</v>
      </c>
      <c r="BC27" s="8">
        <v>9</v>
      </c>
      <c r="BD27" s="8">
        <v>18</v>
      </c>
      <c r="BE27" s="8">
        <v>0</v>
      </c>
      <c r="BF27" s="8">
        <v>1</v>
      </c>
      <c r="BG27" s="8">
        <v>2</v>
      </c>
      <c r="BH27" s="8">
        <v>3</v>
      </c>
      <c r="BI27" s="8">
        <v>1</v>
      </c>
      <c r="BJ27" s="8">
        <v>9</v>
      </c>
      <c r="BK27" s="8">
        <v>1</v>
      </c>
      <c r="BL27" s="8">
        <v>1</v>
      </c>
      <c r="BM27" s="8">
        <v>9</v>
      </c>
      <c r="BN27" s="8">
        <v>10</v>
      </c>
      <c r="BO27" s="8">
        <v>4</v>
      </c>
      <c r="BP27" s="8">
        <v>5</v>
      </c>
      <c r="BQ27" s="8">
        <v>133</v>
      </c>
      <c r="BR27" s="8">
        <v>9</v>
      </c>
      <c r="BS27" s="8">
        <v>3</v>
      </c>
      <c r="BT27" s="8">
        <v>9</v>
      </c>
      <c r="BU27" s="8">
        <v>27</v>
      </c>
      <c r="BV27" s="8">
        <v>10601</v>
      </c>
      <c r="BW27" s="8">
        <v>11</v>
      </c>
      <c r="BX27" s="8">
        <v>4</v>
      </c>
      <c r="BY27" s="8">
        <v>7</v>
      </c>
      <c r="BZ27" s="8">
        <v>1</v>
      </c>
      <c r="CA27" s="8">
        <v>20</v>
      </c>
      <c r="CB27" s="8">
        <v>9</v>
      </c>
      <c r="CC27" s="8">
        <v>4</v>
      </c>
      <c r="CD27" s="8">
        <v>8</v>
      </c>
      <c r="CE27" s="8">
        <v>10</v>
      </c>
      <c r="CF27" s="8">
        <v>2</v>
      </c>
      <c r="CG27" s="8">
        <v>9</v>
      </c>
      <c r="CH27" s="8">
        <v>10</v>
      </c>
      <c r="CI27" s="8">
        <v>15</v>
      </c>
      <c r="CJ27" s="8">
        <v>0</v>
      </c>
      <c r="CK27" s="8">
        <v>5</v>
      </c>
      <c r="CL27" s="8">
        <v>5</v>
      </c>
      <c r="CM27" s="8">
        <v>0</v>
      </c>
      <c r="CN27" s="8">
        <v>10</v>
      </c>
      <c r="CO27" s="8">
        <v>6</v>
      </c>
      <c r="CP27" s="8">
        <v>9</v>
      </c>
      <c r="CQ27" s="8">
        <v>82</v>
      </c>
      <c r="CR27" s="8">
        <v>43</v>
      </c>
      <c r="CS27" s="8">
        <v>6</v>
      </c>
      <c r="CT27" s="8">
        <v>19</v>
      </c>
      <c r="CU27" s="8">
        <v>13</v>
      </c>
      <c r="CV27" s="8">
        <v>11</v>
      </c>
      <c r="CW27" s="8">
        <v>65</v>
      </c>
      <c r="CX27" s="8">
        <v>19</v>
      </c>
      <c r="CY27" s="8">
        <v>20</v>
      </c>
      <c r="CZ27" s="8">
        <v>25</v>
      </c>
      <c r="DA27" s="8">
        <v>1</v>
      </c>
      <c r="DB27" s="8">
        <v>2</v>
      </c>
      <c r="DC27" s="8">
        <v>3</v>
      </c>
      <c r="DD27" s="8">
        <v>3</v>
      </c>
      <c r="DE27" s="8">
        <v>27</v>
      </c>
      <c r="DF27" s="8">
        <v>32859</v>
      </c>
      <c r="DG27" s="8">
        <v>8</v>
      </c>
      <c r="DH27" s="8">
        <v>73</v>
      </c>
      <c r="DI27" s="8">
        <v>13</v>
      </c>
      <c r="DJ27" s="8">
        <v>4</v>
      </c>
      <c r="DK27" s="8">
        <v>7</v>
      </c>
      <c r="DL27" s="8">
        <v>16</v>
      </c>
      <c r="DM27" s="8">
        <v>1</v>
      </c>
      <c r="DN27" s="8">
        <v>1</v>
      </c>
      <c r="DO27" s="8">
        <v>12</v>
      </c>
      <c r="DP27" s="8">
        <v>0</v>
      </c>
      <c r="DQ27" s="8">
        <v>2</v>
      </c>
      <c r="DR27" s="8">
        <v>0</v>
      </c>
      <c r="DS27" s="8">
        <v>167</v>
      </c>
      <c r="DT27" s="8">
        <v>3</v>
      </c>
      <c r="DU27" s="8">
        <v>1</v>
      </c>
      <c r="DV27" s="8">
        <v>4</v>
      </c>
      <c r="DW27" s="8">
        <v>4</v>
      </c>
      <c r="DX27" s="8">
        <v>3</v>
      </c>
      <c r="DY27" s="8">
        <v>9</v>
      </c>
      <c r="DZ27" s="8">
        <v>22</v>
      </c>
      <c r="EA27" s="8">
        <v>11</v>
      </c>
      <c r="EB27" s="8">
        <v>34</v>
      </c>
      <c r="EC27" s="8">
        <v>19</v>
      </c>
      <c r="ED27" s="8">
        <v>19</v>
      </c>
      <c r="EE27" s="8">
        <v>9</v>
      </c>
      <c r="EF27" s="8">
        <v>23</v>
      </c>
      <c r="EG27" s="8">
        <v>0</v>
      </c>
    </row>
    <row r="28" spans="2:137" ht="12.75">
      <c r="B28" s="7" t="s">
        <v>24</v>
      </c>
      <c r="C28" s="8">
        <v>1</v>
      </c>
      <c r="D28" s="8">
        <v>0</v>
      </c>
      <c r="E28" s="8">
        <v>1</v>
      </c>
      <c r="F28" s="8">
        <v>2</v>
      </c>
      <c r="G28" s="8">
        <v>4</v>
      </c>
      <c r="H28" s="8">
        <v>0</v>
      </c>
      <c r="I28" s="8">
        <v>3</v>
      </c>
      <c r="J28" s="8">
        <v>1</v>
      </c>
      <c r="K28" s="8">
        <v>1</v>
      </c>
      <c r="L28" s="8">
        <v>3</v>
      </c>
      <c r="M28" s="8">
        <v>1</v>
      </c>
      <c r="N28" s="8">
        <v>4</v>
      </c>
      <c r="O28" s="8">
        <v>3</v>
      </c>
      <c r="P28" s="8">
        <v>0</v>
      </c>
      <c r="Q28" s="8">
        <v>1</v>
      </c>
      <c r="R28" s="8">
        <v>5</v>
      </c>
      <c r="S28" s="8">
        <v>1306</v>
      </c>
      <c r="T28" s="8">
        <v>98</v>
      </c>
      <c r="U28" s="8">
        <v>0</v>
      </c>
      <c r="V28" s="8">
        <v>2</v>
      </c>
      <c r="W28" s="8">
        <v>2</v>
      </c>
      <c r="X28" s="8">
        <v>0</v>
      </c>
      <c r="Y28" s="8">
        <v>3</v>
      </c>
      <c r="Z28" s="8">
        <v>11</v>
      </c>
      <c r="AA28" s="8">
        <v>0</v>
      </c>
      <c r="AB28" s="8">
        <v>1</v>
      </c>
      <c r="AC28" s="8">
        <v>0</v>
      </c>
      <c r="AD28" s="8">
        <v>0</v>
      </c>
      <c r="AE28" s="8">
        <v>0</v>
      </c>
      <c r="AF28" s="8">
        <v>2</v>
      </c>
      <c r="AG28" s="8">
        <v>18</v>
      </c>
      <c r="AH28" s="8">
        <v>0</v>
      </c>
      <c r="AI28" s="8">
        <v>1</v>
      </c>
      <c r="AJ28" s="8">
        <v>2</v>
      </c>
      <c r="AK28" s="8">
        <v>0</v>
      </c>
      <c r="AL28" s="8">
        <v>7</v>
      </c>
      <c r="AM28" s="8">
        <v>1</v>
      </c>
      <c r="AN28" s="8">
        <v>0</v>
      </c>
      <c r="AO28" s="8">
        <v>2</v>
      </c>
      <c r="AP28" s="8">
        <v>1</v>
      </c>
      <c r="AQ28" s="8">
        <v>4</v>
      </c>
      <c r="AR28" s="8">
        <v>0</v>
      </c>
      <c r="AS28" s="8">
        <v>0</v>
      </c>
      <c r="AT28" s="8">
        <v>3</v>
      </c>
      <c r="AU28" s="8">
        <v>2</v>
      </c>
      <c r="AV28" s="8">
        <v>0</v>
      </c>
      <c r="AW28" s="8">
        <v>0</v>
      </c>
      <c r="AX28" s="8">
        <v>2</v>
      </c>
      <c r="AY28" s="8">
        <v>1</v>
      </c>
      <c r="AZ28" s="8">
        <v>20</v>
      </c>
      <c r="BA28" s="8">
        <v>1</v>
      </c>
      <c r="BB28" s="8">
        <v>1</v>
      </c>
      <c r="BC28" s="8">
        <v>2</v>
      </c>
      <c r="BD28" s="8">
        <v>4</v>
      </c>
      <c r="BE28" s="8">
        <v>0</v>
      </c>
      <c r="BF28" s="8">
        <v>2</v>
      </c>
      <c r="BG28" s="8">
        <v>1</v>
      </c>
      <c r="BH28" s="8">
        <v>0</v>
      </c>
      <c r="BI28" s="8">
        <v>33</v>
      </c>
      <c r="BJ28" s="8">
        <v>0</v>
      </c>
      <c r="BK28" s="8">
        <v>0</v>
      </c>
      <c r="BL28" s="8">
        <v>1</v>
      </c>
      <c r="BM28" s="8">
        <v>2</v>
      </c>
      <c r="BN28" s="8">
        <v>0</v>
      </c>
      <c r="BO28" s="8">
        <v>1</v>
      </c>
      <c r="BP28" s="8">
        <v>0</v>
      </c>
      <c r="BQ28" s="8">
        <v>22</v>
      </c>
      <c r="BR28" s="8">
        <v>0</v>
      </c>
      <c r="BS28" s="8">
        <v>0</v>
      </c>
      <c r="BT28" s="8">
        <v>0</v>
      </c>
      <c r="BU28" s="8">
        <v>4</v>
      </c>
      <c r="BV28" s="8">
        <v>1505</v>
      </c>
      <c r="BW28" s="8">
        <v>2</v>
      </c>
      <c r="BX28" s="8">
        <v>1</v>
      </c>
      <c r="BY28" s="8">
        <v>0</v>
      </c>
      <c r="BZ28" s="8">
        <v>0</v>
      </c>
      <c r="CA28" s="8">
        <v>1</v>
      </c>
      <c r="CB28" s="8">
        <v>0</v>
      </c>
      <c r="CC28" s="8">
        <v>0</v>
      </c>
      <c r="CD28" s="8">
        <v>7</v>
      </c>
      <c r="CE28" s="8">
        <v>1</v>
      </c>
      <c r="CF28" s="8">
        <v>0</v>
      </c>
      <c r="CG28" s="8">
        <v>9</v>
      </c>
      <c r="CH28" s="8">
        <v>0</v>
      </c>
      <c r="CI28" s="8">
        <v>61</v>
      </c>
      <c r="CJ28" s="8">
        <v>0</v>
      </c>
      <c r="CK28" s="8">
        <v>0</v>
      </c>
      <c r="CL28" s="8">
        <v>0</v>
      </c>
      <c r="CM28" s="8">
        <v>0</v>
      </c>
      <c r="CN28" s="8">
        <v>2</v>
      </c>
      <c r="CO28" s="8">
        <v>1</v>
      </c>
      <c r="CP28" s="8">
        <v>2</v>
      </c>
      <c r="CQ28" s="8">
        <v>9</v>
      </c>
      <c r="CR28" s="8">
        <v>2</v>
      </c>
      <c r="CS28" s="8">
        <v>1</v>
      </c>
      <c r="CT28" s="8">
        <v>1</v>
      </c>
      <c r="CU28" s="8">
        <v>1</v>
      </c>
      <c r="CV28" s="8">
        <v>0</v>
      </c>
      <c r="CW28" s="8">
        <v>27</v>
      </c>
      <c r="CX28" s="8">
        <v>4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1</v>
      </c>
      <c r="DE28" s="8">
        <v>10</v>
      </c>
      <c r="DF28" s="8">
        <v>5167</v>
      </c>
      <c r="DG28" s="8">
        <v>0</v>
      </c>
      <c r="DH28" s="8">
        <v>16</v>
      </c>
      <c r="DI28" s="8">
        <v>5</v>
      </c>
      <c r="DJ28" s="8">
        <v>13</v>
      </c>
      <c r="DK28" s="8">
        <v>1</v>
      </c>
      <c r="DL28" s="8">
        <v>3</v>
      </c>
      <c r="DM28" s="8">
        <v>0</v>
      </c>
      <c r="DN28" s="8">
        <v>2</v>
      </c>
      <c r="DO28" s="8">
        <v>7</v>
      </c>
      <c r="DP28" s="8">
        <v>1</v>
      </c>
      <c r="DQ28" s="8">
        <v>0</v>
      </c>
      <c r="DR28" s="8">
        <v>0</v>
      </c>
      <c r="DS28" s="8">
        <v>22</v>
      </c>
      <c r="DT28" s="8">
        <v>0</v>
      </c>
      <c r="DU28" s="8">
        <v>0</v>
      </c>
      <c r="DV28" s="8">
        <v>0</v>
      </c>
      <c r="DW28" s="8">
        <v>1</v>
      </c>
      <c r="DX28" s="8">
        <v>0</v>
      </c>
      <c r="DY28" s="8">
        <v>0</v>
      </c>
      <c r="DZ28" s="8">
        <v>0</v>
      </c>
      <c r="EA28" s="8">
        <v>1</v>
      </c>
      <c r="EB28" s="8">
        <v>1</v>
      </c>
      <c r="EC28" s="8">
        <v>1</v>
      </c>
      <c r="ED28" s="8">
        <v>1</v>
      </c>
      <c r="EE28" s="8">
        <v>3</v>
      </c>
      <c r="EF28" s="8">
        <v>5</v>
      </c>
      <c r="EG28" s="8">
        <v>0</v>
      </c>
    </row>
    <row r="29" spans="2:137" ht="12.75">
      <c r="B29" s="7" t="s">
        <v>25</v>
      </c>
      <c r="C29" s="8">
        <v>8</v>
      </c>
      <c r="D29" s="8">
        <v>2</v>
      </c>
      <c r="E29" s="8">
        <v>4</v>
      </c>
      <c r="F29" s="8">
        <v>1</v>
      </c>
      <c r="G29" s="8">
        <v>11</v>
      </c>
      <c r="H29" s="8">
        <v>2</v>
      </c>
      <c r="I29" s="8">
        <v>4</v>
      </c>
      <c r="J29" s="8">
        <v>0</v>
      </c>
      <c r="K29" s="8">
        <v>1</v>
      </c>
      <c r="L29" s="8">
        <v>0</v>
      </c>
      <c r="M29" s="8">
        <v>0</v>
      </c>
      <c r="N29" s="8">
        <v>13</v>
      </c>
      <c r="O29" s="8">
        <v>11</v>
      </c>
      <c r="P29" s="8">
        <v>4</v>
      </c>
      <c r="Q29" s="8">
        <v>2</v>
      </c>
      <c r="R29" s="8">
        <v>12</v>
      </c>
      <c r="S29" s="8">
        <v>9534</v>
      </c>
      <c r="T29" s="8">
        <v>1851</v>
      </c>
      <c r="U29" s="8">
        <v>1</v>
      </c>
      <c r="V29" s="8">
        <v>2</v>
      </c>
      <c r="W29" s="8">
        <v>4</v>
      </c>
      <c r="X29" s="8">
        <v>2</v>
      </c>
      <c r="Y29" s="8">
        <v>21</v>
      </c>
      <c r="Z29" s="8">
        <v>46</v>
      </c>
      <c r="AA29" s="8">
        <v>1</v>
      </c>
      <c r="AB29" s="8">
        <v>1</v>
      </c>
      <c r="AC29" s="8">
        <v>1</v>
      </c>
      <c r="AD29" s="8">
        <v>4</v>
      </c>
      <c r="AE29" s="8">
        <v>0</v>
      </c>
      <c r="AF29" s="8">
        <v>5</v>
      </c>
      <c r="AG29" s="8">
        <v>65</v>
      </c>
      <c r="AH29" s="8">
        <v>2</v>
      </c>
      <c r="AI29" s="8">
        <v>0</v>
      </c>
      <c r="AJ29" s="8">
        <v>3</v>
      </c>
      <c r="AK29" s="8">
        <v>1</v>
      </c>
      <c r="AL29" s="8">
        <v>23</v>
      </c>
      <c r="AM29" s="8">
        <v>1</v>
      </c>
      <c r="AN29" s="8">
        <v>1</v>
      </c>
      <c r="AO29" s="8">
        <v>15</v>
      </c>
      <c r="AP29" s="8">
        <v>1</v>
      </c>
      <c r="AQ29" s="8">
        <v>30</v>
      </c>
      <c r="AR29" s="8">
        <v>3</v>
      </c>
      <c r="AS29" s="8">
        <v>10</v>
      </c>
      <c r="AT29" s="8">
        <v>9</v>
      </c>
      <c r="AU29" s="8">
        <v>6</v>
      </c>
      <c r="AV29" s="8">
        <v>0</v>
      </c>
      <c r="AW29" s="8">
        <v>3</v>
      </c>
      <c r="AX29" s="8">
        <v>12</v>
      </c>
      <c r="AY29" s="8">
        <v>1</v>
      </c>
      <c r="AZ29" s="8">
        <v>269</v>
      </c>
      <c r="BA29" s="8">
        <v>2</v>
      </c>
      <c r="BB29" s="8">
        <v>0</v>
      </c>
      <c r="BC29" s="8">
        <v>4</v>
      </c>
      <c r="BD29" s="8">
        <v>5</v>
      </c>
      <c r="BE29" s="8">
        <v>0</v>
      </c>
      <c r="BF29" s="8">
        <v>2</v>
      </c>
      <c r="BG29" s="8">
        <v>0</v>
      </c>
      <c r="BH29" s="8">
        <v>0</v>
      </c>
      <c r="BI29" s="8">
        <v>0</v>
      </c>
      <c r="BJ29" s="8">
        <v>3</v>
      </c>
      <c r="BK29" s="8">
        <v>2</v>
      </c>
      <c r="BL29" s="8">
        <v>1</v>
      </c>
      <c r="BM29" s="8">
        <v>6</v>
      </c>
      <c r="BN29" s="8">
        <v>3</v>
      </c>
      <c r="BO29" s="8">
        <v>2</v>
      </c>
      <c r="BP29" s="8">
        <v>2</v>
      </c>
      <c r="BQ29" s="8">
        <v>79</v>
      </c>
      <c r="BR29" s="8">
        <v>2</v>
      </c>
      <c r="BS29" s="8">
        <v>0</v>
      </c>
      <c r="BT29" s="8">
        <v>2</v>
      </c>
      <c r="BU29" s="8">
        <v>5</v>
      </c>
      <c r="BV29" s="8">
        <v>6610</v>
      </c>
      <c r="BW29" s="8">
        <v>4</v>
      </c>
      <c r="BX29" s="8">
        <v>1</v>
      </c>
      <c r="BY29" s="8">
        <v>2</v>
      </c>
      <c r="BZ29" s="8">
        <v>2</v>
      </c>
      <c r="CA29" s="8">
        <v>4</v>
      </c>
      <c r="CB29" s="8">
        <v>2</v>
      </c>
      <c r="CC29" s="8">
        <v>0</v>
      </c>
      <c r="CD29" s="8">
        <v>7</v>
      </c>
      <c r="CE29" s="8">
        <v>1</v>
      </c>
      <c r="CF29" s="8">
        <v>1</v>
      </c>
      <c r="CG29" s="8">
        <v>3</v>
      </c>
      <c r="CH29" s="8">
        <v>5</v>
      </c>
      <c r="CI29" s="8">
        <v>4</v>
      </c>
      <c r="CJ29" s="8">
        <v>0</v>
      </c>
      <c r="CK29" s="8">
        <v>2</v>
      </c>
      <c r="CL29" s="8">
        <v>2</v>
      </c>
      <c r="CM29" s="8">
        <v>0</v>
      </c>
      <c r="CN29" s="8">
        <v>7</v>
      </c>
      <c r="CO29" s="8">
        <v>2</v>
      </c>
      <c r="CP29" s="8">
        <v>9</v>
      </c>
      <c r="CQ29" s="8">
        <v>27</v>
      </c>
      <c r="CR29" s="8">
        <v>7</v>
      </c>
      <c r="CS29" s="8">
        <v>3</v>
      </c>
      <c r="CT29" s="8">
        <v>4</v>
      </c>
      <c r="CU29" s="8">
        <v>1</v>
      </c>
      <c r="CV29" s="8">
        <v>5</v>
      </c>
      <c r="CW29" s="8">
        <v>46</v>
      </c>
      <c r="CX29" s="8">
        <v>27</v>
      </c>
      <c r="CY29" s="8">
        <v>9</v>
      </c>
      <c r="CZ29" s="8">
        <v>3</v>
      </c>
      <c r="DA29" s="8">
        <v>0</v>
      </c>
      <c r="DB29" s="8">
        <v>7</v>
      </c>
      <c r="DC29" s="8">
        <v>0</v>
      </c>
      <c r="DD29" s="8">
        <v>0</v>
      </c>
      <c r="DE29" s="8">
        <v>61</v>
      </c>
      <c r="DF29" s="8">
        <v>22607</v>
      </c>
      <c r="DG29" s="8">
        <v>3</v>
      </c>
      <c r="DH29" s="8">
        <v>37</v>
      </c>
      <c r="DI29" s="8">
        <v>2</v>
      </c>
      <c r="DJ29" s="8">
        <v>0</v>
      </c>
      <c r="DK29" s="8">
        <v>5</v>
      </c>
      <c r="DL29" s="8">
        <v>9</v>
      </c>
      <c r="DM29" s="8">
        <v>1</v>
      </c>
      <c r="DN29" s="8">
        <v>3</v>
      </c>
      <c r="DO29" s="8">
        <v>7</v>
      </c>
      <c r="DP29" s="8">
        <v>3</v>
      </c>
      <c r="DQ29" s="8">
        <v>2</v>
      </c>
      <c r="DR29" s="8">
        <v>4</v>
      </c>
      <c r="DS29" s="8">
        <v>101</v>
      </c>
      <c r="DT29" s="8">
        <v>6</v>
      </c>
      <c r="DU29" s="8">
        <v>1</v>
      </c>
      <c r="DV29" s="8">
        <v>2</v>
      </c>
      <c r="DW29" s="8">
        <v>0</v>
      </c>
      <c r="DX29" s="8">
        <v>2</v>
      </c>
      <c r="DY29" s="8">
        <v>4</v>
      </c>
      <c r="DZ29" s="8">
        <v>12</v>
      </c>
      <c r="EA29" s="8">
        <v>11</v>
      </c>
      <c r="EB29" s="8">
        <v>22</v>
      </c>
      <c r="EC29" s="8">
        <v>6</v>
      </c>
      <c r="ED29" s="8">
        <v>99</v>
      </c>
      <c r="EE29" s="8">
        <v>5</v>
      </c>
      <c r="EF29" s="8">
        <v>5</v>
      </c>
      <c r="EG29" s="8">
        <v>0</v>
      </c>
    </row>
    <row r="30" spans="2:137" ht="12.75">
      <c r="B30" s="7" t="s">
        <v>26</v>
      </c>
      <c r="C30" s="8">
        <v>2</v>
      </c>
      <c r="D30" s="8">
        <v>2</v>
      </c>
      <c r="E30" s="8">
        <v>2</v>
      </c>
      <c r="F30" s="8">
        <v>0</v>
      </c>
      <c r="G30" s="8">
        <v>2</v>
      </c>
      <c r="H30" s="8">
        <v>0</v>
      </c>
      <c r="I30" s="8">
        <v>1</v>
      </c>
      <c r="J30" s="8">
        <v>0</v>
      </c>
      <c r="K30" s="8">
        <v>0</v>
      </c>
      <c r="L30" s="8">
        <v>0</v>
      </c>
      <c r="M30" s="8">
        <v>0</v>
      </c>
      <c r="N30" s="8">
        <v>5</v>
      </c>
      <c r="O30" s="8">
        <v>0</v>
      </c>
      <c r="P30" s="8">
        <v>1</v>
      </c>
      <c r="Q30" s="8">
        <v>1</v>
      </c>
      <c r="R30" s="8">
        <v>2</v>
      </c>
      <c r="S30" s="8">
        <v>2005</v>
      </c>
      <c r="T30" s="8">
        <v>490</v>
      </c>
      <c r="U30" s="8">
        <v>0</v>
      </c>
      <c r="V30" s="8">
        <v>8</v>
      </c>
      <c r="W30" s="8">
        <v>2</v>
      </c>
      <c r="X30" s="8">
        <v>0</v>
      </c>
      <c r="Y30" s="8">
        <v>5</v>
      </c>
      <c r="Z30" s="8">
        <v>16</v>
      </c>
      <c r="AA30" s="8">
        <v>0</v>
      </c>
      <c r="AB30" s="8">
        <v>0</v>
      </c>
      <c r="AC30" s="8">
        <v>1</v>
      </c>
      <c r="AD30" s="8">
        <v>0</v>
      </c>
      <c r="AE30" s="8">
        <v>0</v>
      </c>
      <c r="AF30" s="8">
        <v>2</v>
      </c>
      <c r="AG30" s="8">
        <v>12</v>
      </c>
      <c r="AH30" s="8">
        <v>1</v>
      </c>
      <c r="AI30" s="8">
        <v>0</v>
      </c>
      <c r="AJ30" s="8">
        <v>1</v>
      </c>
      <c r="AK30" s="8">
        <v>0</v>
      </c>
      <c r="AL30" s="8">
        <v>6</v>
      </c>
      <c r="AM30" s="8">
        <v>1</v>
      </c>
      <c r="AN30" s="8">
        <v>1</v>
      </c>
      <c r="AO30" s="8">
        <v>2</v>
      </c>
      <c r="AP30" s="8">
        <v>0</v>
      </c>
      <c r="AQ30" s="8">
        <v>9</v>
      </c>
      <c r="AR30" s="8">
        <v>2</v>
      </c>
      <c r="AS30" s="8">
        <v>1</v>
      </c>
      <c r="AT30" s="8">
        <v>2</v>
      </c>
      <c r="AU30" s="8">
        <v>0</v>
      </c>
      <c r="AV30" s="8">
        <v>1</v>
      </c>
      <c r="AW30" s="8">
        <v>1</v>
      </c>
      <c r="AX30" s="8">
        <v>2</v>
      </c>
      <c r="AY30" s="8">
        <v>0</v>
      </c>
      <c r="AZ30" s="8">
        <v>66</v>
      </c>
      <c r="BA30" s="8">
        <v>0</v>
      </c>
      <c r="BB30" s="8">
        <v>0</v>
      </c>
      <c r="BC30" s="8">
        <v>4</v>
      </c>
      <c r="BD30" s="8">
        <v>1</v>
      </c>
      <c r="BE30" s="8">
        <v>1</v>
      </c>
      <c r="BF30" s="8">
        <v>0</v>
      </c>
      <c r="BG30" s="8">
        <v>0</v>
      </c>
      <c r="BH30" s="8">
        <v>0</v>
      </c>
      <c r="BI30" s="8">
        <v>4</v>
      </c>
      <c r="BJ30" s="8">
        <v>0</v>
      </c>
      <c r="BK30" s="8">
        <v>0</v>
      </c>
      <c r="BL30" s="8">
        <v>0</v>
      </c>
      <c r="BM30" s="8">
        <v>1</v>
      </c>
      <c r="BN30" s="8">
        <v>3</v>
      </c>
      <c r="BO30" s="8">
        <v>0</v>
      </c>
      <c r="BP30" s="8">
        <v>0</v>
      </c>
      <c r="BQ30" s="8">
        <v>15</v>
      </c>
      <c r="BR30" s="8">
        <v>3</v>
      </c>
      <c r="BS30" s="8">
        <v>0</v>
      </c>
      <c r="BT30" s="8">
        <v>0</v>
      </c>
      <c r="BU30" s="8">
        <v>5</v>
      </c>
      <c r="BV30" s="8">
        <v>2052</v>
      </c>
      <c r="BW30" s="8">
        <v>0</v>
      </c>
      <c r="BX30" s="8">
        <v>0</v>
      </c>
      <c r="BY30" s="8">
        <v>0</v>
      </c>
      <c r="BZ30" s="8">
        <v>0</v>
      </c>
      <c r="CA30" s="8">
        <v>4</v>
      </c>
      <c r="CB30" s="8">
        <v>1</v>
      </c>
      <c r="CC30" s="8">
        <v>0</v>
      </c>
      <c r="CD30" s="8">
        <v>1</v>
      </c>
      <c r="CE30" s="8">
        <v>3</v>
      </c>
      <c r="CF30" s="8">
        <v>0</v>
      </c>
      <c r="CG30" s="8">
        <v>1</v>
      </c>
      <c r="CH30" s="8">
        <v>2</v>
      </c>
      <c r="CI30" s="8">
        <v>4</v>
      </c>
      <c r="CJ30" s="8">
        <v>0</v>
      </c>
      <c r="CK30" s="8">
        <v>2</v>
      </c>
      <c r="CL30" s="8">
        <v>0</v>
      </c>
      <c r="CM30" s="8">
        <v>0</v>
      </c>
      <c r="CN30" s="8">
        <v>1</v>
      </c>
      <c r="CO30" s="8">
        <v>0</v>
      </c>
      <c r="CP30" s="8">
        <v>2</v>
      </c>
      <c r="CQ30" s="8">
        <v>4</v>
      </c>
      <c r="CR30" s="8">
        <v>3</v>
      </c>
      <c r="CS30" s="8">
        <v>0</v>
      </c>
      <c r="CT30" s="8">
        <v>0</v>
      </c>
      <c r="CU30" s="8">
        <v>1</v>
      </c>
      <c r="CV30" s="8">
        <v>2</v>
      </c>
      <c r="CW30" s="8">
        <v>15</v>
      </c>
      <c r="CX30" s="8">
        <v>6</v>
      </c>
      <c r="CY30" s="8">
        <v>1</v>
      </c>
      <c r="CZ30" s="8">
        <v>3</v>
      </c>
      <c r="DA30" s="8">
        <v>1</v>
      </c>
      <c r="DB30" s="8">
        <v>0</v>
      </c>
      <c r="DC30" s="8">
        <v>0</v>
      </c>
      <c r="DD30" s="8">
        <v>0</v>
      </c>
      <c r="DE30" s="8">
        <v>11</v>
      </c>
      <c r="DF30" s="8">
        <v>7379</v>
      </c>
      <c r="DG30" s="8">
        <v>1</v>
      </c>
      <c r="DH30" s="8">
        <v>11</v>
      </c>
      <c r="DI30" s="8">
        <v>3</v>
      </c>
      <c r="DJ30" s="8">
        <v>2</v>
      </c>
      <c r="DK30" s="8">
        <v>0</v>
      </c>
      <c r="DL30" s="8">
        <v>1</v>
      </c>
      <c r="DM30" s="8">
        <v>0</v>
      </c>
      <c r="DN30" s="8">
        <v>0</v>
      </c>
      <c r="DO30" s="8">
        <v>0</v>
      </c>
      <c r="DP30" s="8">
        <v>1</v>
      </c>
      <c r="DQ30" s="8">
        <v>0</v>
      </c>
      <c r="DR30" s="8">
        <v>0</v>
      </c>
      <c r="DS30" s="8">
        <v>19</v>
      </c>
      <c r="DT30" s="8">
        <v>0</v>
      </c>
      <c r="DU30" s="8">
        <v>0</v>
      </c>
      <c r="DV30" s="8">
        <v>1</v>
      </c>
      <c r="DW30" s="8">
        <v>1</v>
      </c>
      <c r="DX30" s="8">
        <v>2</v>
      </c>
      <c r="DY30" s="8">
        <v>2</v>
      </c>
      <c r="DZ30" s="8">
        <v>2</v>
      </c>
      <c r="EA30" s="8">
        <v>1</v>
      </c>
      <c r="EB30" s="8">
        <v>0</v>
      </c>
      <c r="EC30" s="8">
        <v>0</v>
      </c>
      <c r="ED30" s="8">
        <v>4</v>
      </c>
      <c r="EE30" s="8">
        <v>0</v>
      </c>
      <c r="EF30" s="8">
        <v>1</v>
      </c>
      <c r="EG30" s="8">
        <v>0</v>
      </c>
    </row>
    <row r="31" spans="2:137" ht="12.75">
      <c r="B31" s="7" t="s">
        <v>27</v>
      </c>
      <c r="C31" s="8">
        <v>1</v>
      </c>
      <c r="D31" s="8">
        <v>3</v>
      </c>
      <c r="E31" s="8">
        <v>4</v>
      </c>
      <c r="F31" s="8">
        <v>0</v>
      </c>
      <c r="G31" s="8">
        <v>2</v>
      </c>
      <c r="H31" s="8">
        <v>2</v>
      </c>
      <c r="I31" s="8">
        <v>1</v>
      </c>
      <c r="J31" s="8">
        <v>2</v>
      </c>
      <c r="K31" s="8">
        <v>1</v>
      </c>
      <c r="L31" s="8">
        <v>0</v>
      </c>
      <c r="M31" s="8">
        <v>1</v>
      </c>
      <c r="N31" s="8">
        <v>1</v>
      </c>
      <c r="O31" s="8">
        <v>4</v>
      </c>
      <c r="P31" s="8">
        <v>0</v>
      </c>
      <c r="Q31" s="8">
        <v>0</v>
      </c>
      <c r="R31" s="8">
        <v>3</v>
      </c>
      <c r="S31" s="8">
        <v>1709</v>
      </c>
      <c r="T31" s="8">
        <v>222</v>
      </c>
      <c r="U31" s="8">
        <v>2</v>
      </c>
      <c r="V31" s="8">
        <v>2</v>
      </c>
      <c r="W31" s="8">
        <v>3</v>
      </c>
      <c r="X31" s="8">
        <v>0</v>
      </c>
      <c r="Y31" s="8">
        <v>2</v>
      </c>
      <c r="Z31" s="8">
        <v>13</v>
      </c>
      <c r="AA31" s="8">
        <v>0</v>
      </c>
      <c r="AB31" s="8">
        <v>0</v>
      </c>
      <c r="AC31" s="8">
        <v>1</v>
      </c>
      <c r="AD31" s="8">
        <v>0</v>
      </c>
      <c r="AE31" s="8">
        <v>0</v>
      </c>
      <c r="AF31" s="8">
        <v>1</v>
      </c>
      <c r="AG31" s="8">
        <v>4</v>
      </c>
      <c r="AH31" s="8">
        <v>0</v>
      </c>
      <c r="AI31" s="8">
        <v>0</v>
      </c>
      <c r="AJ31" s="8">
        <v>2</v>
      </c>
      <c r="AK31" s="8">
        <v>1</v>
      </c>
      <c r="AL31" s="8">
        <v>8</v>
      </c>
      <c r="AM31" s="8">
        <v>0</v>
      </c>
      <c r="AN31" s="8">
        <v>1</v>
      </c>
      <c r="AO31" s="8">
        <v>2</v>
      </c>
      <c r="AP31" s="8">
        <v>1</v>
      </c>
      <c r="AQ31" s="8">
        <v>7</v>
      </c>
      <c r="AR31" s="8">
        <v>1</v>
      </c>
      <c r="AS31" s="8">
        <v>0</v>
      </c>
      <c r="AT31" s="8">
        <v>2</v>
      </c>
      <c r="AU31" s="8">
        <v>0</v>
      </c>
      <c r="AV31" s="8">
        <v>1</v>
      </c>
      <c r="AW31" s="8">
        <v>0</v>
      </c>
      <c r="AX31" s="8">
        <v>1</v>
      </c>
      <c r="AY31" s="8">
        <v>0</v>
      </c>
      <c r="AZ31" s="8">
        <v>47</v>
      </c>
      <c r="BA31" s="8">
        <v>0</v>
      </c>
      <c r="BB31" s="8">
        <v>0</v>
      </c>
      <c r="BC31" s="8">
        <v>2</v>
      </c>
      <c r="BD31" s="8">
        <v>4</v>
      </c>
      <c r="BE31" s="8">
        <v>0</v>
      </c>
      <c r="BF31" s="8">
        <v>0</v>
      </c>
      <c r="BG31" s="8">
        <v>0</v>
      </c>
      <c r="BH31" s="8">
        <v>0</v>
      </c>
      <c r="BI31" s="8">
        <v>3</v>
      </c>
      <c r="BJ31" s="8">
        <v>3</v>
      </c>
      <c r="BK31" s="8">
        <v>0</v>
      </c>
      <c r="BL31" s="8">
        <v>0</v>
      </c>
      <c r="BM31" s="8">
        <v>1</v>
      </c>
      <c r="BN31" s="8">
        <v>2</v>
      </c>
      <c r="BO31" s="8">
        <v>1</v>
      </c>
      <c r="BP31" s="8">
        <v>2</v>
      </c>
      <c r="BQ31" s="8">
        <v>30</v>
      </c>
      <c r="BR31" s="8">
        <v>0</v>
      </c>
      <c r="BS31" s="8">
        <v>1</v>
      </c>
      <c r="BT31" s="8">
        <v>0</v>
      </c>
      <c r="BU31" s="8">
        <v>1</v>
      </c>
      <c r="BV31" s="8">
        <v>1591</v>
      </c>
      <c r="BW31" s="8">
        <v>1</v>
      </c>
      <c r="BX31" s="8">
        <v>0</v>
      </c>
      <c r="BY31" s="8">
        <v>0</v>
      </c>
      <c r="BZ31" s="8">
        <v>0</v>
      </c>
      <c r="CA31" s="8">
        <v>1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3</v>
      </c>
      <c r="CH31" s="8">
        <v>2</v>
      </c>
      <c r="CI31" s="8">
        <v>1</v>
      </c>
      <c r="CJ31" s="8">
        <v>0</v>
      </c>
      <c r="CK31" s="8">
        <v>0</v>
      </c>
      <c r="CL31" s="8">
        <v>1</v>
      </c>
      <c r="CM31" s="8">
        <v>0</v>
      </c>
      <c r="CN31" s="8">
        <v>1</v>
      </c>
      <c r="CO31" s="8">
        <v>0</v>
      </c>
      <c r="CP31" s="8">
        <v>0</v>
      </c>
      <c r="CQ31" s="8">
        <v>12</v>
      </c>
      <c r="CR31" s="8">
        <v>6</v>
      </c>
      <c r="CS31" s="8">
        <v>2</v>
      </c>
      <c r="CT31" s="8">
        <v>5</v>
      </c>
      <c r="CU31" s="8">
        <v>3</v>
      </c>
      <c r="CV31" s="8">
        <v>3</v>
      </c>
      <c r="CW31" s="8">
        <v>9</v>
      </c>
      <c r="CX31" s="8">
        <v>3</v>
      </c>
      <c r="CY31" s="8">
        <v>1</v>
      </c>
      <c r="CZ31" s="8">
        <v>1</v>
      </c>
      <c r="DA31" s="8">
        <v>1</v>
      </c>
      <c r="DB31" s="8">
        <v>0</v>
      </c>
      <c r="DC31" s="8">
        <v>0</v>
      </c>
      <c r="DD31" s="8">
        <v>0</v>
      </c>
      <c r="DE31" s="8">
        <v>11</v>
      </c>
      <c r="DF31" s="8">
        <v>4636</v>
      </c>
      <c r="DG31" s="8">
        <v>4</v>
      </c>
      <c r="DH31" s="8">
        <v>13</v>
      </c>
      <c r="DI31" s="8">
        <v>0</v>
      </c>
      <c r="DJ31" s="8">
        <v>2</v>
      </c>
      <c r="DK31" s="8">
        <v>2</v>
      </c>
      <c r="DL31" s="8">
        <v>2</v>
      </c>
      <c r="DM31" s="8">
        <v>0</v>
      </c>
      <c r="DN31" s="8">
        <v>0</v>
      </c>
      <c r="DO31" s="8">
        <v>1</v>
      </c>
      <c r="DP31" s="8">
        <v>1</v>
      </c>
      <c r="DQ31" s="8">
        <v>0</v>
      </c>
      <c r="DR31" s="8">
        <v>0</v>
      </c>
      <c r="DS31" s="8">
        <v>21</v>
      </c>
      <c r="DT31" s="8">
        <v>3</v>
      </c>
      <c r="DU31" s="8">
        <v>1</v>
      </c>
      <c r="DV31" s="8">
        <v>0</v>
      </c>
      <c r="DW31" s="8">
        <v>0</v>
      </c>
      <c r="DX31" s="8">
        <v>0</v>
      </c>
      <c r="DY31" s="8">
        <v>1</v>
      </c>
      <c r="DZ31" s="8">
        <v>4</v>
      </c>
      <c r="EA31" s="8">
        <v>3</v>
      </c>
      <c r="EB31" s="8">
        <v>5</v>
      </c>
      <c r="EC31" s="8">
        <v>3</v>
      </c>
      <c r="ED31" s="8">
        <v>5</v>
      </c>
      <c r="EE31" s="8">
        <v>2</v>
      </c>
      <c r="EF31" s="8">
        <v>3</v>
      </c>
      <c r="EG31" s="8">
        <v>0</v>
      </c>
    </row>
    <row r="32" spans="2:137" ht="12.75">
      <c r="B32" s="7" t="s">
        <v>28</v>
      </c>
      <c r="C32" s="8">
        <v>0</v>
      </c>
      <c r="D32" s="8">
        <v>0</v>
      </c>
      <c r="E32" s="8">
        <v>1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1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269</v>
      </c>
      <c r="T32" s="8">
        <v>46</v>
      </c>
      <c r="U32" s="8">
        <v>0</v>
      </c>
      <c r="V32" s="8">
        <v>0</v>
      </c>
      <c r="W32" s="8">
        <v>0</v>
      </c>
      <c r="X32" s="8">
        <v>0</v>
      </c>
      <c r="Y32" s="8">
        <v>1</v>
      </c>
      <c r="Z32" s="8">
        <v>2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2</v>
      </c>
      <c r="AH32" s="8">
        <v>0</v>
      </c>
      <c r="AI32" s="8">
        <v>0</v>
      </c>
      <c r="AJ32" s="8">
        <v>2</v>
      </c>
      <c r="AK32" s="8">
        <v>0</v>
      </c>
      <c r="AL32" s="8">
        <v>0</v>
      </c>
      <c r="AM32" s="8">
        <v>0</v>
      </c>
      <c r="AN32" s="8">
        <v>0</v>
      </c>
      <c r="AO32" s="8">
        <v>2</v>
      </c>
      <c r="AP32" s="8">
        <v>0</v>
      </c>
      <c r="AQ32" s="8">
        <v>3</v>
      </c>
      <c r="AR32" s="8">
        <v>0</v>
      </c>
      <c r="AS32" s="8">
        <v>1</v>
      </c>
      <c r="AT32" s="8">
        <v>3</v>
      </c>
      <c r="AU32" s="8">
        <v>0</v>
      </c>
      <c r="AV32" s="8">
        <v>0</v>
      </c>
      <c r="AW32" s="8">
        <v>0</v>
      </c>
      <c r="AX32" s="8">
        <v>3</v>
      </c>
      <c r="AY32" s="8">
        <v>0</v>
      </c>
      <c r="AZ32" s="8">
        <v>9</v>
      </c>
      <c r="BA32" s="8">
        <v>0</v>
      </c>
      <c r="BB32" s="8">
        <v>0</v>
      </c>
      <c r="BC32" s="8">
        <v>0</v>
      </c>
      <c r="BD32" s="8">
        <v>2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1</v>
      </c>
      <c r="BQ32" s="8">
        <v>4</v>
      </c>
      <c r="BR32" s="8">
        <v>0</v>
      </c>
      <c r="BS32" s="8">
        <v>0</v>
      </c>
      <c r="BT32" s="8">
        <v>0</v>
      </c>
      <c r="BU32" s="8">
        <v>1</v>
      </c>
      <c r="BV32" s="8">
        <v>285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1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1</v>
      </c>
      <c r="CN32" s="8">
        <v>2</v>
      </c>
      <c r="CO32" s="8">
        <v>0</v>
      </c>
      <c r="CP32" s="8">
        <v>0</v>
      </c>
      <c r="CQ32" s="8">
        <v>1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3</v>
      </c>
      <c r="CX32" s="8">
        <v>4</v>
      </c>
      <c r="CY32" s="8">
        <v>1</v>
      </c>
      <c r="CZ32" s="8">
        <v>0</v>
      </c>
      <c r="DA32" s="8">
        <v>0</v>
      </c>
      <c r="DB32" s="8">
        <v>0</v>
      </c>
      <c r="DC32" s="8">
        <v>2</v>
      </c>
      <c r="DD32" s="8">
        <v>1</v>
      </c>
      <c r="DE32" s="8">
        <v>2</v>
      </c>
      <c r="DF32" s="8">
        <v>842</v>
      </c>
      <c r="DG32" s="8">
        <v>0</v>
      </c>
      <c r="DH32" s="8">
        <v>4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3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2</v>
      </c>
    </row>
    <row r="33" spans="2:137" ht="12.75">
      <c r="B33" s="7" t="s">
        <v>29</v>
      </c>
      <c r="C33" s="8">
        <v>1</v>
      </c>
      <c r="D33" s="8">
        <v>6</v>
      </c>
      <c r="E33" s="8">
        <v>11</v>
      </c>
      <c r="F33" s="8">
        <v>1</v>
      </c>
      <c r="G33" s="8">
        <v>0</v>
      </c>
      <c r="H33" s="8">
        <v>0</v>
      </c>
      <c r="I33" s="8">
        <v>2</v>
      </c>
      <c r="J33" s="8">
        <v>0</v>
      </c>
      <c r="K33" s="8">
        <v>1</v>
      </c>
      <c r="L33" s="8">
        <v>0</v>
      </c>
      <c r="M33" s="8">
        <v>0</v>
      </c>
      <c r="N33" s="8">
        <v>7</v>
      </c>
      <c r="O33" s="8">
        <v>4</v>
      </c>
      <c r="P33" s="8">
        <v>0</v>
      </c>
      <c r="Q33" s="8">
        <v>1</v>
      </c>
      <c r="R33" s="8">
        <v>6</v>
      </c>
      <c r="S33" s="8">
        <v>2301</v>
      </c>
      <c r="T33" s="8">
        <v>225</v>
      </c>
      <c r="U33" s="8">
        <v>0</v>
      </c>
      <c r="V33" s="8">
        <v>4</v>
      </c>
      <c r="W33" s="8">
        <v>1</v>
      </c>
      <c r="X33" s="8">
        <v>2</v>
      </c>
      <c r="Y33" s="8">
        <v>12</v>
      </c>
      <c r="Z33" s="8">
        <v>18</v>
      </c>
      <c r="AA33" s="8">
        <v>2</v>
      </c>
      <c r="AB33" s="8">
        <v>0</v>
      </c>
      <c r="AC33" s="8">
        <v>2</v>
      </c>
      <c r="AD33" s="8">
        <v>3</v>
      </c>
      <c r="AE33" s="8">
        <v>1</v>
      </c>
      <c r="AF33" s="8">
        <v>5</v>
      </c>
      <c r="AG33" s="8">
        <v>14</v>
      </c>
      <c r="AH33" s="8">
        <v>0</v>
      </c>
      <c r="AI33" s="8">
        <v>1</v>
      </c>
      <c r="AJ33" s="8">
        <v>5</v>
      </c>
      <c r="AK33" s="8">
        <v>1</v>
      </c>
      <c r="AL33" s="8">
        <v>7</v>
      </c>
      <c r="AM33" s="8">
        <v>2</v>
      </c>
      <c r="AN33" s="8">
        <v>0</v>
      </c>
      <c r="AO33" s="8">
        <v>6</v>
      </c>
      <c r="AP33" s="8">
        <v>0</v>
      </c>
      <c r="AQ33" s="8">
        <v>5</v>
      </c>
      <c r="AR33" s="8">
        <v>1</v>
      </c>
      <c r="AS33" s="8">
        <v>2</v>
      </c>
      <c r="AT33" s="8">
        <v>2</v>
      </c>
      <c r="AU33" s="8">
        <v>2</v>
      </c>
      <c r="AV33" s="8">
        <v>0</v>
      </c>
      <c r="AW33" s="8">
        <v>3</v>
      </c>
      <c r="AX33" s="8">
        <v>4</v>
      </c>
      <c r="AY33" s="8">
        <v>2</v>
      </c>
      <c r="AZ33" s="8">
        <v>46</v>
      </c>
      <c r="BA33" s="8">
        <v>3</v>
      </c>
      <c r="BB33" s="8">
        <v>2</v>
      </c>
      <c r="BC33" s="8">
        <v>2</v>
      </c>
      <c r="BD33" s="8">
        <v>5</v>
      </c>
      <c r="BE33" s="8">
        <v>0</v>
      </c>
      <c r="BF33" s="8">
        <v>2</v>
      </c>
      <c r="BG33" s="8">
        <v>1</v>
      </c>
      <c r="BH33" s="8">
        <v>0</v>
      </c>
      <c r="BI33" s="8">
        <v>1</v>
      </c>
      <c r="BJ33" s="8">
        <v>2</v>
      </c>
      <c r="BK33" s="8">
        <v>1</v>
      </c>
      <c r="BL33" s="8">
        <v>1</v>
      </c>
      <c r="BM33" s="8">
        <v>0</v>
      </c>
      <c r="BN33" s="8">
        <v>2</v>
      </c>
      <c r="BO33" s="8">
        <v>1</v>
      </c>
      <c r="BP33" s="8">
        <v>1</v>
      </c>
      <c r="BQ33" s="8">
        <v>23</v>
      </c>
      <c r="BR33" s="8">
        <v>5</v>
      </c>
      <c r="BS33" s="8">
        <v>6</v>
      </c>
      <c r="BT33" s="8">
        <v>0</v>
      </c>
      <c r="BU33" s="8">
        <v>6</v>
      </c>
      <c r="BV33" s="8">
        <v>2295</v>
      </c>
      <c r="BW33" s="8">
        <v>1</v>
      </c>
      <c r="BX33" s="8">
        <v>0</v>
      </c>
      <c r="BY33" s="8">
        <v>3</v>
      </c>
      <c r="BZ33" s="8">
        <v>1</v>
      </c>
      <c r="CA33" s="8">
        <v>2</v>
      </c>
      <c r="CB33" s="8">
        <v>1</v>
      </c>
      <c r="CC33" s="8">
        <v>1</v>
      </c>
      <c r="CD33" s="8">
        <v>1</v>
      </c>
      <c r="CE33" s="8">
        <v>0</v>
      </c>
      <c r="CF33" s="8">
        <v>1</v>
      </c>
      <c r="CG33" s="8">
        <v>8</v>
      </c>
      <c r="CH33" s="8">
        <v>3</v>
      </c>
      <c r="CI33" s="8">
        <v>0</v>
      </c>
      <c r="CJ33" s="8">
        <v>0</v>
      </c>
      <c r="CK33" s="8">
        <v>4</v>
      </c>
      <c r="CL33" s="8">
        <v>4</v>
      </c>
      <c r="CM33" s="8">
        <v>9</v>
      </c>
      <c r="CN33" s="8">
        <v>2</v>
      </c>
      <c r="CO33" s="8">
        <v>0</v>
      </c>
      <c r="CP33" s="8">
        <v>3</v>
      </c>
      <c r="CQ33" s="8">
        <v>38</v>
      </c>
      <c r="CR33" s="8">
        <v>7</v>
      </c>
      <c r="CS33" s="8">
        <v>2</v>
      </c>
      <c r="CT33" s="8">
        <v>4</v>
      </c>
      <c r="CU33" s="8">
        <v>2</v>
      </c>
      <c r="CV33" s="8">
        <v>3</v>
      </c>
      <c r="CW33" s="8">
        <v>15</v>
      </c>
      <c r="CX33" s="8">
        <v>7</v>
      </c>
      <c r="CY33" s="8">
        <v>2</v>
      </c>
      <c r="CZ33" s="8">
        <v>6</v>
      </c>
      <c r="DA33" s="8">
        <v>0</v>
      </c>
      <c r="DB33" s="8">
        <v>0</v>
      </c>
      <c r="DC33" s="8">
        <v>0</v>
      </c>
      <c r="DD33" s="8">
        <v>1</v>
      </c>
      <c r="DE33" s="8">
        <v>17</v>
      </c>
      <c r="DF33" s="8">
        <v>8632</v>
      </c>
      <c r="DG33" s="8">
        <v>1</v>
      </c>
      <c r="DH33" s="8">
        <v>23</v>
      </c>
      <c r="DI33" s="8">
        <v>0</v>
      </c>
      <c r="DJ33" s="8">
        <v>0</v>
      </c>
      <c r="DK33" s="8">
        <v>0</v>
      </c>
      <c r="DL33" s="8">
        <v>1</v>
      </c>
      <c r="DM33" s="8">
        <v>0</v>
      </c>
      <c r="DN33" s="8">
        <v>1</v>
      </c>
      <c r="DO33" s="8">
        <v>4</v>
      </c>
      <c r="DP33" s="8">
        <v>2</v>
      </c>
      <c r="DQ33" s="8">
        <v>3</v>
      </c>
      <c r="DR33" s="8">
        <v>0</v>
      </c>
      <c r="DS33" s="8">
        <v>25</v>
      </c>
      <c r="DT33" s="8">
        <v>0</v>
      </c>
      <c r="DU33" s="8">
        <v>1</v>
      </c>
      <c r="DV33" s="8">
        <v>0</v>
      </c>
      <c r="DW33" s="8">
        <v>0</v>
      </c>
      <c r="DX33" s="8">
        <v>0</v>
      </c>
      <c r="DY33" s="8">
        <v>6</v>
      </c>
      <c r="DZ33" s="8">
        <v>3</v>
      </c>
      <c r="EA33" s="8">
        <v>3</v>
      </c>
      <c r="EB33" s="8">
        <v>4</v>
      </c>
      <c r="EC33" s="8">
        <v>2</v>
      </c>
      <c r="ED33" s="8">
        <v>10</v>
      </c>
      <c r="EE33" s="8">
        <v>1</v>
      </c>
      <c r="EF33" s="8">
        <v>5</v>
      </c>
      <c r="EG33" s="8">
        <v>0</v>
      </c>
    </row>
    <row r="34" spans="1:137" ht="12.75">
      <c r="A34" s="9" t="s">
        <v>13</v>
      </c>
      <c r="C34" s="8">
        <v>20</v>
      </c>
      <c r="D34" s="8">
        <v>33</v>
      </c>
      <c r="E34" s="8">
        <v>30</v>
      </c>
      <c r="F34" s="8">
        <v>17</v>
      </c>
      <c r="G34" s="8">
        <v>28</v>
      </c>
      <c r="H34" s="8">
        <v>10</v>
      </c>
      <c r="I34" s="8">
        <v>22</v>
      </c>
      <c r="J34" s="8">
        <v>4</v>
      </c>
      <c r="K34" s="8">
        <v>6</v>
      </c>
      <c r="L34" s="8">
        <v>9</v>
      </c>
      <c r="M34" s="8">
        <v>2</v>
      </c>
      <c r="N34" s="8">
        <v>64</v>
      </c>
      <c r="O34" s="8">
        <v>41</v>
      </c>
      <c r="P34" s="8">
        <v>13</v>
      </c>
      <c r="Q34" s="8">
        <v>7</v>
      </c>
      <c r="R34" s="8">
        <v>81</v>
      </c>
      <c r="S34" s="8">
        <v>31134</v>
      </c>
      <c r="T34" s="8">
        <v>5855</v>
      </c>
      <c r="U34" s="8">
        <v>5</v>
      </c>
      <c r="V34" s="8">
        <v>23</v>
      </c>
      <c r="W34" s="8">
        <v>14</v>
      </c>
      <c r="X34" s="8">
        <v>9</v>
      </c>
      <c r="Y34" s="8">
        <v>99</v>
      </c>
      <c r="Z34" s="8">
        <v>185</v>
      </c>
      <c r="AA34" s="8">
        <v>5</v>
      </c>
      <c r="AB34" s="8">
        <v>6</v>
      </c>
      <c r="AC34" s="8">
        <v>12</v>
      </c>
      <c r="AD34" s="8">
        <v>14</v>
      </c>
      <c r="AE34" s="8">
        <v>5</v>
      </c>
      <c r="AF34" s="8">
        <v>53</v>
      </c>
      <c r="AG34" s="8">
        <v>239</v>
      </c>
      <c r="AH34" s="8">
        <v>4</v>
      </c>
      <c r="AI34" s="8">
        <v>4</v>
      </c>
      <c r="AJ34" s="8">
        <v>32</v>
      </c>
      <c r="AK34" s="8">
        <v>3</v>
      </c>
      <c r="AL34" s="8">
        <v>95</v>
      </c>
      <c r="AM34" s="8">
        <v>8</v>
      </c>
      <c r="AN34" s="8">
        <v>4</v>
      </c>
      <c r="AO34" s="8">
        <v>52</v>
      </c>
      <c r="AP34" s="8">
        <v>10</v>
      </c>
      <c r="AQ34" s="8">
        <v>89</v>
      </c>
      <c r="AR34" s="8">
        <v>12</v>
      </c>
      <c r="AS34" s="8">
        <v>27</v>
      </c>
      <c r="AT34" s="8">
        <v>32</v>
      </c>
      <c r="AU34" s="8">
        <v>18</v>
      </c>
      <c r="AV34" s="8">
        <v>7</v>
      </c>
      <c r="AW34" s="8">
        <v>20</v>
      </c>
      <c r="AX34" s="8">
        <v>44</v>
      </c>
      <c r="AY34" s="8">
        <v>11</v>
      </c>
      <c r="AZ34" s="8">
        <v>859</v>
      </c>
      <c r="BA34" s="8">
        <v>11</v>
      </c>
      <c r="BB34" s="8">
        <v>11</v>
      </c>
      <c r="BC34" s="8">
        <v>23</v>
      </c>
      <c r="BD34" s="8">
        <v>39</v>
      </c>
      <c r="BE34" s="8">
        <v>1</v>
      </c>
      <c r="BF34" s="8">
        <v>7</v>
      </c>
      <c r="BG34" s="8">
        <v>4</v>
      </c>
      <c r="BH34" s="8">
        <v>3</v>
      </c>
      <c r="BI34" s="8">
        <v>42</v>
      </c>
      <c r="BJ34" s="8">
        <v>17</v>
      </c>
      <c r="BK34" s="8">
        <v>4</v>
      </c>
      <c r="BL34" s="8">
        <v>4</v>
      </c>
      <c r="BM34" s="8">
        <v>19</v>
      </c>
      <c r="BN34" s="8">
        <v>20</v>
      </c>
      <c r="BO34" s="8">
        <v>9</v>
      </c>
      <c r="BP34" s="8">
        <v>11</v>
      </c>
      <c r="BQ34" s="8">
        <v>306</v>
      </c>
      <c r="BR34" s="8">
        <v>19</v>
      </c>
      <c r="BS34" s="8">
        <v>10</v>
      </c>
      <c r="BT34" s="8">
        <v>11</v>
      </c>
      <c r="BU34" s="8">
        <v>49</v>
      </c>
      <c r="BV34" s="8">
        <v>24939</v>
      </c>
      <c r="BW34" s="8">
        <v>19</v>
      </c>
      <c r="BX34" s="8">
        <v>6</v>
      </c>
      <c r="BY34" s="8">
        <v>12</v>
      </c>
      <c r="BZ34" s="8">
        <v>4</v>
      </c>
      <c r="CA34" s="8">
        <v>32</v>
      </c>
      <c r="CB34" s="8">
        <v>13</v>
      </c>
      <c r="CC34" s="8">
        <v>5</v>
      </c>
      <c r="CD34" s="8">
        <v>25</v>
      </c>
      <c r="CE34" s="8">
        <v>15</v>
      </c>
      <c r="CF34" s="8">
        <v>4</v>
      </c>
      <c r="CG34" s="8">
        <v>33</v>
      </c>
      <c r="CH34" s="8">
        <v>22</v>
      </c>
      <c r="CI34" s="8">
        <v>85</v>
      </c>
      <c r="CJ34" s="8">
        <v>0</v>
      </c>
      <c r="CK34" s="8">
        <v>13</v>
      </c>
      <c r="CL34" s="8">
        <v>12</v>
      </c>
      <c r="CM34" s="8">
        <v>10</v>
      </c>
      <c r="CN34" s="8">
        <v>25</v>
      </c>
      <c r="CO34" s="8">
        <v>9</v>
      </c>
      <c r="CP34" s="8">
        <v>25</v>
      </c>
      <c r="CQ34" s="8">
        <v>173</v>
      </c>
      <c r="CR34" s="8">
        <v>68</v>
      </c>
      <c r="CS34" s="8">
        <v>14</v>
      </c>
      <c r="CT34" s="8">
        <v>33</v>
      </c>
      <c r="CU34" s="8">
        <v>21</v>
      </c>
      <c r="CV34" s="8">
        <v>24</v>
      </c>
      <c r="CW34" s="8">
        <v>180</v>
      </c>
      <c r="CX34" s="8">
        <v>70</v>
      </c>
      <c r="CY34" s="8">
        <v>34</v>
      </c>
      <c r="CZ34" s="8">
        <v>38</v>
      </c>
      <c r="DA34" s="8">
        <v>3</v>
      </c>
      <c r="DB34" s="8">
        <v>9</v>
      </c>
      <c r="DC34" s="8">
        <v>5</v>
      </c>
      <c r="DD34" s="8">
        <v>6</v>
      </c>
      <c r="DE34" s="8">
        <v>139</v>
      </c>
      <c r="DF34" s="8">
        <v>82122</v>
      </c>
      <c r="DG34" s="8">
        <v>17</v>
      </c>
      <c r="DH34" s="8">
        <v>177</v>
      </c>
      <c r="DI34" s="8">
        <v>23</v>
      </c>
      <c r="DJ34" s="8">
        <v>21</v>
      </c>
      <c r="DK34" s="8">
        <v>15</v>
      </c>
      <c r="DL34" s="8">
        <v>32</v>
      </c>
      <c r="DM34" s="8">
        <v>2</v>
      </c>
      <c r="DN34" s="8">
        <v>7</v>
      </c>
      <c r="DO34" s="8">
        <v>31</v>
      </c>
      <c r="DP34" s="8">
        <v>8</v>
      </c>
      <c r="DQ34" s="8">
        <v>7</v>
      </c>
      <c r="DR34" s="8">
        <v>4</v>
      </c>
      <c r="DS34" s="8">
        <v>358</v>
      </c>
      <c r="DT34" s="8">
        <v>12</v>
      </c>
      <c r="DU34" s="8">
        <v>4</v>
      </c>
      <c r="DV34" s="8">
        <v>7</v>
      </c>
      <c r="DW34" s="8">
        <v>6</v>
      </c>
      <c r="DX34" s="8">
        <v>7</v>
      </c>
      <c r="DY34" s="8">
        <v>22</v>
      </c>
      <c r="DZ34" s="8">
        <v>43</v>
      </c>
      <c r="EA34" s="8">
        <v>30</v>
      </c>
      <c r="EB34" s="8">
        <v>66</v>
      </c>
      <c r="EC34" s="8">
        <v>31</v>
      </c>
      <c r="ED34" s="8">
        <v>138</v>
      </c>
      <c r="EE34" s="8">
        <v>20</v>
      </c>
      <c r="EF34" s="8">
        <v>42</v>
      </c>
      <c r="EG34" s="8">
        <v>2</v>
      </c>
    </row>
    <row r="35" spans="2:137" s="10" customFormat="1" ht="12.75" customHeight="1">
      <c r="B35" s="11" t="s">
        <v>145</v>
      </c>
      <c r="C35" s="12">
        <f>C34/149375</f>
        <v>0.00013389121338912134</v>
      </c>
      <c r="D35" s="12">
        <f>D34/149375</f>
        <v>0.00022092050209205022</v>
      </c>
      <c r="E35" s="12">
        <f>E34/149375</f>
        <v>0.000200836820083682</v>
      </c>
      <c r="F35" s="12">
        <f>F34/149375</f>
        <v>0.00011380753138075314</v>
      </c>
      <c r="G35" s="12">
        <f>G34/149375</f>
        <v>0.00018744769874476987</v>
      </c>
      <c r="H35" s="12">
        <f>H34/140884</f>
        <v>7.098038102268533E-05</v>
      </c>
      <c r="I35" s="12">
        <f aca="true" t="shared" si="12" ref="I35:O35">I34/149375</f>
        <v>0.00014728033472803347</v>
      </c>
      <c r="J35" s="12">
        <f t="shared" si="12"/>
        <v>2.6778242677824267E-05</v>
      </c>
      <c r="K35" s="12">
        <f t="shared" si="12"/>
        <v>4.01673640167364E-05</v>
      </c>
      <c r="L35" s="12">
        <f t="shared" si="12"/>
        <v>6.02510460251046E-05</v>
      </c>
      <c r="M35" s="12">
        <f t="shared" si="12"/>
        <v>1.3389121338912134E-05</v>
      </c>
      <c r="N35" s="12">
        <f t="shared" si="12"/>
        <v>0.0004284518828451883</v>
      </c>
      <c r="O35" s="12">
        <f t="shared" si="12"/>
        <v>0.00027447698744769876</v>
      </c>
      <c r="P35" s="12">
        <f>P34/140884</f>
        <v>9.227449532949093E-05</v>
      </c>
      <c r="Q35" s="12">
        <f>Q34/149375</f>
        <v>4.686192468619247E-05</v>
      </c>
      <c r="R35" s="12">
        <f>R34/149375</f>
        <v>0.0005422594142259414</v>
      </c>
      <c r="S35" s="12">
        <f>S34/149375</f>
        <v>0.2084284518828452</v>
      </c>
      <c r="T35" s="12">
        <f>T34/149375</f>
        <v>0.03919665271966527</v>
      </c>
      <c r="U35" s="12">
        <f>U34/140884</f>
        <v>3.5490190511342664E-05</v>
      </c>
      <c r="V35" s="12">
        <f>V34/149375</f>
        <v>0.00015397489539748955</v>
      </c>
      <c r="W35" s="12">
        <f>W34/149375</f>
        <v>9.372384937238494E-05</v>
      </c>
      <c r="X35" s="12">
        <f>X34/140884</f>
        <v>6.38823429204168E-05</v>
      </c>
      <c r="Y35" s="12">
        <f>Y34/149375</f>
        <v>0.0006627615062761507</v>
      </c>
      <c r="Z35" s="12">
        <f>Z34/149375</f>
        <v>0.0012384937238493724</v>
      </c>
      <c r="AA35" s="12">
        <f>AA34/140884</f>
        <v>3.5490190511342664E-05</v>
      </c>
      <c r="AB35" s="12">
        <f>AB34/149375</f>
        <v>4.01673640167364E-05</v>
      </c>
      <c r="AC35" s="12">
        <f>AC34/140884</f>
        <v>8.517645722722239E-05</v>
      </c>
      <c r="AD35" s="12">
        <f>AD34/140884</f>
        <v>9.937253343175947E-05</v>
      </c>
      <c r="AE35" s="12">
        <f>AE34/140884</f>
        <v>3.5490190511342664E-05</v>
      </c>
      <c r="AF35" s="12">
        <f>AF34/149375</f>
        <v>0.00035481171548117156</v>
      </c>
      <c r="AG35" s="12">
        <f>AG34/149375</f>
        <v>0.0016</v>
      </c>
      <c r="AH35" s="12">
        <f>AH34/140884</f>
        <v>2.8392152409074133E-05</v>
      </c>
      <c r="AI35" s="12">
        <f>AI34/149375</f>
        <v>2.6778242677824267E-05</v>
      </c>
      <c r="AJ35" s="12">
        <f>AJ34/149375</f>
        <v>0.00021422594142259414</v>
      </c>
      <c r="AK35" s="12">
        <f>AK34/140884</f>
        <v>2.1294114306805598E-05</v>
      </c>
      <c r="AL35" s="12">
        <f>AL34/149375</f>
        <v>0.0006359832635983263</v>
      </c>
      <c r="AM35" s="12">
        <f>AM34/149375</f>
        <v>5.3556485355648535E-05</v>
      </c>
      <c r="AN35" s="12">
        <f>AN34/140884</f>
        <v>2.8392152409074133E-05</v>
      </c>
      <c r="AO35" s="12">
        <f>AO34/149375</f>
        <v>0.0003481171548117155</v>
      </c>
      <c r="AP35" s="12">
        <f>AP34/149375</f>
        <v>6.694560669456067E-05</v>
      </c>
      <c r="AQ35" s="12">
        <f>AQ34/149375</f>
        <v>0.00059581589958159</v>
      </c>
      <c r="AR35" s="12">
        <f>AR34/140884</f>
        <v>8.517645722722239E-05</v>
      </c>
      <c r="AS35" s="12">
        <f>AS34/140884</f>
        <v>0.00019164702876125038</v>
      </c>
      <c r="AT35" s="12">
        <f>AT34/149375</f>
        <v>0.00021422594142259414</v>
      </c>
      <c r="AU35" s="12">
        <f>AU34/149375</f>
        <v>0.0001205020920502092</v>
      </c>
      <c r="AV35" s="12">
        <f>AV34/140884</f>
        <v>4.9686266715879734E-05</v>
      </c>
      <c r="AW35" s="12">
        <f>AW34/140884</f>
        <v>0.00014196076204537066</v>
      </c>
      <c r="AX35" s="12">
        <f aca="true" t="shared" si="13" ref="AX35:BD35">AX34/149375</f>
        <v>0.00029456066945606694</v>
      </c>
      <c r="AY35" s="12">
        <f t="shared" si="13"/>
        <v>7.364016736401674E-05</v>
      </c>
      <c r="AZ35" s="12">
        <f t="shared" si="13"/>
        <v>0.0057506276150627615</v>
      </c>
      <c r="BA35" s="12">
        <f t="shared" si="13"/>
        <v>7.364016736401674E-05</v>
      </c>
      <c r="BB35" s="12">
        <f t="shared" si="13"/>
        <v>7.364016736401674E-05</v>
      </c>
      <c r="BC35" s="12">
        <f t="shared" si="13"/>
        <v>0.00015397489539748955</v>
      </c>
      <c r="BD35" s="12">
        <f t="shared" si="13"/>
        <v>0.0002610878661087866</v>
      </c>
      <c r="BE35" s="12">
        <f>BE34/140884</f>
        <v>7.098038102268533E-06</v>
      </c>
      <c r="BF35" s="12">
        <f>BF34/149375</f>
        <v>4.686192468619247E-05</v>
      </c>
      <c r="BG35" s="12">
        <f>BG34/149375</f>
        <v>2.6778242677824267E-05</v>
      </c>
      <c r="BH35" s="12">
        <f>BH34/140884</f>
        <v>2.1294114306805598E-05</v>
      </c>
      <c r="BI35" s="12">
        <f>BI34/149375</f>
        <v>0.00028117154811715484</v>
      </c>
      <c r="BJ35" s="12">
        <f>BJ34/140884</f>
        <v>0.00012066664773856506</v>
      </c>
      <c r="BK35" s="12">
        <f>BK34/140884</f>
        <v>2.8392152409074133E-05</v>
      </c>
      <c r="BL35" s="12">
        <f>BL34/149375</f>
        <v>2.6778242677824267E-05</v>
      </c>
      <c r="BM35" s="12">
        <f>BM34/149375</f>
        <v>0.00012719665271966528</v>
      </c>
      <c r="BN35" s="12">
        <f>BN34/140884</f>
        <v>0.00014196076204537066</v>
      </c>
      <c r="BO35" s="12">
        <f>BO34/149375</f>
        <v>6.02510460251046E-05</v>
      </c>
      <c r="BP35" s="12">
        <f>BP34/140884</f>
        <v>7.807841912495387E-05</v>
      </c>
      <c r="BQ35" s="12">
        <f>BQ34/149375</f>
        <v>0.0020485355648535565</v>
      </c>
      <c r="BR35" s="12">
        <f>BR34/140884</f>
        <v>0.00013486272394310213</v>
      </c>
      <c r="BS35" s="12">
        <f>BS34/140884</f>
        <v>7.098038102268533E-05</v>
      </c>
      <c r="BT35" s="12">
        <f>BT34/140884</f>
        <v>7.807841912495387E-05</v>
      </c>
      <c r="BU35" s="12">
        <f>BU34/149375</f>
        <v>0.0003280334728033473</v>
      </c>
      <c r="BV35" s="12">
        <f>BV34/149375</f>
        <v>0.16695564853556485</v>
      </c>
      <c r="BW35" s="12">
        <f>BW34/149375</f>
        <v>0.00012719665271966528</v>
      </c>
      <c r="BX35" s="12">
        <f>BX34/149375</f>
        <v>4.01673640167364E-05</v>
      </c>
      <c r="BY35" s="12">
        <f>BY34/140884</f>
        <v>8.517645722722239E-05</v>
      </c>
      <c r="BZ35" s="12">
        <f>BZ34/140884</f>
        <v>2.8392152409074133E-05</v>
      </c>
      <c r="CA35" s="12">
        <f>CA34/149375</f>
        <v>0.00021422594142259414</v>
      </c>
      <c r="CB35" s="12">
        <f>CB34/140884</f>
        <v>9.227449532949093E-05</v>
      </c>
      <c r="CC35" s="12">
        <f>CC34/140884</f>
        <v>3.5490190511342664E-05</v>
      </c>
      <c r="CD35" s="12">
        <f>CD34/149375</f>
        <v>0.00016736401673640169</v>
      </c>
      <c r="CE35" s="12">
        <f>CE34/149375</f>
        <v>0.000100418410041841</v>
      </c>
      <c r="CF35" s="12">
        <f>CF34/140884</f>
        <v>2.8392152409074133E-05</v>
      </c>
      <c r="CG35" s="12">
        <f>CG34/149375</f>
        <v>0.00022092050209205022</v>
      </c>
      <c r="CH35" s="12">
        <f>CH34/140884</f>
        <v>0.00015615683824990773</v>
      </c>
      <c r="CI35" s="12">
        <f>CI34/149375</f>
        <v>0.0005690376569037656</v>
      </c>
      <c r="CJ35" s="12">
        <f>CJ34/140884</f>
        <v>0</v>
      </c>
      <c r="CK35" s="12">
        <f>CK34/140884</f>
        <v>9.227449532949093E-05</v>
      </c>
      <c r="CL35" s="12">
        <f>CL34/140884</f>
        <v>8.517645722722239E-05</v>
      </c>
      <c r="CM35" s="12">
        <f>CM34/140884</f>
        <v>7.098038102268533E-05</v>
      </c>
      <c r="CN35" s="12">
        <f aca="true" t="shared" si="14" ref="CN35:CU35">CN34/149375</f>
        <v>0.00016736401673640169</v>
      </c>
      <c r="CO35" s="12">
        <f t="shared" si="14"/>
        <v>6.02510460251046E-05</v>
      </c>
      <c r="CP35" s="12">
        <f t="shared" si="14"/>
        <v>0.00016736401673640169</v>
      </c>
      <c r="CQ35" s="12">
        <f t="shared" si="14"/>
        <v>0.0011581589958158996</v>
      </c>
      <c r="CR35" s="12">
        <f t="shared" si="14"/>
        <v>0.00045523012552301255</v>
      </c>
      <c r="CS35" s="12">
        <f t="shared" si="14"/>
        <v>9.372384937238494E-05</v>
      </c>
      <c r="CT35" s="12">
        <f t="shared" si="14"/>
        <v>0.00022092050209205022</v>
      </c>
      <c r="CU35" s="12">
        <f t="shared" si="14"/>
        <v>0.00014058577405857742</v>
      </c>
      <c r="CV35" s="12">
        <f>CV34/140884</f>
        <v>0.00017035291445444478</v>
      </c>
      <c r="CW35" s="12">
        <f>CW34/149375</f>
        <v>0.001205020920502092</v>
      </c>
      <c r="CX35" s="12">
        <f>CX34/149375</f>
        <v>0.0004686192468619247</v>
      </c>
      <c r="CY35" s="12">
        <f>CY34/140884</f>
        <v>0.0002413332954771301</v>
      </c>
      <c r="CZ35" s="12">
        <f>CZ34/140884</f>
        <v>0.00026972544788620426</v>
      </c>
      <c r="DA35" s="12">
        <f>DA34/140884</f>
        <v>2.1294114306805598E-05</v>
      </c>
      <c r="DB35" s="12">
        <f>DB34/140884</f>
        <v>6.38823429204168E-05</v>
      </c>
      <c r="DC35" s="12">
        <f>DC34/140884</f>
        <v>3.5490190511342664E-05</v>
      </c>
      <c r="DD35" s="12">
        <f>DD34/149375</f>
        <v>4.01673640167364E-05</v>
      </c>
      <c r="DE35" s="12">
        <f>DE34/149375</f>
        <v>0.0009305439330543933</v>
      </c>
      <c r="DF35" s="12">
        <f>DF34/149375</f>
        <v>0.5497707112970711</v>
      </c>
      <c r="DG35" s="12">
        <f>DG34/140884</f>
        <v>0.00012066664773856506</v>
      </c>
      <c r="DH35" s="12">
        <f>DH34/149375</f>
        <v>0.0011849372384937237</v>
      </c>
      <c r="DI35" s="12">
        <f>DI34/149375</f>
        <v>0.00015397489539748955</v>
      </c>
      <c r="DJ35" s="12">
        <f>DJ34/149375</f>
        <v>0.00014058577405857742</v>
      </c>
      <c r="DK35" s="12">
        <f>DK34/149375</f>
        <v>0.000100418410041841</v>
      </c>
      <c r="DL35" s="12">
        <f>DL34/149375</f>
        <v>0.00021422594142259414</v>
      </c>
      <c r="DM35" s="12">
        <f>DM34/140884</f>
        <v>1.4196076204537066E-05</v>
      </c>
      <c r="DN35" s="12">
        <f>DN34/149375</f>
        <v>4.686192468619247E-05</v>
      </c>
      <c r="DO35" s="12">
        <f>DO34/149375</f>
        <v>0.0002075313807531381</v>
      </c>
      <c r="DP35" s="12">
        <f>DP34/149375</f>
        <v>5.3556485355648535E-05</v>
      </c>
      <c r="DQ35" s="12">
        <f>DQ34/140884</f>
        <v>4.9686266715879734E-05</v>
      </c>
      <c r="DR35" s="12">
        <f>DR34/140884</f>
        <v>2.8392152409074133E-05</v>
      </c>
      <c r="DS35" s="12">
        <f>DS34/149375</f>
        <v>0.002396652719665272</v>
      </c>
      <c r="DT35" s="12">
        <f>DT34/140884</f>
        <v>8.517645722722239E-05</v>
      </c>
      <c r="DU35" s="12">
        <f>DU34/140884</f>
        <v>2.8392152409074133E-05</v>
      </c>
      <c r="DV35" s="12">
        <f>DV34/140884</f>
        <v>4.9686266715879734E-05</v>
      </c>
      <c r="DW35" s="12">
        <f>DW34/149375</f>
        <v>4.01673640167364E-05</v>
      </c>
      <c r="DX35" s="12">
        <f>DX34/140884</f>
        <v>4.9686266715879734E-05</v>
      </c>
      <c r="DY35" s="12">
        <f>DY34/140884</f>
        <v>0.00015615683824990773</v>
      </c>
      <c r="DZ35" s="12">
        <f>DZ34/140884</f>
        <v>0.0003052156383975469</v>
      </c>
      <c r="EA35" s="12">
        <f aca="true" t="shared" si="15" ref="EA35:EF35">EA34/149375</f>
        <v>0.000200836820083682</v>
      </c>
      <c r="EB35" s="12">
        <f t="shared" si="15"/>
        <v>0.00044184100418410044</v>
      </c>
      <c r="EC35" s="12">
        <f t="shared" si="15"/>
        <v>0.0002075313807531381</v>
      </c>
      <c r="ED35" s="12">
        <f t="shared" si="15"/>
        <v>0.0009238493723849373</v>
      </c>
      <c r="EE35" s="12">
        <f t="shared" si="15"/>
        <v>0.00013389121338912134</v>
      </c>
      <c r="EF35" s="12">
        <f t="shared" si="15"/>
        <v>0.00028117154811715484</v>
      </c>
      <c r="EG35" s="12">
        <f>EG34/140884</f>
        <v>1.4196076204537066E-05</v>
      </c>
    </row>
    <row r="36" spans="2:137" ht="4.5" customHeight="1">
      <c r="B36" s="1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</row>
    <row r="37" spans="1:137" ht="12.75">
      <c r="A37" s="3" t="s">
        <v>34</v>
      </c>
      <c r="B37" s="1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</row>
    <row r="38" spans="2:137" ht="12.75">
      <c r="B38" s="7" t="s">
        <v>31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162</v>
      </c>
      <c r="T38" s="8">
        <v>13</v>
      </c>
      <c r="U38" s="8">
        <v>0</v>
      </c>
      <c r="V38" s="8">
        <v>0</v>
      </c>
      <c r="W38" s="8">
        <v>0</v>
      </c>
      <c r="X38" s="8">
        <v>0</v>
      </c>
      <c r="Y38" s="8">
        <v>1</v>
      </c>
      <c r="Z38" s="8">
        <v>1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1</v>
      </c>
      <c r="AH38" s="8">
        <v>0</v>
      </c>
      <c r="AI38" s="8">
        <v>0</v>
      </c>
      <c r="AJ38" s="8">
        <v>1</v>
      </c>
      <c r="AK38" s="8">
        <v>0</v>
      </c>
      <c r="AL38" s="8">
        <v>3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5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2</v>
      </c>
      <c r="BR38" s="8">
        <v>0</v>
      </c>
      <c r="BS38" s="8">
        <v>0</v>
      </c>
      <c r="BT38" s="8">
        <v>0</v>
      </c>
      <c r="BU38" s="8">
        <v>0</v>
      </c>
      <c r="BV38" s="8">
        <v>36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1</v>
      </c>
      <c r="CD38" s="8">
        <v>0</v>
      </c>
      <c r="CE38" s="8">
        <v>0</v>
      </c>
      <c r="CF38" s="8">
        <v>0</v>
      </c>
      <c r="CG38" s="8">
        <v>1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1</v>
      </c>
      <c r="CO38" s="8">
        <v>0</v>
      </c>
      <c r="CP38" s="8">
        <v>0</v>
      </c>
      <c r="CQ38" s="8">
        <v>0</v>
      </c>
      <c r="CR38" s="8">
        <v>1</v>
      </c>
      <c r="CS38" s="8">
        <v>0</v>
      </c>
      <c r="CT38" s="8">
        <v>0</v>
      </c>
      <c r="CU38" s="8">
        <v>0</v>
      </c>
      <c r="CV38" s="8">
        <v>0</v>
      </c>
      <c r="CW38" s="8">
        <v>4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267</v>
      </c>
      <c r="DG38" s="8">
        <v>0</v>
      </c>
      <c r="DH38" s="8">
        <v>2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2</v>
      </c>
      <c r="DP38" s="8">
        <v>0</v>
      </c>
      <c r="DQ38" s="8">
        <v>0</v>
      </c>
      <c r="DR38" s="8">
        <v>0</v>
      </c>
      <c r="DS38" s="8">
        <v>3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1</v>
      </c>
      <c r="EC38" s="8">
        <v>1</v>
      </c>
      <c r="ED38" s="8">
        <v>0</v>
      </c>
      <c r="EE38" s="8">
        <v>0</v>
      </c>
      <c r="EF38" s="8">
        <v>0</v>
      </c>
      <c r="EG38" s="8">
        <v>0</v>
      </c>
    </row>
    <row r="39" spans="2:137" ht="12.75">
      <c r="B39" s="7" t="s">
        <v>32</v>
      </c>
      <c r="C39" s="8">
        <v>62</v>
      </c>
      <c r="D39" s="8">
        <v>9</v>
      </c>
      <c r="E39" s="8">
        <v>28</v>
      </c>
      <c r="F39" s="8">
        <v>87</v>
      </c>
      <c r="G39" s="8">
        <v>20</v>
      </c>
      <c r="H39" s="8">
        <v>1</v>
      </c>
      <c r="I39" s="8">
        <v>10</v>
      </c>
      <c r="J39" s="8">
        <v>1</v>
      </c>
      <c r="K39" s="8">
        <v>0</v>
      </c>
      <c r="L39" s="8">
        <v>4</v>
      </c>
      <c r="M39" s="8">
        <v>2</v>
      </c>
      <c r="N39" s="8">
        <v>30</v>
      </c>
      <c r="O39" s="8">
        <v>17</v>
      </c>
      <c r="P39" s="8">
        <v>3</v>
      </c>
      <c r="Q39" s="8">
        <v>4</v>
      </c>
      <c r="R39" s="8">
        <v>17</v>
      </c>
      <c r="S39" s="8">
        <v>9369</v>
      </c>
      <c r="T39" s="8">
        <v>1755</v>
      </c>
      <c r="U39" s="8">
        <v>4</v>
      </c>
      <c r="V39" s="8">
        <v>4</v>
      </c>
      <c r="W39" s="8">
        <v>2</v>
      </c>
      <c r="X39" s="8">
        <v>1</v>
      </c>
      <c r="Y39" s="8">
        <v>25</v>
      </c>
      <c r="Z39" s="8">
        <v>69</v>
      </c>
      <c r="AA39" s="8">
        <v>6</v>
      </c>
      <c r="AB39" s="8">
        <v>1</v>
      </c>
      <c r="AC39" s="8">
        <v>1</v>
      </c>
      <c r="AD39" s="8">
        <v>6</v>
      </c>
      <c r="AE39" s="8">
        <v>2</v>
      </c>
      <c r="AF39" s="8">
        <v>19</v>
      </c>
      <c r="AG39" s="8">
        <v>78</v>
      </c>
      <c r="AH39" s="8">
        <v>0</v>
      </c>
      <c r="AI39" s="8">
        <v>1</v>
      </c>
      <c r="AJ39" s="8">
        <v>5</v>
      </c>
      <c r="AK39" s="8">
        <v>1</v>
      </c>
      <c r="AL39" s="8">
        <v>54</v>
      </c>
      <c r="AM39" s="8">
        <v>1</v>
      </c>
      <c r="AN39" s="8">
        <v>0</v>
      </c>
      <c r="AO39" s="8">
        <v>10</v>
      </c>
      <c r="AP39" s="8">
        <v>5</v>
      </c>
      <c r="AQ39" s="8">
        <v>41</v>
      </c>
      <c r="AR39" s="8">
        <v>9</v>
      </c>
      <c r="AS39" s="8">
        <v>9</v>
      </c>
      <c r="AT39" s="8">
        <v>14</v>
      </c>
      <c r="AU39" s="8">
        <v>4</v>
      </c>
      <c r="AV39" s="8">
        <v>7</v>
      </c>
      <c r="AW39" s="8">
        <v>5</v>
      </c>
      <c r="AX39" s="8">
        <v>8</v>
      </c>
      <c r="AY39" s="8">
        <v>3</v>
      </c>
      <c r="AZ39" s="8">
        <v>240</v>
      </c>
      <c r="BA39" s="8">
        <v>2</v>
      </c>
      <c r="BB39" s="8">
        <v>6</v>
      </c>
      <c r="BC39" s="8">
        <v>3</v>
      </c>
      <c r="BD39" s="8">
        <v>15</v>
      </c>
      <c r="BE39" s="8">
        <v>1</v>
      </c>
      <c r="BF39" s="8">
        <v>1</v>
      </c>
      <c r="BG39" s="8">
        <v>3</v>
      </c>
      <c r="BH39" s="8">
        <v>4</v>
      </c>
      <c r="BI39" s="8">
        <v>0</v>
      </c>
      <c r="BJ39" s="8">
        <v>5</v>
      </c>
      <c r="BK39" s="8">
        <v>3</v>
      </c>
      <c r="BL39" s="8">
        <v>0</v>
      </c>
      <c r="BM39" s="8">
        <v>7</v>
      </c>
      <c r="BN39" s="8">
        <v>6</v>
      </c>
      <c r="BO39" s="8">
        <v>7</v>
      </c>
      <c r="BP39" s="8">
        <v>2</v>
      </c>
      <c r="BQ39" s="8">
        <v>78</v>
      </c>
      <c r="BR39" s="8">
        <v>8</v>
      </c>
      <c r="BS39" s="8">
        <v>25</v>
      </c>
      <c r="BT39" s="8">
        <v>5</v>
      </c>
      <c r="BU39" s="8">
        <v>17</v>
      </c>
      <c r="BV39" s="8">
        <v>8613</v>
      </c>
      <c r="BW39" s="8">
        <v>4</v>
      </c>
      <c r="BX39" s="8">
        <v>1</v>
      </c>
      <c r="BY39" s="8">
        <v>1</v>
      </c>
      <c r="BZ39" s="8">
        <v>2</v>
      </c>
      <c r="CA39" s="8">
        <v>8</v>
      </c>
      <c r="CB39" s="8">
        <v>8</v>
      </c>
      <c r="CC39" s="8">
        <v>0</v>
      </c>
      <c r="CD39" s="8">
        <v>12</v>
      </c>
      <c r="CE39" s="8">
        <v>3</v>
      </c>
      <c r="CF39" s="8">
        <v>1</v>
      </c>
      <c r="CG39" s="8">
        <v>22</v>
      </c>
      <c r="CH39" s="8">
        <v>11</v>
      </c>
      <c r="CI39" s="8">
        <v>10</v>
      </c>
      <c r="CJ39" s="8">
        <v>3</v>
      </c>
      <c r="CK39" s="8">
        <v>3</v>
      </c>
      <c r="CL39" s="8">
        <v>4</v>
      </c>
      <c r="CM39" s="8">
        <v>12</v>
      </c>
      <c r="CN39" s="8">
        <v>9</v>
      </c>
      <c r="CO39" s="8">
        <v>4</v>
      </c>
      <c r="CP39" s="8">
        <v>7</v>
      </c>
      <c r="CQ39" s="8">
        <v>6</v>
      </c>
      <c r="CR39" s="8">
        <v>41</v>
      </c>
      <c r="CS39" s="8">
        <v>8</v>
      </c>
      <c r="CT39" s="8">
        <v>7</v>
      </c>
      <c r="CU39" s="8">
        <v>4</v>
      </c>
      <c r="CV39" s="8">
        <v>8</v>
      </c>
      <c r="CW39" s="8">
        <v>49</v>
      </c>
      <c r="CX39" s="8">
        <v>11</v>
      </c>
      <c r="CY39" s="8">
        <v>9</v>
      </c>
      <c r="CZ39" s="8">
        <v>28</v>
      </c>
      <c r="DA39" s="8">
        <v>0</v>
      </c>
      <c r="DB39" s="8">
        <v>1</v>
      </c>
      <c r="DC39" s="8">
        <v>2</v>
      </c>
      <c r="DD39" s="8">
        <v>1</v>
      </c>
      <c r="DE39" s="8">
        <v>108</v>
      </c>
      <c r="DF39" s="8">
        <v>32308</v>
      </c>
      <c r="DG39" s="8">
        <v>3</v>
      </c>
      <c r="DH39" s="8">
        <v>33</v>
      </c>
      <c r="DI39" s="8">
        <v>10</v>
      </c>
      <c r="DJ39" s="8">
        <v>2</v>
      </c>
      <c r="DK39" s="8">
        <v>5</v>
      </c>
      <c r="DL39" s="8">
        <v>16</v>
      </c>
      <c r="DM39" s="8">
        <v>1</v>
      </c>
      <c r="DN39" s="8">
        <v>4</v>
      </c>
      <c r="DO39" s="8">
        <v>13</v>
      </c>
      <c r="DP39" s="8">
        <v>16</v>
      </c>
      <c r="DQ39" s="8">
        <v>6</v>
      </c>
      <c r="DR39" s="8">
        <v>23</v>
      </c>
      <c r="DS39" s="8">
        <v>128</v>
      </c>
      <c r="DT39" s="8">
        <v>4</v>
      </c>
      <c r="DU39" s="8">
        <v>0</v>
      </c>
      <c r="DV39" s="8">
        <v>2</v>
      </c>
      <c r="DW39" s="8">
        <v>2</v>
      </c>
      <c r="DX39" s="8">
        <v>1</v>
      </c>
      <c r="DY39" s="8">
        <v>7</v>
      </c>
      <c r="DZ39" s="8">
        <v>13</v>
      </c>
      <c r="EA39" s="8">
        <v>15</v>
      </c>
      <c r="EB39" s="8">
        <v>33</v>
      </c>
      <c r="EC39" s="8">
        <v>15</v>
      </c>
      <c r="ED39" s="8">
        <v>12</v>
      </c>
      <c r="EE39" s="8">
        <v>4</v>
      </c>
      <c r="EF39" s="8">
        <v>17</v>
      </c>
      <c r="EG39" s="8">
        <v>2</v>
      </c>
    </row>
    <row r="40" spans="2:137" ht="12.75">
      <c r="B40" s="7" t="s">
        <v>26</v>
      </c>
      <c r="C40" s="8">
        <v>13</v>
      </c>
      <c r="D40" s="8">
        <v>20</v>
      </c>
      <c r="E40" s="8">
        <v>1</v>
      </c>
      <c r="F40" s="8">
        <v>1</v>
      </c>
      <c r="G40" s="8">
        <v>5</v>
      </c>
      <c r="H40" s="8">
        <v>1</v>
      </c>
      <c r="I40" s="8">
        <v>13</v>
      </c>
      <c r="J40" s="8">
        <v>4</v>
      </c>
      <c r="K40" s="8">
        <v>2</v>
      </c>
      <c r="L40" s="8">
        <v>2</v>
      </c>
      <c r="M40" s="8">
        <v>2</v>
      </c>
      <c r="N40" s="8">
        <v>39</v>
      </c>
      <c r="O40" s="8">
        <v>26</v>
      </c>
      <c r="P40" s="8">
        <v>4</v>
      </c>
      <c r="Q40" s="8">
        <v>1</v>
      </c>
      <c r="R40" s="8">
        <v>23</v>
      </c>
      <c r="S40" s="8">
        <v>16474</v>
      </c>
      <c r="T40" s="8">
        <v>2397</v>
      </c>
      <c r="U40" s="8">
        <v>0</v>
      </c>
      <c r="V40" s="8">
        <v>34</v>
      </c>
      <c r="W40" s="8">
        <v>2</v>
      </c>
      <c r="X40" s="8">
        <v>1</v>
      </c>
      <c r="Y40" s="8">
        <v>51</v>
      </c>
      <c r="Z40" s="8">
        <v>104</v>
      </c>
      <c r="AA40" s="8">
        <v>2</v>
      </c>
      <c r="AB40" s="8">
        <v>2</v>
      </c>
      <c r="AC40" s="8">
        <v>1</v>
      </c>
      <c r="AD40" s="8">
        <v>6</v>
      </c>
      <c r="AE40" s="8">
        <v>6</v>
      </c>
      <c r="AF40" s="8">
        <v>8</v>
      </c>
      <c r="AG40" s="8">
        <v>103</v>
      </c>
      <c r="AH40" s="8">
        <v>1</v>
      </c>
      <c r="AI40" s="8">
        <v>2</v>
      </c>
      <c r="AJ40" s="8">
        <v>6</v>
      </c>
      <c r="AK40" s="8">
        <v>3</v>
      </c>
      <c r="AL40" s="8">
        <v>35</v>
      </c>
      <c r="AM40" s="8">
        <v>0</v>
      </c>
      <c r="AN40" s="8">
        <v>0</v>
      </c>
      <c r="AO40" s="8">
        <v>17</v>
      </c>
      <c r="AP40" s="8">
        <v>10</v>
      </c>
      <c r="AQ40" s="8">
        <v>74</v>
      </c>
      <c r="AR40" s="8">
        <v>12</v>
      </c>
      <c r="AS40" s="8">
        <v>6</v>
      </c>
      <c r="AT40" s="8">
        <v>12</v>
      </c>
      <c r="AU40" s="8">
        <v>6</v>
      </c>
      <c r="AV40" s="8">
        <v>4</v>
      </c>
      <c r="AW40" s="8">
        <v>4</v>
      </c>
      <c r="AX40" s="8">
        <v>12</v>
      </c>
      <c r="AY40" s="8">
        <v>5</v>
      </c>
      <c r="AZ40" s="8">
        <v>419</v>
      </c>
      <c r="BA40" s="8">
        <v>2</v>
      </c>
      <c r="BB40" s="8">
        <v>4</v>
      </c>
      <c r="BC40" s="8">
        <v>16</v>
      </c>
      <c r="BD40" s="8">
        <v>8</v>
      </c>
      <c r="BE40" s="8">
        <v>1</v>
      </c>
      <c r="BF40" s="8">
        <v>1</v>
      </c>
      <c r="BG40" s="8">
        <v>0</v>
      </c>
      <c r="BH40" s="8">
        <v>2</v>
      </c>
      <c r="BI40" s="8">
        <v>46</v>
      </c>
      <c r="BJ40" s="8">
        <v>5</v>
      </c>
      <c r="BK40" s="8">
        <v>1</v>
      </c>
      <c r="BL40" s="8">
        <v>2</v>
      </c>
      <c r="BM40" s="8">
        <v>3</v>
      </c>
      <c r="BN40" s="8">
        <v>8</v>
      </c>
      <c r="BO40" s="8">
        <v>4</v>
      </c>
      <c r="BP40" s="8">
        <v>2</v>
      </c>
      <c r="BQ40" s="8">
        <v>84</v>
      </c>
      <c r="BR40" s="8">
        <v>5</v>
      </c>
      <c r="BS40" s="8">
        <v>2</v>
      </c>
      <c r="BT40" s="8">
        <v>5</v>
      </c>
      <c r="BU40" s="8">
        <v>10</v>
      </c>
      <c r="BV40" s="8">
        <v>15490</v>
      </c>
      <c r="BW40" s="8">
        <v>1</v>
      </c>
      <c r="BX40" s="8">
        <v>2</v>
      </c>
      <c r="BY40" s="8">
        <v>1</v>
      </c>
      <c r="BZ40" s="8">
        <v>2</v>
      </c>
      <c r="CA40" s="8">
        <v>9</v>
      </c>
      <c r="CB40" s="8">
        <v>1</v>
      </c>
      <c r="CC40" s="8">
        <v>0</v>
      </c>
      <c r="CD40" s="8">
        <v>5</v>
      </c>
      <c r="CE40" s="8">
        <v>6</v>
      </c>
      <c r="CF40" s="8">
        <v>1</v>
      </c>
      <c r="CG40" s="8">
        <v>1</v>
      </c>
      <c r="CH40" s="8">
        <v>22</v>
      </c>
      <c r="CI40" s="8">
        <v>51</v>
      </c>
      <c r="CJ40" s="8">
        <v>0</v>
      </c>
      <c r="CK40" s="8">
        <v>3</v>
      </c>
      <c r="CL40" s="8">
        <v>1</v>
      </c>
      <c r="CM40" s="8">
        <v>0</v>
      </c>
      <c r="CN40" s="8">
        <v>2</v>
      </c>
      <c r="CO40" s="8">
        <v>3</v>
      </c>
      <c r="CP40" s="8">
        <v>6</v>
      </c>
      <c r="CQ40" s="8">
        <v>16</v>
      </c>
      <c r="CR40" s="8">
        <v>31</v>
      </c>
      <c r="CS40" s="8">
        <v>2</v>
      </c>
      <c r="CT40" s="8">
        <v>7</v>
      </c>
      <c r="CU40" s="8">
        <v>3</v>
      </c>
      <c r="CV40" s="8">
        <v>4</v>
      </c>
      <c r="CW40" s="8">
        <v>52</v>
      </c>
      <c r="CX40" s="8">
        <v>20</v>
      </c>
      <c r="CY40" s="8">
        <v>3</v>
      </c>
      <c r="CZ40" s="8">
        <v>15</v>
      </c>
      <c r="DA40" s="8">
        <v>5</v>
      </c>
      <c r="DB40" s="8">
        <v>1</v>
      </c>
      <c r="DC40" s="8">
        <v>3</v>
      </c>
      <c r="DD40" s="8">
        <v>5</v>
      </c>
      <c r="DE40" s="8">
        <v>74</v>
      </c>
      <c r="DF40" s="8">
        <v>60341</v>
      </c>
      <c r="DG40" s="8">
        <v>14</v>
      </c>
      <c r="DH40" s="8">
        <v>72</v>
      </c>
      <c r="DI40" s="8">
        <v>7</v>
      </c>
      <c r="DJ40" s="8">
        <v>31</v>
      </c>
      <c r="DK40" s="8">
        <v>7</v>
      </c>
      <c r="DL40" s="8">
        <v>38</v>
      </c>
      <c r="DM40" s="8">
        <v>1</v>
      </c>
      <c r="DN40" s="8">
        <v>3</v>
      </c>
      <c r="DO40" s="8">
        <v>13</v>
      </c>
      <c r="DP40" s="8">
        <v>4</v>
      </c>
      <c r="DQ40" s="8">
        <v>6</v>
      </c>
      <c r="DR40" s="8">
        <v>1</v>
      </c>
      <c r="DS40" s="8">
        <v>249</v>
      </c>
      <c r="DT40" s="8">
        <v>2</v>
      </c>
      <c r="DU40" s="8">
        <v>1</v>
      </c>
      <c r="DV40" s="8">
        <v>2</v>
      </c>
      <c r="DW40" s="8">
        <v>2</v>
      </c>
      <c r="DX40" s="8">
        <v>4</v>
      </c>
      <c r="DY40" s="8">
        <v>4</v>
      </c>
      <c r="DZ40" s="8">
        <v>7</v>
      </c>
      <c r="EA40" s="8">
        <v>7</v>
      </c>
      <c r="EB40" s="8">
        <v>17</v>
      </c>
      <c r="EC40" s="8">
        <v>4</v>
      </c>
      <c r="ED40" s="8">
        <v>23</v>
      </c>
      <c r="EE40" s="8">
        <v>4</v>
      </c>
      <c r="EF40" s="8">
        <v>17</v>
      </c>
      <c r="EG40" s="8">
        <v>2</v>
      </c>
    </row>
    <row r="41" spans="2:137" ht="12.75">
      <c r="B41" s="7" t="s">
        <v>33</v>
      </c>
      <c r="C41" s="8">
        <v>2</v>
      </c>
      <c r="D41" s="8">
        <v>2</v>
      </c>
      <c r="E41" s="8">
        <v>2</v>
      </c>
      <c r="F41" s="8">
        <v>3</v>
      </c>
      <c r="G41" s="8">
        <v>24</v>
      </c>
      <c r="H41" s="8">
        <v>3</v>
      </c>
      <c r="I41" s="8">
        <v>5</v>
      </c>
      <c r="J41" s="8">
        <v>6</v>
      </c>
      <c r="K41" s="8">
        <v>2</v>
      </c>
      <c r="L41" s="8">
        <v>2</v>
      </c>
      <c r="M41" s="8">
        <v>2</v>
      </c>
      <c r="N41" s="8">
        <v>16</v>
      </c>
      <c r="O41" s="8">
        <v>11</v>
      </c>
      <c r="P41" s="8">
        <v>0</v>
      </c>
      <c r="Q41" s="8">
        <v>3</v>
      </c>
      <c r="R41" s="8">
        <v>46</v>
      </c>
      <c r="S41" s="8">
        <v>4870</v>
      </c>
      <c r="T41" s="8">
        <v>481</v>
      </c>
      <c r="U41" s="8">
        <v>1</v>
      </c>
      <c r="V41" s="8">
        <v>1</v>
      </c>
      <c r="W41" s="8">
        <v>0</v>
      </c>
      <c r="X41" s="8">
        <v>1</v>
      </c>
      <c r="Y41" s="8">
        <v>29</v>
      </c>
      <c r="Z41" s="8">
        <v>20</v>
      </c>
      <c r="AA41" s="8">
        <v>0</v>
      </c>
      <c r="AB41" s="8">
        <v>1</v>
      </c>
      <c r="AC41" s="8">
        <v>0</v>
      </c>
      <c r="AD41" s="8">
        <v>3</v>
      </c>
      <c r="AE41" s="8">
        <v>1</v>
      </c>
      <c r="AF41" s="8">
        <v>10</v>
      </c>
      <c r="AG41" s="8">
        <v>26</v>
      </c>
      <c r="AH41" s="8">
        <v>0</v>
      </c>
      <c r="AI41" s="8">
        <v>1</v>
      </c>
      <c r="AJ41" s="8">
        <v>4</v>
      </c>
      <c r="AK41" s="8">
        <v>0</v>
      </c>
      <c r="AL41" s="8">
        <v>18</v>
      </c>
      <c r="AM41" s="8">
        <v>0</v>
      </c>
      <c r="AN41" s="8">
        <v>0</v>
      </c>
      <c r="AO41" s="8">
        <v>4</v>
      </c>
      <c r="AP41" s="8">
        <v>1</v>
      </c>
      <c r="AQ41" s="8">
        <v>19</v>
      </c>
      <c r="AR41" s="8">
        <v>0</v>
      </c>
      <c r="AS41" s="8">
        <v>3</v>
      </c>
      <c r="AT41" s="8">
        <v>8</v>
      </c>
      <c r="AU41" s="8">
        <v>1</v>
      </c>
      <c r="AV41" s="8">
        <v>1</v>
      </c>
      <c r="AW41" s="8">
        <v>4</v>
      </c>
      <c r="AX41" s="8">
        <v>11</v>
      </c>
      <c r="AY41" s="8">
        <v>1</v>
      </c>
      <c r="AZ41" s="8">
        <v>75</v>
      </c>
      <c r="BA41" s="8">
        <v>2</v>
      </c>
      <c r="BB41" s="8">
        <v>4</v>
      </c>
      <c r="BC41" s="8">
        <v>2</v>
      </c>
      <c r="BD41" s="8">
        <v>3</v>
      </c>
      <c r="BE41" s="8">
        <v>0</v>
      </c>
      <c r="BF41" s="8">
        <v>3</v>
      </c>
      <c r="BG41" s="8">
        <v>0</v>
      </c>
      <c r="BH41" s="8">
        <v>2</v>
      </c>
      <c r="BI41" s="8">
        <v>0</v>
      </c>
      <c r="BJ41" s="8">
        <v>3</v>
      </c>
      <c r="BK41" s="8">
        <v>1</v>
      </c>
      <c r="BL41" s="8">
        <v>0</v>
      </c>
      <c r="BM41" s="8">
        <v>1</v>
      </c>
      <c r="BN41" s="8">
        <v>3</v>
      </c>
      <c r="BO41" s="8">
        <v>7</v>
      </c>
      <c r="BP41" s="8">
        <v>1</v>
      </c>
      <c r="BQ41" s="8">
        <v>18</v>
      </c>
      <c r="BR41" s="8">
        <v>2</v>
      </c>
      <c r="BS41" s="8">
        <v>2</v>
      </c>
      <c r="BT41" s="8">
        <v>3</v>
      </c>
      <c r="BU41" s="8">
        <v>14</v>
      </c>
      <c r="BV41" s="8">
        <v>3661</v>
      </c>
      <c r="BW41" s="8">
        <v>2</v>
      </c>
      <c r="BX41" s="8">
        <v>1</v>
      </c>
      <c r="BY41" s="8">
        <v>3</v>
      </c>
      <c r="BZ41" s="8">
        <v>0</v>
      </c>
      <c r="CA41" s="8">
        <v>5</v>
      </c>
      <c r="CB41" s="8">
        <v>5</v>
      </c>
      <c r="CC41" s="8">
        <v>9</v>
      </c>
      <c r="CD41" s="8">
        <v>3</v>
      </c>
      <c r="CE41" s="8">
        <v>0</v>
      </c>
      <c r="CF41" s="8">
        <v>0</v>
      </c>
      <c r="CG41" s="8">
        <v>3</v>
      </c>
      <c r="CH41" s="8">
        <v>6</v>
      </c>
      <c r="CI41" s="8">
        <v>6</v>
      </c>
      <c r="CJ41" s="8">
        <v>0</v>
      </c>
      <c r="CK41" s="8">
        <v>1</v>
      </c>
      <c r="CL41" s="8">
        <v>4</v>
      </c>
      <c r="CM41" s="8">
        <v>1</v>
      </c>
      <c r="CN41" s="8">
        <v>6</v>
      </c>
      <c r="CO41" s="8">
        <v>3</v>
      </c>
      <c r="CP41" s="8">
        <v>3</v>
      </c>
      <c r="CQ41" s="8">
        <v>3</v>
      </c>
      <c r="CR41" s="8">
        <v>24</v>
      </c>
      <c r="CS41" s="8">
        <v>0</v>
      </c>
      <c r="CT41" s="8">
        <v>2</v>
      </c>
      <c r="CU41" s="8">
        <v>2</v>
      </c>
      <c r="CV41" s="8">
        <v>1</v>
      </c>
      <c r="CW41" s="8">
        <v>16</v>
      </c>
      <c r="CX41" s="8">
        <v>5</v>
      </c>
      <c r="CY41" s="8">
        <v>3</v>
      </c>
      <c r="CZ41" s="8">
        <v>7</v>
      </c>
      <c r="DA41" s="8">
        <v>0</v>
      </c>
      <c r="DB41" s="8">
        <v>1</v>
      </c>
      <c r="DC41" s="8">
        <v>3</v>
      </c>
      <c r="DD41" s="8">
        <v>1</v>
      </c>
      <c r="DE41" s="8">
        <v>40</v>
      </c>
      <c r="DF41" s="8">
        <v>13222</v>
      </c>
      <c r="DG41" s="8">
        <v>3</v>
      </c>
      <c r="DH41" s="8">
        <v>13</v>
      </c>
      <c r="DI41" s="8">
        <v>7</v>
      </c>
      <c r="DJ41" s="8">
        <v>1</v>
      </c>
      <c r="DK41" s="8">
        <v>4</v>
      </c>
      <c r="DL41" s="8">
        <v>82</v>
      </c>
      <c r="DM41" s="8">
        <v>0</v>
      </c>
      <c r="DN41" s="8">
        <v>1</v>
      </c>
      <c r="DO41" s="8">
        <v>6</v>
      </c>
      <c r="DP41" s="8">
        <v>2</v>
      </c>
      <c r="DQ41" s="8">
        <v>2</v>
      </c>
      <c r="DR41" s="8">
        <v>0</v>
      </c>
      <c r="DS41" s="8">
        <v>32</v>
      </c>
      <c r="DT41" s="8">
        <v>3</v>
      </c>
      <c r="DU41" s="8">
        <v>0</v>
      </c>
      <c r="DV41" s="8">
        <v>1</v>
      </c>
      <c r="DW41" s="8">
        <v>1</v>
      </c>
      <c r="DX41" s="8">
        <v>6</v>
      </c>
      <c r="DY41" s="8">
        <v>1</v>
      </c>
      <c r="DZ41" s="8">
        <v>1</v>
      </c>
      <c r="EA41" s="8">
        <v>3</v>
      </c>
      <c r="EB41" s="8">
        <v>9</v>
      </c>
      <c r="EC41" s="8">
        <v>6</v>
      </c>
      <c r="ED41" s="8">
        <v>7</v>
      </c>
      <c r="EE41" s="8">
        <v>2</v>
      </c>
      <c r="EF41" s="8">
        <v>1</v>
      </c>
      <c r="EG41" s="8">
        <v>0</v>
      </c>
    </row>
    <row r="42" spans="1:137" ht="12.75">
      <c r="A42" s="9" t="s">
        <v>13</v>
      </c>
      <c r="C42" s="8">
        <v>77</v>
      </c>
      <c r="D42" s="8">
        <v>31</v>
      </c>
      <c r="E42" s="8">
        <v>31</v>
      </c>
      <c r="F42" s="8">
        <v>91</v>
      </c>
      <c r="G42" s="8">
        <v>49</v>
      </c>
      <c r="H42" s="8">
        <v>5</v>
      </c>
      <c r="I42" s="8">
        <v>28</v>
      </c>
      <c r="J42" s="8">
        <v>11</v>
      </c>
      <c r="K42" s="8">
        <v>4</v>
      </c>
      <c r="L42" s="8">
        <v>8</v>
      </c>
      <c r="M42" s="8">
        <v>6</v>
      </c>
      <c r="N42" s="8">
        <v>85</v>
      </c>
      <c r="O42" s="8">
        <v>54</v>
      </c>
      <c r="P42" s="8">
        <v>7</v>
      </c>
      <c r="Q42" s="8">
        <v>8</v>
      </c>
      <c r="R42" s="8">
        <v>86</v>
      </c>
      <c r="S42" s="8">
        <v>30875</v>
      </c>
      <c r="T42" s="8">
        <v>4646</v>
      </c>
      <c r="U42" s="8">
        <v>5</v>
      </c>
      <c r="V42" s="8">
        <v>39</v>
      </c>
      <c r="W42" s="8">
        <v>4</v>
      </c>
      <c r="X42" s="8">
        <v>3</v>
      </c>
      <c r="Y42" s="8">
        <v>106</v>
      </c>
      <c r="Z42" s="8">
        <v>194</v>
      </c>
      <c r="AA42" s="8">
        <v>8</v>
      </c>
      <c r="AB42" s="8">
        <v>4</v>
      </c>
      <c r="AC42" s="8">
        <v>2</v>
      </c>
      <c r="AD42" s="8">
        <v>15</v>
      </c>
      <c r="AE42" s="8">
        <v>9</v>
      </c>
      <c r="AF42" s="8">
        <v>37</v>
      </c>
      <c r="AG42" s="8">
        <v>208</v>
      </c>
      <c r="AH42" s="8">
        <v>1</v>
      </c>
      <c r="AI42" s="8">
        <v>4</v>
      </c>
      <c r="AJ42" s="8">
        <v>16</v>
      </c>
      <c r="AK42" s="8">
        <v>4</v>
      </c>
      <c r="AL42" s="8">
        <v>110</v>
      </c>
      <c r="AM42" s="8">
        <v>1</v>
      </c>
      <c r="AN42" s="8">
        <v>0</v>
      </c>
      <c r="AO42" s="8">
        <v>31</v>
      </c>
      <c r="AP42" s="8">
        <v>16</v>
      </c>
      <c r="AQ42" s="8">
        <v>134</v>
      </c>
      <c r="AR42" s="8">
        <v>21</v>
      </c>
      <c r="AS42" s="8">
        <v>18</v>
      </c>
      <c r="AT42" s="8">
        <v>34</v>
      </c>
      <c r="AU42" s="8">
        <v>11</v>
      </c>
      <c r="AV42" s="8">
        <v>12</v>
      </c>
      <c r="AW42" s="8">
        <v>13</v>
      </c>
      <c r="AX42" s="8">
        <v>31</v>
      </c>
      <c r="AY42" s="8">
        <v>9</v>
      </c>
      <c r="AZ42" s="8">
        <v>739</v>
      </c>
      <c r="BA42" s="8">
        <v>6</v>
      </c>
      <c r="BB42" s="8">
        <v>14</v>
      </c>
      <c r="BC42" s="8">
        <v>21</v>
      </c>
      <c r="BD42" s="8">
        <v>26</v>
      </c>
      <c r="BE42" s="8">
        <v>2</v>
      </c>
      <c r="BF42" s="8">
        <v>5</v>
      </c>
      <c r="BG42" s="8">
        <v>3</v>
      </c>
      <c r="BH42" s="8">
        <v>8</v>
      </c>
      <c r="BI42" s="8">
        <v>46</v>
      </c>
      <c r="BJ42" s="8">
        <v>13</v>
      </c>
      <c r="BK42" s="8">
        <v>5</v>
      </c>
      <c r="BL42" s="8">
        <v>2</v>
      </c>
      <c r="BM42" s="8">
        <v>11</v>
      </c>
      <c r="BN42" s="8">
        <v>17</v>
      </c>
      <c r="BO42" s="8">
        <v>18</v>
      </c>
      <c r="BP42" s="8">
        <v>5</v>
      </c>
      <c r="BQ42" s="8">
        <v>182</v>
      </c>
      <c r="BR42" s="8">
        <v>15</v>
      </c>
      <c r="BS42" s="8">
        <v>29</v>
      </c>
      <c r="BT42" s="8">
        <v>13</v>
      </c>
      <c r="BU42" s="8">
        <v>41</v>
      </c>
      <c r="BV42" s="8">
        <v>27800</v>
      </c>
      <c r="BW42" s="8">
        <v>7</v>
      </c>
      <c r="BX42" s="8">
        <v>4</v>
      </c>
      <c r="BY42" s="8">
        <v>5</v>
      </c>
      <c r="BZ42" s="8">
        <v>4</v>
      </c>
      <c r="CA42" s="8">
        <v>22</v>
      </c>
      <c r="CB42" s="8">
        <v>14</v>
      </c>
      <c r="CC42" s="8">
        <v>10</v>
      </c>
      <c r="CD42" s="8">
        <v>20</v>
      </c>
      <c r="CE42" s="8">
        <v>9</v>
      </c>
      <c r="CF42" s="8">
        <v>2</v>
      </c>
      <c r="CG42" s="8">
        <v>27</v>
      </c>
      <c r="CH42" s="8">
        <v>39</v>
      </c>
      <c r="CI42" s="8">
        <v>67</v>
      </c>
      <c r="CJ42" s="8">
        <v>3</v>
      </c>
      <c r="CK42" s="8">
        <v>7</v>
      </c>
      <c r="CL42" s="8">
        <v>9</v>
      </c>
      <c r="CM42" s="8">
        <v>13</v>
      </c>
      <c r="CN42" s="8">
        <v>18</v>
      </c>
      <c r="CO42" s="8">
        <v>10</v>
      </c>
      <c r="CP42" s="8">
        <v>16</v>
      </c>
      <c r="CQ42" s="8">
        <v>25</v>
      </c>
      <c r="CR42" s="8">
        <v>97</v>
      </c>
      <c r="CS42" s="8">
        <v>10</v>
      </c>
      <c r="CT42" s="8">
        <v>16</v>
      </c>
      <c r="CU42" s="8">
        <v>9</v>
      </c>
      <c r="CV42" s="8">
        <v>13</v>
      </c>
      <c r="CW42" s="8">
        <v>121</v>
      </c>
      <c r="CX42" s="8">
        <v>36</v>
      </c>
      <c r="CY42" s="8">
        <v>15</v>
      </c>
      <c r="CZ42" s="8">
        <v>50</v>
      </c>
      <c r="DA42" s="8">
        <v>5</v>
      </c>
      <c r="DB42" s="8">
        <v>3</v>
      </c>
      <c r="DC42" s="8">
        <v>8</v>
      </c>
      <c r="DD42" s="8">
        <v>7</v>
      </c>
      <c r="DE42" s="8">
        <v>222</v>
      </c>
      <c r="DF42" s="8">
        <v>106138</v>
      </c>
      <c r="DG42" s="8">
        <v>20</v>
      </c>
      <c r="DH42" s="8">
        <v>120</v>
      </c>
      <c r="DI42" s="8">
        <v>24</v>
      </c>
      <c r="DJ42" s="8">
        <v>34</v>
      </c>
      <c r="DK42" s="8">
        <v>16</v>
      </c>
      <c r="DL42" s="8">
        <v>136</v>
      </c>
      <c r="DM42" s="8">
        <v>2</v>
      </c>
      <c r="DN42" s="8">
        <v>8</v>
      </c>
      <c r="DO42" s="8">
        <v>34</v>
      </c>
      <c r="DP42" s="8">
        <v>22</v>
      </c>
      <c r="DQ42" s="8">
        <v>14</v>
      </c>
      <c r="DR42" s="8">
        <v>24</v>
      </c>
      <c r="DS42" s="8">
        <v>412</v>
      </c>
      <c r="DT42" s="8">
        <v>9</v>
      </c>
      <c r="DU42" s="8">
        <v>1</v>
      </c>
      <c r="DV42" s="8">
        <v>5</v>
      </c>
      <c r="DW42" s="8">
        <v>5</v>
      </c>
      <c r="DX42" s="8">
        <v>11</v>
      </c>
      <c r="DY42" s="8">
        <v>12</v>
      </c>
      <c r="DZ42" s="8">
        <v>21</v>
      </c>
      <c r="EA42" s="8">
        <v>25</v>
      </c>
      <c r="EB42" s="8">
        <v>60</v>
      </c>
      <c r="EC42" s="8">
        <v>26</v>
      </c>
      <c r="ED42" s="8">
        <v>42</v>
      </c>
      <c r="EE42" s="8">
        <v>10</v>
      </c>
      <c r="EF42" s="8">
        <v>35</v>
      </c>
      <c r="EG42" s="8">
        <v>4</v>
      </c>
    </row>
    <row r="43" spans="2:137" s="10" customFormat="1" ht="12.75" customHeight="1">
      <c r="B43" s="11" t="s">
        <v>145</v>
      </c>
      <c r="C43" s="12">
        <f aca="true" t="shared" si="16" ref="C43:AH43">C42/174437</f>
        <v>0.00044142011155890094</v>
      </c>
      <c r="D43" s="12">
        <f t="shared" si="16"/>
        <v>0.00017771459036786921</v>
      </c>
      <c r="E43" s="12">
        <f t="shared" si="16"/>
        <v>0.00017771459036786921</v>
      </c>
      <c r="F43" s="12">
        <f t="shared" si="16"/>
        <v>0.0005216783136605192</v>
      </c>
      <c r="G43" s="12">
        <f t="shared" si="16"/>
        <v>0.0002809037073556642</v>
      </c>
      <c r="H43" s="12">
        <f t="shared" si="16"/>
        <v>2.866364360772084E-05</v>
      </c>
      <c r="I43" s="12">
        <f t="shared" si="16"/>
        <v>0.0001605164042032367</v>
      </c>
      <c r="J43" s="12">
        <f t="shared" si="16"/>
        <v>6.306001593698584E-05</v>
      </c>
      <c r="K43" s="12">
        <f t="shared" si="16"/>
        <v>2.293091488617667E-05</v>
      </c>
      <c r="L43" s="12">
        <f t="shared" si="16"/>
        <v>4.586182977235334E-05</v>
      </c>
      <c r="M43" s="12">
        <f t="shared" si="16"/>
        <v>3.439637232926501E-05</v>
      </c>
      <c r="N43" s="12">
        <f t="shared" si="16"/>
        <v>0.00048728194133125426</v>
      </c>
      <c r="O43" s="12">
        <f t="shared" si="16"/>
        <v>0.00030956735096338505</v>
      </c>
      <c r="P43" s="12">
        <f t="shared" si="16"/>
        <v>4.0129101050809174E-05</v>
      </c>
      <c r="Q43" s="12">
        <f t="shared" si="16"/>
        <v>4.586182977235334E-05</v>
      </c>
      <c r="R43" s="12">
        <f t="shared" si="16"/>
        <v>0.0004930146700527985</v>
      </c>
      <c r="S43" s="12">
        <f t="shared" si="16"/>
        <v>0.17699799927767618</v>
      </c>
      <c r="T43" s="12">
        <f t="shared" si="16"/>
        <v>0.026634257640294205</v>
      </c>
      <c r="U43" s="12">
        <f t="shared" si="16"/>
        <v>2.866364360772084E-05</v>
      </c>
      <c r="V43" s="12">
        <f t="shared" si="16"/>
        <v>0.00022357642014022254</v>
      </c>
      <c r="W43" s="12">
        <f t="shared" si="16"/>
        <v>2.293091488617667E-05</v>
      </c>
      <c r="X43" s="12">
        <f t="shared" si="16"/>
        <v>1.7198186164632504E-05</v>
      </c>
      <c r="Y43" s="12">
        <f t="shared" si="16"/>
        <v>0.0006076692444836818</v>
      </c>
      <c r="Z43" s="12">
        <f t="shared" si="16"/>
        <v>0.0011121493719795685</v>
      </c>
      <c r="AA43" s="12">
        <f t="shared" si="16"/>
        <v>4.586182977235334E-05</v>
      </c>
      <c r="AB43" s="12">
        <f t="shared" si="16"/>
        <v>2.293091488617667E-05</v>
      </c>
      <c r="AC43" s="12">
        <f t="shared" si="16"/>
        <v>1.1465457443088335E-05</v>
      </c>
      <c r="AD43" s="12">
        <f t="shared" si="16"/>
        <v>8.599093082316252E-05</v>
      </c>
      <c r="AE43" s="12">
        <f t="shared" si="16"/>
        <v>5.159455849389751E-05</v>
      </c>
      <c r="AF43" s="12">
        <f t="shared" si="16"/>
        <v>0.0002121109626971342</v>
      </c>
      <c r="AG43" s="12">
        <f t="shared" si="16"/>
        <v>0.0011924075740811868</v>
      </c>
      <c r="AH43" s="12">
        <f t="shared" si="16"/>
        <v>5.7327287215441675E-06</v>
      </c>
      <c r="AI43" s="12">
        <f aca="true" t="shared" si="17" ref="AI43:CT43">AI42/174437</f>
        <v>2.293091488617667E-05</v>
      </c>
      <c r="AJ43" s="12">
        <f t="shared" si="17"/>
        <v>9.172365954470668E-05</v>
      </c>
      <c r="AK43" s="12">
        <f t="shared" si="17"/>
        <v>2.293091488617667E-05</v>
      </c>
      <c r="AL43" s="12">
        <f t="shared" si="17"/>
        <v>0.0006306001593698585</v>
      </c>
      <c r="AM43" s="12">
        <f t="shared" si="17"/>
        <v>5.7327287215441675E-06</v>
      </c>
      <c r="AN43" s="12">
        <f t="shared" si="17"/>
        <v>0</v>
      </c>
      <c r="AO43" s="12">
        <f t="shared" si="17"/>
        <v>0.00017771459036786921</v>
      </c>
      <c r="AP43" s="12">
        <f t="shared" si="17"/>
        <v>9.172365954470668E-05</v>
      </c>
      <c r="AQ43" s="12">
        <f t="shared" si="17"/>
        <v>0.0007681856486869185</v>
      </c>
      <c r="AR43" s="12">
        <f t="shared" si="17"/>
        <v>0.00012038730315242753</v>
      </c>
      <c r="AS43" s="12">
        <f t="shared" si="17"/>
        <v>0.00010318911698779503</v>
      </c>
      <c r="AT43" s="12">
        <f t="shared" si="17"/>
        <v>0.0001949127765325017</v>
      </c>
      <c r="AU43" s="12">
        <f t="shared" si="17"/>
        <v>6.306001593698584E-05</v>
      </c>
      <c r="AV43" s="12">
        <f t="shared" si="17"/>
        <v>6.879274465853002E-05</v>
      </c>
      <c r="AW43" s="12">
        <f t="shared" si="17"/>
        <v>7.452547338007418E-05</v>
      </c>
      <c r="AX43" s="12">
        <f t="shared" si="17"/>
        <v>0.00017771459036786921</v>
      </c>
      <c r="AY43" s="12">
        <f t="shared" si="17"/>
        <v>5.159455849389751E-05</v>
      </c>
      <c r="AZ43" s="12">
        <f t="shared" si="17"/>
        <v>0.00423648652522114</v>
      </c>
      <c r="BA43" s="12">
        <f t="shared" si="17"/>
        <v>3.439637232926501E-05</v>
      </c>
      <c r="BB43" s="12">
        <f t="shared" si="17"/>
        <v>8.025820210161835E-05</v>
      </c>
      <c r="BC43" s="12">
        <f t="shared" si="17"/>
        <v>0.00012038730315242753</v>
      </c>
      <c r="BD43" s="12">
        <f t="shared" si="17"/>
        <v>0.00014905094676014835</v>
      </c>
      <c r="BE43" s="12">
        <f t="shared" si="17"/>
        <v>1.1465457443088335E-05</v>
      </c>
      <c r="BF43" s="12">
        <f t="shared" si="17"/>
        <v>2.866364360772084E-05</v>
      </c>
      <c r="BG43" s="12">
        <f t="shared" si="17"/>
        <v>1.7198186164632504E-05</v>
      </c>
      <c r="BH43" s="12">
        <f t="shared" si="17"/>
        <v>4.586182977235334E-05</v>
      </c>
      <c r="BI43" s="12">
        <f t="shared" si="17"/>
        <v>0.0002637055211910317</v>
      </c>
      <c r="BJ43" s="12">
        <f t="shared" si="17"/>
        <v>7.452547338007418E-05</v>
      </c>
      <c r="BK43" s="12">
        <f t="shared" si="17"/>
        <v>2.866364360772084E-05</v>
      </c>
      <c r="BL43" s="12">
        <f t="shared" si="17"/>
        <v>1.1465457443088335E-05</v>
      </c>
      <c r="BM43" s="12">
        <f t="shared" si="17"/>
        <v>6.306001593698584E-05</v>
      </c>
      <c r="BN43" s="12">
        <f t="shared" si="17"/>
        <v>9.745638826625085E-05</v>
      </c>
      <c r="BO43" s="12">
        <f t="shared" si="17"/>
        <v>0.00010318911698779503</v>
      </c>
      <c r="BP43" s="12">
        <f t="shared" si="17"/>
        <v>2.866364360772084E-05</v>
      </c>
      <c r="BQ43" s="12">
        <f t="shared" si="17"/>
        <v>0.0010433566273210385</v>
      </c>
      <c r="BR43" s="12">
        <f t="shared" si="17"/>
        <v>8.599093082316252E-05</v>
      </c>
      <c r="BS43" s="12">
        <f t="shared" si="17"/>
        <v>0.00016624913292478087</v>
      </c>
      <c r="BT43" s="12">
        <f t="shared" si="17"/>
        <v>7.452547338007418E-05</v>
      </c>
      <c r="BU43" s="12">
        <f t="shared" si="17"/>
        <v>0.00023504187758331089</v>
      </c>
      <c r="BV43" s="12">
        <f t="shared" si="17"/>
        <v>0.15936985845892787</v>
      </c>
      <c r="BW43" s="12">
        <f t="shared" si="17"/>
        <v>4.0129101050809174E-05</v>
      </c>
      <c r="BX43" s="12">
        <f t="shared" si="17"/>
        <v>2.293091488617667E-05</v>
      </c>
      <c r="BY43" s="12">
        <f t="shared" si="17"/>
        <v>2.866364360772084E-05</v>
      </c>
      <c r="BZ43" s="12">
        <f t="shared" si="17"/>
        <v>2.293091488617667E-05</v>
      </c>
      <c r="CA43" s="12">
        <f t="shared" si="17"/>
        <v>0.0001261200318739717</v>
      </c>
      <c r="CB43" s="12">
        <f t="shared" si="17"/>
        <v>8.025820210161835E-05</v>
      </c>
      <c r="CC43" s="12">
        <f t="shared" si="17"/>
        <v>5.732728721544168E-05</v>
      </c>
      <c r="CD43" s="12">
        <f t="shared" si="17"/>
        <v>0.00011465457443088336</v>
      </c>
      <c r="CE43" s="12">
        <f t="shared" si="17"/>
        <v>5.159455849389751E-05</v>
      </c>
      <c r="CF43" s="12">
        <f t="shared" si="17"/>
        <v>1.1465457443088335E-05</v>
      </c>
      <c r="CG43" s="12">
        <f t="shared" si="17"/>
        <v>0.00015478367548169252</v>
      </c>
      <c r="CH43" s="12">
        <f t="shared" si="17"/>
        <v>0.00022357642014022254</v>
      </c>
      <c r="CI43" s="12">
        <f t="shared" si="17"/>
        <v>0.00038409282434345927</v>
      </c>
      <c r="CJ43" s="12">
        <f t="shared" si="17"/>
        <v>1.7198186164632504E-05</v>
      </c>
      <c r="CK43" s="12">
        <f t="shared" si="17"/>
        <v>4.0129101050809174E-05</v>
      </c>
      <c r="CL43" s="12">
        <f t="shared" si="17"/>
        <v>5.159455849389751E-05</v>
      </c>
      <c r="CM43" s="12">
        <f t="shared" si="17"/>
        <v>7.452547338007418E-05</v>
      </c>
      <c r="CN43" s="12">
        <f t="shared" si="17"/>
        <v>0.00010318911698779503</v>
      </c>
      <c r="CO43" s="12">
        <f t="shared" si="17"/>
        <v>5.732728721544168E-05</v>
      </c>
      <c r="CP43" s="12">
        <f t="shared" si="17"/>
        <v>9.172365954470668E-05</v>
      </c>
      <c r="CQ43" s="12">
        <f t="shared" si="17"/>
        <v>0.0001433182180386042</v>
      </c>
      <c r="CR43" s="12">
        <f t="shared" si="17"/>
        <v>0.0005560746859897842</v>
      </c>
      <c r="CS43" s="12">
        <f t="shared" si="17"/>
        <v>5.732728721544168E-05</v>
      </c>
      <c r="CT43" s="12">
        <f t="shared" si="17"/>
        <v>9.172365954470668E-05</v>
      </c>
      <c r="CU43" s="12">
        <f aca="true" t="shared" si="18" ref="CU43:EG43">CU42/174437</f>
        <v>5.159455849389751E-05</v>
      </c>
      <c r="CV43" s="12">
        <f t="shared" si="18"/>
        <v>7.452547338007418E-05</v>
      </c>
      <c r="CW43" s="12">
        <f t="shared" si="18"/>
        <v>0.0006936601753068443</v>
      </c>
      <c r="CX43" s="12">
        <f t="shared" si="18"/>
        <v>0.00020637823397559005</v>
      </c>
      <c r="CY43" s="12">
        <f t="shared" si="18"/>
        <v>8.599093082316252E-05</v>
      </c>
      <c r="CZ43" s="12">
        <f t="shared" si="18"/>
        <v>0.0002866364360772084</v>
      </c>
      <c r="DA43" s="12">
        <f t="shared" si="18"/>
        <v>2.866364360772084E-05</v>
      </c>
      <c r="DB43" s="12">
        <f t="shared" si="18"/>
        <v>1.7198186164632504E-05</v>
      </c>
      <c r="DC43" s="12">
        <f t="shared" si="18"/>
        <v>4.586182977235334E-05</v>
      </c>
      <c r="DD43" s="12">
        <f t="shared" si="18"/>
        <v>4.0129101050809174E-05</v>
      </c>
      <c r="DE43" s="12">
        <f t="shared" si="18"/>
        <v>0.0012726657761828052</v>
      </c>
      <c r="DF43" s="12">
        <f t="shared" si="18"/>
        <v>0.6084603610472549</v>
      </c>
      <c r="DG43" s="12">
        <f t="shared" si="18"/>
        <v>0.00011465457443088336</v>
      </c>
      <c r="DH43" s="12">
        <f t="shared" si="18"/>
        <v>0.0006879274465853002</v>
      </c>
      <c r="DI43" s="12">
        <f t="shared" si="18"/>
        <v>0.00013758548931706003</v>
      </c>
      <c r="DJ43" s="12">
        <f t="shared" si="18"/>
        <v>0.0001949127765325017</v>
      </c>
      <c r="DK43" s="12">
        <f t="shared" si="18"/>
        <v>9.172365954470668E-05</v>
      </c>
      <c r="DL43" s="12">
        <f t="shared" si="18"/>
        <v>0.0007796511061300068</v>
      </c>
      <c r="DM43" s="12">
        <f t="shared" si="18"/>
        <v>1.1465457443088335E-05</v>
      </c>
      <c r="DN43" s="12">
        <f t="shared" si="18"/>
        <v>4.586182977235334E-05</v>
      </c>
      <c r="DO43" s="12">
        <f t="shared" si="18"/>
        <v>0.0001949127765325017</v>
      </c>
      <c r="DP43" s="12">
        <f t="shared" si="18"/>
        <v>0.0001261200318739717</v>
      </c>
      <c r="DQ43" s="12">
        <f t="shared" si="18"/>
        <v>8.025820210161835E-05</v>
      </c>
      <c r="DR43" s="12">
        <f t="shared" si="18"/>
        <v>0.00013758548931706003</v>
      </c>
      <c r="DS43" s="12">
        <f t="shared" si="18"/>
        <v>0.0023618842332761973</v>
      </c>
      <c r="DT43" s="12">
        <f t="shared" si="18"/>
        <v>5.159455849389751E-05</v>
      </c>
      <c r="DU43" s="12">
        <f t="shared" si="18"/>
        <v>5.7327287215441675E-06</v>
      </c>
      <c r="DV43" s="12">
        <f t="shared" si="18"/>
        <v>2.866364360772084E-05</v>
      </c>
      <c r="DW43" s="12">
        <f t="shared" si="18"/>
        <v>2.866364360772084E-05</v>
      </c>
      <c r="DX43" s="12">
        <f t="shared" si="18"/>
        <v>6.306001593698584E-05</v>
      </c>
      <c r="DY43" s="12">
        <f t="shared" si="18"/>
        <v>6.879274465853002E-05</v>
      </c>
      <c r="DZ43" s="12">
        <f t="shared" si="18"/>
        <v>0.00012038730315242753</v>
      </c>
      <c r="EA43" s="12">
        <f t="shared" si="18"/>
        <v>0.0001433182180386042</v>
      </c>
      <c r="EB43" s="12">
        <f t="shared" si="18"/>
        <v>0.0003439637232926501</v>
      </c>
      <c r="EC43" s="12">
        <f t="shared" si="18"/>
        <v>0.00014905094676014835</v>
      </c>
      <c r="ED43" s="12">
        <f t="shared" si="18"/>
        <v>0.00024077460630485506</v>
      </c>
      <c r="EE43" s="12">
        <f t="shared" si="18"/>
        <v>5.732728721544168E-05</v>
      </c>
      <c r="EF43" s="12">
        <f t="shared" si="18"/>
        <v>0.00020064550525404588</v>
      </c>
      <c r="EG43" s="12">
        <f t="shared" si="18"/>
        <v>2.293091488617667E-05</v>
      </c>
    </row>
    <row r="44" spans="2:137" ht="4.5" customHeight="1">
      <c r="B44" s="1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</row>
    <row r="45" spans="1:137" ht="12.75">
      <c r="A45" s="3" t="s">
        <v>35</v>
      </c>
      <c r="B45" s="1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</row>
    <row r="46" spans="2:137" ht="12.75">
      <c r="B46" s="7" t="s">
        <v>26</v>
      </c>
      <c r="C46" s="8">
        <v>2</v>
      </c>
      <c r="D46" s="8">
        <v>0</v>
      </c>
      <c r="E46" s="8">
        <v>0</v>
      </c>
      <c r="F46" s="8">
        <v>0</v>
      </c>
      <c r="G46" s="8">
        <v>1</v>
      </c>
      <c r="H46" s="8">
        <v>0</v>
      </c>
      <c r="I46" s="8">
        <v>6</v>
      </c>
      <c r="J46" s="8">
        <v>3</v>
      </c>
      <c r="K46" s="8">
        <v>0</v>
      </c>
      <c r="L46" s="8">
        <v>0</v>
      </c>
      <c r="M46" s="8">
        <v>0</v>
      </c>
      <c r="N46" s="8">
        <v>3</v>
      </c>
      <c r="O46" s="8">
        <v>1</v>
      </c>
      <c r="P46" s="8">
        <v>0</v>
      </c>
      <c r="Q46" s="8">
        <v>0</v>
      </c>
      <c r="R46" s="8">
        <v>0</v>
      </c>
      <c r="S46" s="8">
        <v>1227</v>
      </c>
      <c r="T46" s="8">
        <v>194</v>
      </c>
      <c r="U46" s="8">
        <v>0</v>
      </c>
      <c r="V46" s="8">
        <v>0</v>
      </c>
      <c r="W46" s="8">
        <v>0</v>
      </c>
      <c r="X46" s="8">
        <v>0</v>
      </c>
      <c r="Y46" s="8">
        <v>1</v>
      </c>
      <c r="Z46" s="8">
        <v>9</v>
      </c>
      <c r="AA46" s="8">
        <v>0</v>
      </c>
      <c r="AB46" s="8">
        <v>1</v>
      </c>
      <c r="AC46" s="8">
        <v>0</v>
      </c>
      <c r="AD46" s="8">
        <v>0</v>
      </c>
      <c r="AE46" s="8">
        <v>0</v>
      </c>
      <c r="AF46" s="8">
        <v>1</v>
      </c>
      <c r="AG46" s="8">
        <v>10</v>
      </c>
      <c r="AH46" s="8">
        <v>0</v>
      </c>
      <c r="AI46" s="8">
        <v>0</v>
      </c>
      <c r="AJ46" s="8">
        <v>0</v>
      </c>
      <c r="AK46" s="8">
        <v>1</v>
      </c>
      <c r="AL46" s="8">
        <v>2</v>
      </c>
      <c r="AM46" s="8">
        <v>0</v>
      </c>
      <c r="AN46" s="8">
        <v>0</v>
      </c>
      <c r="AO46" s="8">
        <v>1</v>
      </c>
      <c r="AP46" s="8">
        <v>0</v>
      </c>
      <c r="AQ46" s="8">
        <v>16</v>
      </c>
      <c r="AR46" s="8">
        <v>0</v>
      </c>
      <c r="AS46" s="8">
        <v>0</v>
      </c>
      <c r="AT46" s="8">
        <v>3</v>
      </c>
      <c r="AU46" s="8">
        <v>0</v>
      </c>
      <c r="AV46" s="8">
        <v>0</v>
      </c>
      <c r="AW46" s="8">
        <v>0</v>
      </c>
      <c r="AX46" s="8">
        <v>4</v>
      </c>
      <c r="AY46" s="8">
        <v>0</v>
      </c>
      <c r="AZ46" s="8">
        <v>40</v>
      </c>
      <c r="BA46" s="8">
        <v>0</v>
      </c>
      <c r="BB46" s="8">
        <v>1</v>
      </c>
      <c r="BC46" s="8">
        <v>0</v>
      </c>
      <c r="BD46" s="8">
        <v>1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1</v>
      </c>
      <c r="BN46" s="8">
        <v>2</v>
      </c>
      <c r="BO46" s="8">
        <v>0</v>
      </c>
      <c r="BP46" s="8">
        <v>0</v>
      </c>
      <c r="BQ46" s="8">
        <v>1</v>
      </c>
      <c r="BR46" s="8">
        <v>0</v>
      </c>
      <c r="BS46" s="8">
        <v>0</v>
      </c>
      <c r="BT46" s="8">
        <v>0</v>
      </c>
      <c r="BU46" s="8">
        <v>0</v>
      </c>
      <c r="BV46" s="8">
        <v>1283</v>
      </c>
      <c r="BW46" s="8">
        <v>0</v>
      </c>
      <c r="BX46" s="8">
        <v>0</v>
      </c>
      <c r="BY46" s="8">
        <v>0</v>
      </c>
      <c r="BZ46" s="8">
        <v>0</v>
      </c>
      <c r="CA46" s="8">
        <v>3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0</v>
      </c>
      <c r="CO46" s="8">
        <v>0</v>
      </c>
      <c r="CP46" s="8">
        <v>1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2</v>
      </c>
      <c r="CX46" s="8">
        <v>2</v>
      </c>
      <c r="CY46" s="8">
        <v>1</v>
      </c>
      <c r="CZ46" s="8">
        <v>1</v>
      </c>
      <c r="DA46" s="8">
        <v>2</v>
      </c>
      <c r="DB46" s="8">
        <v>1</v>
      </c>
      <c r="DC46" s="8">
        <v>0</v>
      </c>
      <c r="DD46" s="8">
        <v>0</v>
      </c>
      <c r="DE46" s="8">
        <v>6</v>
      </c>
      <c r="DF46" s="8">
        <v>7044</v>
      </c>
      <c r="DG46" s="8">
        <v>1</v>
      </c>
      <c r="DH46" s="8">
        <v>7</v>
      </c>
      <c r="DI46" s="8">
        <v>0</v>
      </c>
      <c r="DJ46" s="8">
        <v>1</v>
      </c>
      <c r="DK46" s="8">
        <v>0</v>
      </c>
      <c r="DL46" s="8">
        <v>4</v>
      </c>
      <c r="DM46" s="8">
        <v>0</v>
      </c>
      <c r="DN46" s="8">
        <v>0</v>
      </c>
      <c r="DO46" s="8">
        <v>1</v>
      </c>
      <c r="DP46" s="8">
        <v>0</v>
      </c>
      <c r="DQ46" s="8">
        <v>1</v>
      </c>
      <c r="DR46" s="8">
        <v>0</v>
      </c>
      <c r="DS46" s="8">
        <v>19</v>
      </c>
      <c r="DT46" s="8">
        <v>1</v>
      </c>
      <c r="DU46" s="8">
        <v>0</v>
      </c>
      <c r="DV46" s="8">
        <v>0</v>
      </c>
      <c r="DW46" s="8">
        <v>1</v>
      </c>
      <c r="DX46" s="8">
        <v>0</v>
      </c>
      <c r="DY46" s="8">
        <v>1</v>
      </c>
      <c r="DZ46" s="8">
        <v>1</v>
      </c>
      <c r="EA46" s="8">
        <v>0</v>
      </c>
      <c r="EB46" s="8">
        <v>0</v>
      </c>
      <c r="EC46" s="8">
        <v>0</v>
      </c>
      <c r="ED46" s="8">
        <v>1</v>
      </c>
      <c r="EE46" s="8">
        <v>0</v>
      </c>
      <c r="EF46" s="8">
        <v>1</v>
      </c>
      <c r="EG46" s="8">
        <v>0</v>
      </c>
    </row>
    <row r="47" spans="2:137" ht="12.75">
      <c r="B47" s="7" t="s">
        <v>33</v>
      </c>
      <c r="C47" s="8">
        <v>14</v>
      </c>
      <c r="D47" s="8">
        <v>19</v>
      </c>
      <c r="E47" s="8">
        <v>16</v>
      </c>
      <c r="F47" s="8">
        <v>71</v>
      </c>
      <c r="G47" s="8">
        <v>24</v>
      </c>
      <c r="H47" s="8">
        <v>15</v>
      </c>
      <c r="I47" s="8">
        <v>60</v>
      </c>
      <c r="J47" s="8">
        <v>6</v>
      </c>
      <c r="K47" s="8">
        <v>6</v>
      </c>
      <c r="L47" s="8">
        <v>9</v>
      </c>
      <c r="M47" s="8">
        <v>38</v>
      </c>
      <c r="N47" s="8">
        <v>115</v>
      </c>
      <c r="O47" s="8">
        <v>42</v>
      </c>
      <c r="P47" s="8">
        <v>4</v>
      </c>
      <c r="Q47" s="8">
        <v>5</v>
      </c>
      <c r="R47" s="8">
        <v>61</v>
      </c>
      <c r="S47" s="8">
        <v>29483</v>
      </c>
      <c r="T47" s="8">
        <v>4721</v>
      </c>
      <c r="U47" s="8">
        <v>2</v>
      </c>
      <c r="V47" s="8">
        <v>15</v>
      </c>
      <c r="W47" s="8">
        <v>9</v>
      </c>
      <c r="X47" s="8">
        <v>7</v>
      </c>
      <c r="Y47" s="8">
        <v>123</v>
      </c>
      <c r="Z47" s="8">
        <v>180</v>
      </c>
      <c r="AA47" s="8">
        <v>2</v>
      </c>
      <c r="AB47" s="8">
        <v>1</v>
      </c>
      <c r="AC47" s="8">
        <v>2</v>
      </c>
      <c r="AD47" s="8">
        <v>8</v>
      </c>
      <c r="AE47" s="8">
        <v>11</v>
      </c>
      <c r="AF47" s="8">
        <v>38</v>
      </c>
      <c r="AG47" s="8">
        <v>211</v>
      </c>
      <c r="AH47" s="8">
        <v>3</v>
      </c>
      <c r="AI47" s="8">
        <v>6</v>
      </c>
      <c r="AJ47" s="8">
        <v>21</v>
      </c>
      <c r="AK47" s="8">
        <v>3</v>
      </c>
      <c r="AL47" s="8">
        <v>79</v>
      </c>
      <c r="AM47" s="8">
        <v>4</v>
      </c>
      <c r="AN47" s="8">
        <v>3</v>
      </c>
      <c r="AO47" s="8">
        <v>51</v>
      </c>
      <c r="AP47" s="8">
        <v>6</v>
      </c>
      <c r="AQ47" s="8">
        <v>160</v>
      </c>
      <c r="AR47" s="8">
        <v>10</v>
      </c>
      <c r="AS47" s="8">
        <v>13</v>
      </c>
      <c r="AT47" s="8">
        <v>27</v>
      </c>
      <c r="AU47" s="8">
        <v>13</v>
      </c>
      <c r="AV47" s="8">
        <v>8</v>
      </c>
      <c r="AW47" s="8">
        <v>13</v>
      </c>
      <c r="AX47" s="8">
        <v>85</v>
      </c>
      <c r="AY47" s="8">
        <v>5</v>
      </c>
      <c r="AZ47" s="8">
        <v>683</v>
      </c>
      <c r="BA47" s="8">
        <v>10</v>
      </c>
      <c r="BB47" s="8">
        <v>14</v>
      </c>
      <c r="BC47" s="8">
        <v>32</v>
      </c>
      <c r="BD47" s="8">
        <v>11</v>
      </c>
      <c r="BE47" s="8">
        <v>2</v>
      </c>
      <c r="BF47" s="8">
        <v>7</v>
      </c>
      <c r="BG47" s="8">
        <v>2</v>
      </c>
      <c r="BH47" s="8">
        <v>4</v>
      </c>
      <c r="BI47" s="8">
        <v>1</v>
      </c>
      <c r="BJ47" s="8">
        <v>11</v>
      </c>
      <c r="BK47" s="8">
        <v>1</v>
      </c>
      <c r="BL47" s="8">
        <v>2</v>
      </c>
      <c r="BM47" s="8">
        <v>7</v>
      </c>
      <c r="BN47" s="8">
        <v>10</v>
      </c>
      <c r="BO47" s="8">
        <v>12</v>
      </c>
      <c r="BP47" s="8">
        <v>2</v>
      </c>
      <c r="BQ47" s="8">
        <v>101</v>
      </c>
      <c r="BR47" s="8">
        <v>7</v>
      </c>
      <c r="BS47" s="8">
        <v>5</v>
      </c>
      <c r="BT47" s="8">
        <v>13</v>
      </c>
      <c r="BU47" s="8">
        <v>94</v>
      </c>
      <c r="BV47" s="8">
        <v>21257</v>
      </c>
      <c r="BW47" s="8">
        <v>11</v>
      </c>
      <c r="BX47" s="8">
        <v>6</v>
      </c>
      <c r="BY47" s="8">
        <v>11</v>
      </c>
      <c r="BZ47" s="8">
        <v>3</v>
      </c>
      <c r="CA47" s="8">
        <v>38</v>
      </c>
      <c r="CB47" s="8">
        <v>2</v>
      </c>
      <c r="CC47" s="8">
        <v>11</v>
      </c>
      <c r="CD47" s="8">
        <v>20</v>
      </c>
      <c r="CE47" s="8">
        <v>13</v>
      </c>
      <c r="CF47" s="8">
        <v>6</v>
      </c>
      <c r="CG47" s="8">
        <v>12</v>
      </c>
      <c r="CH47" s="8">
        <v>55</v>
      </c>
      <c r="CI47" s="8">
        <v>18</v>
      </c>
      <c r="CJ47" s="8">
        <v>1</v>
      </c>
      <c r="CK47" s="8">
        <v>9</v>
      </c>
      <c r="CL47" s="8">
        <v>18</v>
      </c>
      <c r="CM47" s="8">
        <v>3</v>
      </c>
      <c r="CN47" s="8">
        <v>11</v>
      </c>
      <c r="CO47" s="8">
        <v>11</v>
      </c>
      <c r="CP47" s="8">
        <v>23</v>
      </c>
      <c r="CQ47" s="8">
        <v>8</v>
      </c>
      <c r="CR47" s="8">
        <v>14</v>
      </c>
      <c r="CS47" s="8">
        <v>9</v>
      </c>
      <c r="CT47" s="8">
        <v>10</v>
      </c>
      <c r="CU47" s="8">
        <v>1</v>
      </c>
      <c r="CV47" s="8">
        <v>16</v>
      </c>
      <c r="CW47" s="8">
        <v>66</v>
      </c>
      <c r="CX47" s="8">
        <v>27</v>
      </c>
      <c r="CY47" s="8">
        <v>26</v>
      </c>
      <c r="CZ47" s="8">
        <v>47</v>
      </c>
      <c r="DA47" s="8">
        <v>8</v>
      </c>
      <c r="DB47" s="8">
        <v>6</v>
      </c>
      <c r="DC47" s="8">
        <v>15</v>
      </c>
      <c r="DD47" s="8">
        <v>32</v>
      </c>
      <c r="DE47" s="8">
        <v>199</v>
      </c>
      <c r="DF47" s="8">
        <v>82669</v>
      </c>
      <c r="DG47" s="8">
        <v>19</v>
      </c>
      <c r="DH47" s="8">
        <v>82</v>
      </c>
      <c r="DI47" s="8">
        <v>55</v>
      </c>
      <c r="DJ47" s="8">
        <v>4</v>
      </c>
      <c r="DK47" s="8">
        <v>19</v>
      </c>
      <c r="DL47" s="8">
        <v>97</v>
      </c>
      <c r="DM47" s="8">
        <v>2</v>
      </c>
      <c r="DN47" s="8">
        <v>1</v>
      </c>
      <c r="DO47" s="8">
        <v>22</v>
      </c>
      <c r="DP47" s="8">
        <v>15</v>
      </c>
      <c r="DQ47" s="8">
        <v>12</v>
      </c>
      <c r="DR47" s="8">
        <v>1</v>
      </c>
      <c r="DS47" s="8">
        <v>273</v>
      </c>
      <c r="DT47" s="8">
        <v>16</v>
      </c>
      <c r="DU47" s="8">
        <v>3</v>
      </c>
      <c r="DV47" s="8">
        <v>3</v>
      </c>
      <c r="DW47" s="8">
        <v>8</v>
      </c>
      <c r="DX47" s="8">
        <v>7</v>
      </c>
      <c r="DY47" s="8">
        <v>10</v>
      </c>
      <c r="DZ47" s="8">
        <v>23</v>
      </c>
      <c r="EA47" s="8">
        <v>15</v>
      </c>
      <c r="EB47" s="8">
        <v>31</v>
      </c>
      <c r="EC47" s="8">
        <v>31</v>
      </c>
      <c r="ED47" s="8">
        <v>34</v>
      </c>
      <c r="EE47" s="8">
        <v>10</v>
      </c>
      <c r="EF47" s="8">
        <v>39</v>
      </c>
      <c r="EG47" s="8">
        <v>3</v>
      </c>
    </row>
    <row r="48" spans="1:137" ht="12.75">
      <c r="A48" s="9" t="s">
        <v>13</v>
      </c>
      <c r="C48" s="8">
        <v>16</v>
      </c>
      <c r="D48" s="8">
        <v>19</v>
      </c>
      <c r="E48" s="8">
        <v>16</v>
      </c>
      <c r="F48" s="8">
        <v>71</v>
      </c>
      <c r="G48" s="8">
        <v>25</v>
      </c>
      <c r="H48" s="8">
        <v>15</v>
      </c>
      <c r="I48" s="8">
        <v>66</v>
      </c>
      <c r="J48" s="8">
        <v>9</v>
      </c>
      <c r="K48" s="8">
        <v>6</v>
      </c>
      <c r="L48" s="8">
        <v>9</v>
      </c>
      <c r="M48" s="8">
        <v>38</v>
      </c>
      <c r="N48" s="8">
        <v>118</v>
      </c>
      <c r="O48" s="8">
        <v>43</v>
      </c>
      <c r="P48" s="8">
        <v>4</v>
      </c>
      <c r="Q48" s="8">
        <v>5</v>
      </c>
      <c r="R48" s="8">
        <v>61</v>
      </c>
      <c r="S48" s="8">
        <v>30710</v>
      </c>
      <c r="T48" s="8">
        <v>4915</v>
      </c>
      <c r="U48" s="8">
        <v>2</v>
      </c>
      <c r="V48" s="8">
        <v>15</v>
      </c>
      <c r="W48" s="8">
        <v>9</v>
      </c>
      <c r="X48" s="8">
        <v>7</v>
      </c>
      <c r="Y48" s="8">
        <v>124</v>
      </c>
      <c r="Z48" s="8">
        <v>189</v>
      </c>
      <c r="AA48" s="8">
        <v>2</v>
      </c>
      <c r="AB48" s="8">
        <v>2</v>
      </c>
      <c r="AC48" s="8">
        <v>2</v>
      </c>
      <c r="AD48" s="8">
        <v>8</v>
      </c>
      <c r="AE48" s="8">
        <v>11</v>
      </c>
      <c r="AF48" s="8">
        <v>39</v>
      </c>
      <c r="AG48" s="8">
        <v>221</v>
      </c>
      <c r="AH48" s="8">
        <v>3</v>
      </c>
      <c r="AI48" s="8">
        <v>6</v>
      </c>
      <c r="AJ48" s="8">
        <v>21</v>
      </c>
      <c r="AK48" s="8">
        <v>4</v>
      </c>
      <c r="AL48" s="8">
        <v>81</v>
      </c>
      <c r="AM48" s="8">
        <v>4</v>
      </c>
      <c r="AN48" s="8">
        <v>3</v>
      </c>
      <c r="AO48" s="8">
        <v>52</v>
      </c>
      <c r="AP48" s="8">
        <v>6</v>
      </c>
      <c r="AQ48" s="8">
        <v>176</v>
      </c>
      <c r="AR48" s="8">
        <v>10</v>
      </c>
      <c r="AS48" s="8">
        <v>13</v>
      </c>
      <c r="AT48" s="8">
        <v>30</v>
      </c>
      <c r="AU48" s="8">
        <v>13</v>
      </c>
      <c r="AV48" s="8">
        <v>8</v>
      </c>
      <c r="AW48" s="8">
        <v>13</v>
      </c>
      <c r="AX48" s="8">
        <v>89</v>
      </c>
      <c r="AY48" s="8">
        <v>5</v>
      </c>
      <c r="AZ48" s="8">
        <v>723</v>
      </c>
      <c r="BA48" s="8">
        <v>10</v>
      </c>
      <c r="BB48" s="8">
        <v>15</v>
      </c>
      <c r="BC48" s="8">
        <v>32</v>
      </c>
      <c r="BD48" s="8">
        <v>12</v>
      </c>
      <c r="BE48" s="8">
        <v>2</v>
      </c>
      <c r="BF48" s="8">
        <v>7</v>
      </c>
      <c r="BG48" s="8">
        <v>2</v>
      </c>
      <c r="BH48" s="8">
        <v>4</v>
      </c>
      <c r="BI48" s="8">
        <v>1</v>
      </c>
      <c r="BJ48" s="8">
        <v>11</v>
      </c>
      <c r="BK48" s="8">
        <v>1</v>
      </c>
      <c r="BL48" s="8">
        <v>2</v>
      </c>
      <c r="BM48" s="8">
        <v>8</v>
      </c>
      <c r="BN48" s="8">
        <v>12</v>
      </c>
      <c r="BO48" s="8">
        <v>12</v>
      </c>
      <c r="BP48" s="8">
        <v>2</v>
      </c>
      <c r="BQ48" s="8">
        <v>102</v>
      </c>
      <c r="BR48" s="8">
        <v>7</v>
      </c>
      <c r="BS48" s="8">
        <v>5</v>
      </c>
      <c r="BT48" s="8">
        <v>13</v>
      </c>
      <c r="BU48" s="8">
        <v>94</v>
      </c>
      <c r="BV48" s="8">
        <v>22540</v>
      </c>
      <c r="BW48" s="8">
        <v>11</v>
      </c>
      <c r="BX48" s="8">
        <v>6</v>
      </c>
      <c r="BY48" s="8">
        <v>11</v>
      </c>
      <c r="BZ48" s="8">
        <v>3</v>
      </c>
      <c r="CA48" s="8">
        <v>41</v>
      </c>
      <c r="CB48" s="8">
        <v>2</v>
      </c>
      <c r="CC48" s="8">
        <v>11</v>
      </c>
      <c r="CD48" s="8">
        <v>20</v>
      </c>
      <c r="CE48" s="8">
        <v>13</v>
      </c>
      <c r="CF48" s="8">
        <v>6</v>
      </c>
      <c r="CG48" s="8">
        <v>12</v>
      </c>
      <c r="CH48" s="8">
        <v>55</v>
      </c>
      <c r="CI48" s="8">
        <v>18</v>
      </c>
      <c r="CJ48" s="8">
        <v>1</v>
      </c>
      <c r="CK48" s="8">
        <v>9</v>
      </c>
      <c r="CL48" s="8">
        <v>18</v>
      </c>
      <c r="CM48" s="8">
        <v>3</v>
      </c>
      <c r="CN48" s="8">
        <v>11</v>
      </c>
      <c r="CO48" s="8">
        <v>11</v>
      </c>
      <c r="CP48" s="8">
        <v>24</v>
      </c>
      <c r="CQ48" s="8">
        <v>8</v>
      </c>
      <c r="CR48" s="8">
        <v>14</v>
      </c>
      <c r="CS48" s="8">
        <v>9</v>
      </c>
      <c r="CT48" s="8">
        <v>10</v>
      </c>
      <c r="CU48" s="8">
        <v>1</v>
      </c>
      <c r="CV48" s="8">
        <v>16</v>
      </c>
      <c r="CW48" s="8">
        <v>68</v>
      </c>
      <c r="CX48" s="8">
        <v>29</v>
      </c>
      <c r="CY48" s="8">
        <v>27</v>
      </c>
      <c r="CZ48" s="8">
        <v>48</v>
      </c>
      <c r="DA48" s="8">
        <v>10</v>
      </c>
      <c r="DB48" s="8">
        <v>7</v>
      </c>
      <c r="DC48" s="8">
        <v>15</v>
      </c>
      <c r="DD48" s="8">
        <v>32</v>
      </c>
      <c r="DE48" s="8">
        <v>205</v>
      </c>
      <c r="DF48" s="8">
        <v>89713</v>
      </c>
      <c r="DG48" s="8">
        <v>20</v>
      </c>
      <c r="DH48" s="8">
        <v>89</v>
      </c>
      <c r="DI48" s="8">
        <v>55</v>
      </c>
      <c r="DJ48" s="8">
        <v>5</v>
      </c>
      <c r="DK48" s="8">
        <v>19</v>
      </c>
      <c r="DL48" s="8">
        <v>101</v>
      </c>
      <c r="DM48" s="8">
        <v>2</v>
      </c>
      <c r="DN48" s="8">
        <v>1</v>
      </c>
      <c r="DO48" s="8">
        <v>23</v>
      </c>
      <c r="DP48" s="8">
        <v>15</v>
      </c>
      <c r="DQ48" s="8">
        <v>13</v>
      </c>
      <c r="DR48" s="8">
        <v>1</v>
      </c>
      <c r="DS48" s="8">
        <v>292</v>
      </c>
      <c r="DT48" s="8">
        <v>17</v>
      </c>
      <c r="DU48" s="8">
        <v>3</v>
      </c>
      <c r="DV48" s="8">
        <v>3</v>
      </c>
      <c r="DW48" s="8">
        <v>9</v>
      </c>
      <c r="DX48" s="8">
        <v>7</v>
      </c>
      <c r="DY48" s="8">
        <v>11</v>
      </c>
      <c r="DZ48" s="8">
        <v>24</v>
      </c>
      <c r="EA48" s="8">
        <v>15</v>
      </c>
      <c r="EB48" s="8">
        <v>31</v>
      </c>
      <c r="EC48" s="8">
        <v>31</v>
      </c>
      <c r="ED48" s="8">
        <v>35</v>
      </c>
      <c r="EE48" s="8">
        <v>10</v>
      </c>
      <c r="EF48" s="8">
        <v>40</v>
      </c>
      <c r="EG48" s="8">
        <v>3</v>
      </c>
    </row>
    <row r="49" spans="2:137" s="10" customFormat="1" ht="12.75" customHeight="1">
      <c r="B49" s="11" t="s">
        <v>145</v>
      </c>
      <c r="C49" s="12">
        <f aca="true" t="shared" si="19" ref="C49:AH49">C48/152304</f>
        <v>0.00010505305179115453</v>
      </c>
      <c r="D49" s="12">
        <f t="shared" si="19"/>
        <v>0.000124750499001996</v>
      </c>
      <c r="E49" s="12">
        <f t="shared" si="19"/>
        <v>0.00010505305179115453</v>
      </c>
      <c r="F49" s="12">
        <f t="shared" si="19"/>
        <v>0.0004661729173232482</v>
      </c>
      <c r="G49" s="12">
        <f t="shared" si="19"/>
        <v>0.00016414539342367895</v>
      </c>
      <c r="H49" s="12">
        <f t="shared" si="19"/>
        <v>9.848723605420737E-05</v>
      </c>
      <c r="I49" s="12">
        <f t="shared" si="19"/>
        <v>0.00043334383863851246</v>
      </c>
      <c r="J49" s="12">
        <f t="shared" si="19"/>
        <v>5.9092341632524424E-05</v>
      </c>
      <c r="K49" s="12">
        <f t="shared" si="19"/>
        <v>3.939489442168295E-05</v>
      </c>
      <c r="L49" s="12">
        <f t="shared" si="19"/>
        <v>5.9092341632524424E-05</v>
      </c>
      <c r="M49" s="12">
        <f t="shared" si="19"/>
        <v>0.000249500998003992</v>
      </c>
      <c r="N49" s="12">
        <f t="shared" si="19"/>
        <v>0.0007747662569597646</v>
      </c>
      <c r="O49" s="12">
        <f t="shared" si="19"/>
        <v>0.0002823300766887278</v>
      </c>
      <c r="P49" s="12">
        <f t="shared" si="19"/>
        <v>2.6263262947788634E-05</v>
      </c>
      <c r="Q49" s="12">
        <f t="shared" si="19"/>
        <v>3.282907868473579E-05</v>
      </c>
      <c r="R49" s="12">
        <f t="shared" si="19"/>
        <v>0.00040051475995377665</v>
      </c>
      <c r="S49" s="12">
        <f t="shared" si="19"/>
        <v>0.20163620128164722</v>
      </c>
      <c r="T49" s="12">
        <f t="shared" si="19"/>
        <v>0.032270984347095286</v>
      </c>
      <c r="U49" s="12">
        <f t="shared" si="19"/>
        <v>1.3131631473894317E-05</v>
      </c>
      <c r="V49" s="12">
        <f t="shared" si="19"/>
        <v>9.848723605420737E-05</v>
      </c>
      <c r="W49" s="12">
        <f t="shared" si="19"/>
        <v>5.9092341632524424E-05</v>
      </c>
      <c r="X49" s="12">
        <f t="shared" si="19"/>
        <v>4.596071015863011E-05</v>
      </c>
      <c r="Y49" s="12">
        <f t="shared" si="19"/>
        <v>0.0008141611513814476</v>
      </c>
      <c r="Z49" s="12">
        <f t="shared" si="19"/>
        <v>0.0012409391742830129</v>
      </c>
      <c r="AA49" s="12">
        <f t="shared" si="19"/>
        <v>1.3131631473894317E-05</v>
      </c>
      <c r="AB49" s="12">
        <f t="shared" si="19"/>
        <v>1.3131631473894317E-05</v>
      </c>
      <c r="AC49" s="12">
        <f t="shared" si="19"/>
        <v>1.3131631473894317E-05</v>
      </c>
      <c r="AD49" s="12">
        <f t="shared" si="19"/>
        <v>5.252652589557727E-05</v>
      </c>
      <c r="AE49" s="12">
        <f t="shared" si="19"/>
        <v>7.222397310641874E-05</v>
      </c>
      <c r="AF49" s="12">
        <f t="shared" si="19"/>
        <v>0.00025606681374093916</v>
      </c>
      <c r="AG49" s="12">
        <f t="shared" si="19"/>
        <v>0.0014510452778653219</v>
      </c>
      <c r="AH49" s="12">
        <f t="shared" si="19"/>
        <v>1.9697447210841473E-05</v>
      </c>
      <c r="AI49" s="12">
        <f aca="true" t="shared" si="20" ref="AI49:CT49">AI48/152304</f>
        <v>3.939489442168295E-05</v>
      </c>
      <c r="AJ49" s="12">
        <f t="shared" si="20"/>
        <v>0.00013788213047589032</v>
      </c>
      <c r="AK49" s="12">
        <f t="shared" si="20"/>
        <v>2.6263262947788634E-05</v>
      </c>
      <c r="AL49" s="12">
        <f t="shared" si="20"/>
        <v>0.0005318310746927199</v>
      </c>
      <c r="AM49" s="12">
        <f t="shared" si="20"/>
        <v>2.6263262947788634E-05</v>
      </c>
      <c r="AN49" s="12">
        <f t="shared" si="20"/>
        <v>1.9697447210841473E-05</v>
      </c>
      <c r="AO49" s="12">
        <f t="shared" si="20"/>
        <v>0.00034142241832125223</v>
      </c>
      <c r="AP49" s="12">
        <f t="shared" si="20"/>
        <v>3.939489442168295E-05</v>
      </c>
      <c r="AQ49" s="12">
        <f t="shared" si="20"/>
        <v>0.0011555835697027</v>
      </c>
      <c r="AR49" s="12">
        <f t="shared" si="20"/>
        <v>6.565815736947158E-05</v>
      </c>
      <c r="AS49" s="12">
        <f t="shared" si="20"/>
        <v>8.535560458031306E-05</v>
      </c>
      <c r="AT49" s="12">
        <f t="shared" si="20"/>
        <v>0.00019697447210841474</v>
      </c>
      <c r="AU49" s="12">
        <f t="shared" si="20"/>
        <v>8.535560458031306E-05</v>
      </c>
      <c r="AV49" s="12">
        <f t="shared" si="20"/>
        <v>5.252652589557727E-05</v>
      </c>
      <c r="AW49" s="12">
        <f t="shared" si="20"/>
        <v>8.535560458031306E-05</v>
      </c>
      <c r="AX49" s="12">
        <f t="shared" si="20"/>
        <v>0.0005843576005882971</v>
      </c>
      <c r="AY49" s="12">
        <f t="shared" si="20"/>
        <v>3.282907868473579E-05</v>
      </c>
      <c r="AZ49" s="12">
        <f t="shared" si="20"/>
        <v>0.0047470847778127954</v>
      </c>
      <c r="BA49" s="12">
        <f t="shared" si="20"/>
        <v>6.565815736947158E-05</v>
      </c>
      <c r="BB49" s="12">
        <f t="shared" si="20"/>
        <v>9.848723605420737E-05</v>
      </c>
      <c r="BC49" s="12">
        <f t="shared" si="20"/>
        <v>0.00021010610358230907</v>
      </c>
      <c r="BD49" s="12">
        <f t="shared" si="20"/>
        <v>7.87897888433659E-05</v>
      </c>
      <c r="BE49" s="12">
        <f t="shared" si="20"/>
        <v>1.3131631473894317E-05</v>
      </c>
      <c r="BF49" s="12">
        <f t="shared" si="20"/>
        <v>4.596071015863011E-05</v>
      </c>
      <c r="BG49" s="12">
        <f t="shared" si="20"/>
        <v>1.3131631473894317E-05</v>
      </c>
      <c r="BH49" s="12">
        <f t="shared" si="20"/>
        <v>2.6263262947788634E-05</v>
      </c>
      <c r="BI49" s="12">
        <f t="shared" si="20"/>
        <v>6.565815736947158E-06</v>
      </c>
      <c r="BJ49" s="12">
        <f t="shared" si="20"/>
        <v>7.222397310641874E-05</v>
      </c>
      <c r="BK49" s="12">
        <f t="shared" si="20"/>
        <v>6.565815736947158E-06</v>
      </c>
      <c r="BL49" s="12">
        <f t="shared" si="20"/>
        <v>1.3131631473894317E-05</v>
      </c>
      <c r="BM49" s="12">
        <f t="shared" si="20"/>
        <v>5.252652589557727E-05</v>
      </c>
      <c r="BN49" s="12">
        <f t="shared" si="20"/>
        <v>7.87897888433659E-05</v>
      </c>
      <c r="BO49" s="12">
        <f t="shared" si="20"/>
        <v>7.87897888433659E-05</v>
      </c>
      <c r="BP49" s="12">
        <f t="shared" si="20"/>
        <v>1.3131631473894317E-05</v>
      </c>
      <c r="BQ49" s="12">
        <f t="shared" si="20"/>
        <v>0.0006697132051686101</v>
      </c>
      <c r="BR49" s="12">
        <f t="shared" si="20"/>
        <v>4.596071015863011E-05</v>
      </c>
      <c r="BS49" s="12">
        <f t="shared" si="20"/>
        <v>3.282907868473579E-05</v>
      </c>
      <c r="BT49" s="12">
        <f t="shared" si="20"/>
        <v>8.535560458031306E-05</v>
      </c>
      <c r="BU49" s="12">
        <f t="shared" si="20"/>
        <v>0.0006171866792730329</v>
      </c>
      <c r="BV49" s="12">
        <f t="shared" si="20"/>
        <v>0.14799348671078894</v>
      </c>
      <c r="BW49" s="12">
        <f t="shared" si="20"/>
        <v>7.222397310641874E-05</v>
      </c>
      <c r="BX49" s="12">
        <f t="shared" si="20"/>
        <v>3.939489442168295E-05</v>
      </c>
      <c r="BY49" s="12">
        <f t="shared" si="20"/>
        <v>7.222397310641874E-05</v>
      </c>
      <c r="BZ49" s="12">
        <f t="shared" si="20"/>
        <v>1.9697447210841473E-05</v>
      </c>
      <c r="CA49" s="12">
        <f t="shared" si="20"/>
        <v>0.0002691984452148335</v>
      </c>
      <c r="CB49" s="12">
        <f t="shared" si="20"/>
        <v>1.3131631473894317E-05</v>
      </c>
      <c r="CC49" s="12">
        <f t="shared" si="20"/>
        <v>7.222397310641874E-05</v>
      </c>
      <c r="CD49" s="12">
        <f t="shared" si="20"/>
        <v>0.00013131631473894316</v>
      </c>
      <c r="CE49" s="12">
        <f t="shared" si="20"/>
        <v>8.535560458031306E-05</v>
      </c>
      <c r="CF49" s="12">
        <f t="shared" si="20"/>
        <v>3.939489442168295E-05</v>
      </c>
      <c r="CG49" s="12">
        <f t="shared" si="20"/>
        <v>7.87897888433659E-05</v>
      </c>
      <c r="CH49" s="12">
        <f t="shared" si="20"/>
        <v>0.0003611198655320937</v>
      </c>
      <c r="CI49" s="12">
        <f t="shared" si="20"/>
        <v>0.00011818468326504885</v>
      </c>
      <c r="CJ49" s="12">
        <f t="shared" si="20"/>
        <v>6.565815736947158E-06</v>
      </c>
      <c r="CK49" s="12">
        <f t="shared" si="20"/>
        <v>5.9092341632524424E-05</v>
      </c>
      <c r="CL49" s="12">
        <f t="shared" si="20"/>
        <v>0.00011818468326504885</v>
      </c>
      <c r="CM49" s="12">
        <f t="shared" si="20"/>
        <v>1.9697447210841473E-05</v>
      </c>
      <c r="CN49" s="12">
        <f t="shared" si="20"/>
        <v>7.222397310641874E-05</v>
      </c>
      <c r="CO49" s="12">
        <f t="shared" si="20"/>
        <v>7.222397310641874E-05</v>
      </c>
      <c r="CP49" s="12">
        <f t="shared" si="20"/>
        <v>0.0001575795776867318</v>
      </c>
      <c r="CQ49" s="12">
        <f t="shared" si="20"/>
        <v>5.252652589557727E-05</v>
      </c>
      <c r="CR49" s="12">
        <f t="shared" si="20"/>
        <v>9.192142031726022E-05</v>
      </c>
      <c r="CS49" s="12">
        <f t="shared" si="20"/>
        <v>5.9092341632524424E-05</v>
      </c>
      <c r="CT49" s="12">
        <f t="shared" si="20"/>
        <v>6.565815736947158E-05</v>
      </c>
      <c r="CU49" s="12">
        <f aca="true" t="shared" si="21" ref="CU49:EG49">CU48/152304</f>
        <v>6.565815736947158E-06</v>
      </c>
      <c r="CV49" s="12">
        <f t="shared" si="21"/>
        <v>0.00010505305179115453</v>
      </c>
      <c r="CW49" s="12">
        <f t="shared" si="21"/>
        <v>0.0004464754701124068</v>
      </c>
      <c r="CX49" s="12">
        <f t="shared" si="21"/>
        <v>0.00019040865637146758</v>
      </c>
      <c r="CY49" s="12">
        <f t="shared" si="21"/>
        <v>0.00017727702489757328</v>
      </c>
      <c r="CZ49" s="12">
        <f t="shared" si="21"/>
        <v>0.0003151591553734636</v>
      </c>
      <c r="DA49" s="12">
        <f t="shared" si="21"/>
        <v>6.565815736947158E-05</v>
      </c>
      <c r="DB49" s="12">
        <f t="shared" si="21"/>
        <v>4.596071015863011E-05</v>
      </c>
      <c r="DC49" s="12">
        <f t="shared" si="21"/>
        <v>9.848723605420737E-05</v>
      </c>
      <c r="DD49" s="12">
        <f t="shared" si="21"/>
        <v>0.00021010610358230907</v>
      </c>
      <c r="DE49" s="12">
        <f t="shared" si="21"/>
        <v>0.0013459922260741675</v>
      </c>
      <c r="DF49" s="12">
        <f t="shared" si="21"/>
        <v>0.5890390272087405</v>
      </c>
      <c r="DG49" s="12">
        <f t="shared" si="21"/>
        <v>0.00013131631473894316</v>
      </c>
      <c r="DH49" s="12">
        <f t="shared" si="21"/>
        <v>0.0005843576005882971</v>
      </c>
      <c r="DI49" s="12">
        <f t="shared" si="21"/>
        <v>0.0003611198655320937</v>
      </c>
      <c r="DJ49" s="12">
        <f t="shared" si="21"/>
        <v>3.282907868473579E-05</v>
      </c>
      <c r="DK49" s="12">
        <f t="shared" si="21"/>
        <v>0.000124750499001996</v>
      </c>
      <c r="DL49" s="12">
        <f t="shared" si="21"/>
        <v>0.000663147389431663</v>
      </c>
      <c r="DM49" s="12">
        <f t="shared" si="21"/>
        <v>1.3131631473894317E-05</v>
      </c>
      <c r="DN49" s="12">
        <f t="shared" si="21"/>
        <v>6.565815736947158E-06</v>
      </c>
      <c r="DO49" s="12">
        <f t="shared" si="21"/>
        <v>0.00015101376194978465</v>
      </c>
      <c r="DP49" s="12">
        <f t="shared" si="21"/>
        <v>9.848723605420737E-05</v>
      </c>
      <c r="DQ49" s="12">
        <f t="shared" si="21"/>
        <v>8.535560458031306E-05</v>
      </c>
      <c r="DR49" s="12">
        <f t="shared" si="21"/>
        <v>6.565815736947158E-06</v>
      </c>
      <c r="DS49" s="12">
        <f t="shared" si="21"/>
        <v>0.0019172181951885702</v>
      </c>
      <c r="DT49" s="12">
        <f t="shared" si="21"/>
        <v>0.0001116188675281017</v>
      </c>
      <c r="DU49" s="12">
        <f t="shared" si="21"/>
        <v>1.9697447210841473E-05</v>
      </c>
      <c r="DV49" s="12">
        <f t="shared" si="21"/>
        <v>1.9697447210841473E-05</v>
      </c>
      <c r="DW49" s="12">
        <f t="shared" si="21"/>
        <v>5.9092341632524424E-05</v>
      </c>
      <c r="DX49" s="12">
        <f t="shared" si="21"/>
        <v>4.596071015863011E-05</v>
      </c>
      <c r="DY49" s="12">
        <f t="shared" si="21"/>
        <v>7.222397310641874E-05</v>
      </c>
      <c r="DZ49" s="12">
        <f t="shared" si="21"/>
        <v>0.0001575795776867318</v>
      </c>
      <c r="EA49" s="12">
        <f t="shared" si="21"/>
        <v>9.848723605420737E-05</v>
      </c>
      <c r="EB49" s="12">
        <f t="shared" si="21"/>
        <v>0.0002035402878453619</v>
      </c>
      <c r="EC49" s="12">
        <f t="shared" si="21"/>
        <v>0.0002035402878453619</v>
      </c>
      <c r="ED49" s="12">
        <f t="shared" si="21"/>
        <v>0.00022980355079315053</v>
      </c>
      <c r="EE49" s="12">
        <f t="shared" si="21"/>
        <v>6.565815736947158E-05</v>
      </c>
      <c r="EF49" s="12">
        <f t="shared" si="21"/>
        <v>0.0002626326294778863</v>
      </c>
      <c r="EG49" s="12">
        <f t="shared" si="21"/>
        <v>1.9697447210841473E-05</v>
      </c>
    </row>
    <row r="50" spans="2:137" ht="18" customHeight="1">
      <c r="B50" s="1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</row>
    <row r="51" spans="1:137" ht="12.75">
      <c r="A51" s="3" t="s">
        <v>37</v>
      </c>
      <c r="B51" s="13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</row>
    <row r="52" spans="2:137" ht="12.75">
      <c r="B52" s="7" t="s">
        <v>36</v>
      </c>
      <c r="C52" s="8">
        <v>11</v>
      </c>
      <c r="D52" s="8">
        <v>22</v>
      </c>
      <c r="E52" s="8">
        <v>2</v>
      </c>
      <c r="F52" s="8">
        <v>1</v>
      </c>
      <c r="G52" s="8">
        <v>22</v>
      </c>
      <c r="H52" s="8">
        <v>5</v>
      </c>
      <c r="I52" s="8">
        <v>54</v>
      </c>
      <c r="J52" s="8">
        <v>3</v>
      </c>
      <c r="K52" s="8">
        <v>2</v>
      </c>
      <c r="L52" s="8">
        <v>2</v>
      </c>
      <c r="M52" s="8">
        <v>0</v>
      </c>
      <c r="N52" s="8">
        <v>40</v>
      </c>
      <c r="O52" s="8">
        <v>51</v>
      </c>
      <c r="P52" s="8">
        <v>6</v>
      </c>
      <c r="Q52" s="8">
        <v>12</v>
      </c>
      <c r="R52" s="8">
        <v>65</v>
      </c>
      <c r="S52" s="8">
        <v>46784</v>
      </c>
      <c r="T52" s="8">
        <v>5539</v>
      </c>
      <c r="U52" s="8">
        <v>2</v>
      </c>
      <c r="V52" s="8">
        <v>9</v>
      </c>
      <c r="W52" s="8">
        <v>10</v>
      </c>
      <c r="X52" s="8">
        <v>0</v>
      </c>
      <c r="Y52" s="8">
        <v>147</v>
      </c>
      <c r="Z52" s="8">
        <v>160</v>
      </c>
      <c r="AA52" s="8">
        <v>3</v>
      </c>
      <c r="AB52" s="8">
        <v>2</v>
      </c>
      <c r="AC52" s="8">
        <v>2</v>
      </c>
      <c r="AD52" s="8">
        <v>8</v>
      </c>
      <c r="AE52" s="8">
        <v>11</v>
      </c>
      <c r="AF52" s="8">
        <v>34</v>
      </c>
      <c r="AG52" s="8">
        <v>214</v>
      </c>
      <c r="AH52" s="8">
        <v>6</v>
      </c>
      <c r="AI52" s="8">
        <v>3</v>
      </c>
      <c r="AJ52" s="8">
        <v>12</v>
      </c>
      <c r="AK52" s="8">
        <v>8</v>
      </c>
      <c r="AL52" s="8">
        <v>47</v>
      </c>
      <c r="AM52" s="8">
        <v>5</v>
      </c>
      <c r="AN52" s="8">
        <v>16</v>
      </c>
      <c r="AO52" s="8">
        <v>16</v>
      </c>
      <c r="AP52" s="8">
        <v>9</v>
      </c>
      <c r="AQ52" s="8">
        <v>27</v>
      </c>
      <c r="AR52" s="8">
        <v>6</v>
      </c>
      <c r="AS52" s="8">
        <v>19</v>
      </c>
      <c r="AT52" s="8">
        <v>42</v>
      </c>
      <c r="AU52" s="8">
        <v>14</v>
      </c>
      <c r="AV52" s="8">
        <v>7</v>
      </c>
      <c r="AW52" s="8">
        <v>8</v>
      </c>
      <c r="AX52" s="8">
        <v>21</v>
      </c>
      <c r="AY52" s="8">
        <v>11</v>
      </c>
      <c r="AZ52" s="8">
        <v>1204</v>
      </c>
      <c r="BA52" s="8">
        <v>8</v>
      </c>
      <c r="BB52" s="8">
        <v>7</v>
      </c>
      <c r="BC52" s="8">
        <v>19</v>
      </c>
      <c r="BD52" s="8">
        <v>24</v>
      </c>
      <c r="BE52" s="8">
        <v>0</v>
      </c>
      <c r="BF52" s="8">
        <v>6</v>
      </c>
      <c r="BG52" s="8">
        <v>1</v>
      </c>
      <c r="BH52" s="8">
        <v>8</v>
      </c>
      <c r="BI52" s="8">
        <v>6</v>
      </c>
      <c r="BJ52" s="8">
        <v>5</v>
      </c>
      <c r="BK52" s="8">
        <v>3</v>
      </c>
      <c r="BL52" s="8">
        <v>1</v>
      </c>
      <c r="BM52" s="8">
        <v>56</v>
      </c>
      <c r="BN52" s="8">
        <v>12</v>
      </c>
      <c r="BO52" s="8">
        <v>4</v>
      </c>
      <c r="BP52" s="8">
        <v>3</v>
      </c>
      <c r="BQ52" s="8">
        <v>141</v>
      </c>
      <c r="BR52" s="8">
        <v>15</v>
      </c>
      <c r="BS52" s="8">
        <v>1</v>
      </c>
      <c r="BT52" s="8">
        <v>10</v>
      </c>
      <c r="BU52" s="8">
        <v>20</v>
      </c>
      <c r="BV52" s="8">
        <v>9955</v>
      </c>
      <c r="BW52" s="8">
        <v>5</v>
      </c>
      <c r="BX52" s="8">
        <v>2</v>
      </c>
      <c r="BY52" s="8">
        <v>3</v>
      </c>
      <c r="BZ52" s="8">
        <v>0</v>
      </c>
      <c r="CA52" s="8">
        <v>14</v>
      </c>
      <c r="CB52" s="8">
        <v>5</v>
      </c>
      <c r="CC52" s="8">
        <v>1</v>
      </c>
      <c r="CD52" s="8">
        <v>9</v>
      </c>
      <c r="CE52" s="8">
        <v>12</v>
      </c>
      <c r="CF52" s="8">
        <v>146</v>
      </c>
      <c r="CG52" s="8">
        <v>2</v>
      </c>
      <c r="CH52" s="8">
        <v>10</v>
      </c>
      <c r="CI52" s="8">
        <v>14</v>
      </c>
      <c r="CJ52" s="8">
        <v>0</v>
      </c>
      <c r="CK52" s="8">
        <v>6</v>
      </c>
      <c r="CL52" s="8">
        <v>5</v>
      </c>
      <c r="CM52" s="8">
        <v>4</v>
      </c>
      <c r="CN52" s="8">
        <v>9</v>
      </c>
      <c r="CO52" s="8">
        <v>3</v>
      </c>
      <c r="CP52" s="8">
        <v>5</v>
      </c>
      <c r="CQ52" s="8">
        <v>5</v>
      </c>
      <c r="CR52" s="8">
        <v>8</v>
      </c>
      <c r="CS52" s="8">
        <v>3</v>
      </c>
      <c r="CT52" s="8">
        <v>9</v>
      </c>
      <c r="CU52" s="8">
        <v>3</v>
      </c>
      <c r="CV52" s="8">
        <v>28</v>
      </c>
      <c r="CW52" s="8">
        <v>83</v>
      </c>
      <c r="CX52" s="8">
        <v>14</v>
      </c>
      <c r="CY52" s="8">
        <v>12</v>
      </c>
      <c r="CZ52" s="8">
        <v>35</v>
      </c>
      <c r="DA52" s="8">
        <v>0</v>
      </c>
      <c r="DB52" s="8">
        <v>1</v>
      </c>
      <c r="DC52" s="8">
        <v>5</v>
      </c>
      <c r="DD52" s="8">
        <v>15</v>
      </c>
      <c r="DE52" s="8">
        <v>95</v>
      </c>
      <c r="DF52" s="8">
        <v>31321</v>
      </c>
      <c r="DG52" s="8">
        <v>7</v>
      </c>
      <c r="DH52" s="8">
        <v>72</v>
      </c>
      <c r="DI52" s="8">
        <v>16</v>
      </c>
      <c r="DJ52" s="8">
        <v>6</v>
      </c>
      <c r="DK52" s="8">
        <v>20</v>
      </c>
      <c r="DL52" s="8">
        <v>17</v>
      </c>
      <c r="DM52" s="8">
        <v>2</v>
      </c>
      <c r="DN52" s="8">
        <v>2</v>
      </c>
      <c r="DO52" s="8">
        <v>8</v>
      </c>
      <c r="DP52" s="8">
        <v>7</v>
      </c>
      <c r="DQ52" s="8">
        <v>12</v>
      </c>
      <c r="DR52" s="8">
        <v>2</v>
      </c>
      <c r="DS52" s="8">
        <v>548</v>
      </c>
      <c r="DT52" s="8">
        <v>14</v>
      </c>
      <c r="DU52" s="8">
        <v>2</v>
      </c>
      <c r="DV52" s="8">
        <v>3</v>
      </c>
      <c r="DW52" s="8">
        <v>6</v>
      </c>
      <c r="DX52" s="8">
        <v>9</v>
      </c>
      <c r="DY52" s="8">
        <v>2</v>
      </c>
      <c r="DZ52" s="8">
        <v>24</v>
      </c>
      <c r="EA52" s="8">
        <v>14</v>
      </c>
      <c r="EB52" s="8">
        <v>30</v>
      </c>
      <c r="EC52" s="8">
        <v>22</v>
      </c>
      <c r="ED52" s="8">
        <v>23</v>
      </c>
      <c r="EE52" s="8">
        <v>36</v>
      </c>
      <c r="EF52" s="8">
        <v>14</v>
      </c>
      <c r="EG52" s="8">
        <v>2</v>
      </c>
    </row>
    <row r="53" spans="2:137" ht="12.75">
      <c r="B53" s="7" t="s">
        <v>10</v>
      </c>
      <c r="C53" s="8">
        <v>11</v>
      </c>
      <c r="D53" s="8">
        <v>6</v>
      </c>
      <c r="E53" s="8">
        <v>5</v>
      </c>
      <c r="F53" s="8">
        <v>5</v>
      </c>
      <c r="G53" s="8">
        <v>30</v>
      </c>
      <c r="H53" s="8">
        <v>2</v>
      </c>
      <c r="I53" s="8">
        <v>20</v>
      </c>
      <c r="J53" s="8">
        <v>4</v>
      </c>
      <c r="K53" s="8">
        <v>2</v>
      </c>
      <c r="L53" s="8">
        <v>1</v>
      </c>
      <c r="M53" s="8">
        <v>1</v>
      </c>
      <c r="N53" s="8">
        <v>21</v>
      </c>
      <c r="O53" s="8">
        <v>36</v>
      </c>
      <c r="P53" s="8">
        <v>7</v>
      </c>
      <c r="Q53" s="8">
        <v>1</v>
      </c>
      <c r="R53" s="8">
        <v>44</v>
      </c>
      <c r="S53" s="8">
        <v>23459</v>
      </c>
      <c r="T53" s="8">
        <v>3391</v>
      </c>
      <c r="U53" s="8">
        <v>0</v>
      </c>
      <c r="V53" s="8">
        <v>4</v>
      </c>
      <c r="W53" s="8">
        <v>16</v>
      </c>
      <c r="X53" s="8">
        <v>3</v>
      </c>
      <c r="Y53" s="8">
        <v>97</v>
      </c>
      <c r="Z53" s="8">
        <v>104</v>
      </c>
      <c r="AA53" s="8">
        <v>6</v>
      </c>
      <c r="AB53" s="8">
        <v>1</v>
      </c>
      <c r="AC53" s="8">
        <v>2</v>
      </c>
      <c r="AD53" s="8">
        <v>7</v>
      </c>
      <c r="AE53" s="8">
        <v>6</v>
      </c>
      <c r="AF53" s="8">
        <v>58</v>
      </c>
      <c r="AG53" s="8">
        <v>176</v>
      </c>
      <c r="AH53" s="8">
        <v>14</v>
      </c>
      <c r="AI53" s="8">
        <v>2</v>
      </c>
      <c r="AJ53" s="8">
        <v>21</v>
      </c>
      <c r="AK53" s="8">
        <v>2</v>
      </c>
      <c r="AL53" s="8">
        <v>72</v>
      </c>
      <c r="AM53" s="8">
        <v>5</v>
      </c>
      <c r="AN53" s="8">
        <v>4</v>
      </c>
      <c r="AO53" s="8">
        <v>28</v>
      </c>
      <c r="AP53" s="8">
        <v>7</v>
      </c>
      <c r="AQ53" s="8">
        <v>16</v>
      </c>
      <c r="AR53" s="8">
        <v>11</v>
      </c>
      <c r="AS53" s="8">
        <v>22</v>
      </c>
      <c r="AT53" s="8">
        <v>21</v>
      </c>
      <c r="AU53" s="8">
        <v>13</v>
      </c>
      <c r="AV53" s="8">
        <v>8</v>
      </c>
      <c r="AW53" s="8">
        <v>10</v>
      </c>
      <c r="AX53" s="8">
        <v>13</v>
      </c>
      <c r="AY53" s="8">
        <v>5</v>
      </c>
      <c r="AZ53" s="8">
        <v>765</v>
      </c>
      <c r="BA53" s="8">
        <v>4</v>
      </c>
      <c r="BB53" s="8">
        <v>2</v>
      </c>
      <c r="BC53" s="8">
        <v>10</v>
      </c>
      <c r="BD53" s="8">
        <v>24</v>
      </c>
      <c r="BE53" s="8">
        <v>2</v>
      </c>
      <c r="BF53" s="8">
        <v>3</v>
      </c>
      <c r="BG53" s="8">
        <v>0</v>
      </c>
      <c r="BH53" s="8">
        <v>6</v>
      </c>
      <c r="BI53" s="8">
        <v>4</v>
      </c>
      <c r="BJ53" s="8">
        <v>9</v>
      </c>
      <c r="BK53" s="8">
        <v>4</v>
      </c>
      <c r="BL53" s="8">
        <v>1</v>
      </c>
      <c r="BM53" s="8">
        <v>29</v>
      </c>
      <c r="BN53" s="8">
        <v>20</v>
      </c>
      <c r="BO53" s="8">
        <v>3</v>
      </c>
      <c r="BP53" s="8">
        <v>5</v>
      </c>
      <c r="BQ53" s="8">
        <v>113</v>
      </c>
      <c r="BR53" s="8">
        <v>30</v>
      </c>
      <c r="BS53" s="8">
        <v>6</v>
      </c>
      <c r="BT53" s="8">
        <v>7</v>
      </c>
      <c r="BU53" s="8">
        <v>20</v>
      </c>
      <c r="BV53" s="8">
        <v>8116</v>
      </c>
      <c r="BW53" s="8">
        <v>5</v>
      </c>
      <c r="BX53" s="8">
        <v>2</v>
      </c>
      <c r="BY53" s="8">
        <v>3</v>
      </c>
      <c r="BZ53" s="8">
        <v>0</v>
      </c>
      <c r="CA53" s="8">
        <v>16</v>
      </c>
      <c r="CB53" s="8">
        <v>7</v>
      </c>
      <c r="CC53" s="8">
        <v>2</v>
      </c>
      <c r="CD53" s="8">
        <v>13</v>
      </c>
      <c r="CE53" s="8">
        <v>34</v>
      </c>
      <c r="CF53" s="8">
        <v>36</v>
      </c>
      <c r="CG53" s="8">
        <v>4</v>
      </c>
      <c r="CH53" s="8">
        <v>8</v>
      </c>
      <c r="CI53" s="8">
        <v>20</v>
      </c>
      <c r="CJ53" s="8">
        <v>4</v>
      </c>
      <c r="CK53" s="8">
        <v>1</v>
      </c>
      <c r="CL53" s="8">
        <v>12</v>
      </c>
      <c r="CM53" s="8">
        <v>3</v>
      </c>
      <c r="CN53" s="8">
        <v>9</v>
      </c>
      <c r="CO53" s="8">
        <v>3</v>
      </c>
      <c r="CP53" s="8">
        <v>8</v>
      </c>
      <c r="CQ53" s="8">
        <v>13</v>
      </c>
      <c r="CR53" s="8">
        <v>10</v>
      </c>
      <c r="CS53" s="8">
        <v>1</v>
      </c>
      <c r="CT53" s="8">
        <v>12</v>
      </c>
      <c r="CU53" s="8">
        <v>3</v>
      </c>
      <c r="CV53" s="8">
        <v>33</v>
      </c>
      <c r="CW53" s="8">
        <v>69</v>
      </c>
      <c r="CX53" s="8">
        <v>21</v>
      </c>
      <c r="CY53" s="8">
        <v>20</v>
      </c>
      <c r="CZ53" s="8">
        <v>28</v>
      </c>
      <c r="DA53" s="8">
        <v>6</v>
      </c>
      <c r="DB53" s="8">
        <v>0</v>
      </c>
      <c r="DC53" s="8">
        <v>3</v>
      </c>
      <c r="DD53" s="8">
        <v>4</v>
      </c>
      <c r="DE53" s="8">
        <v>69</v>
      </c>
      <c r="DF53" s="8">
        <v>20643</v>
      </c>
      <c r="DG53" s="8">
        <v>7</v>
      </c>
      <c r="DH53" s="8">
        <v>74</v>
      </c>
      <c r="DI53" s="8">
        <v>9</v>
      </c>
      <c r="DJ53" s="8">
        <v>1</v>
      </c>
      <c r="DK53" s="8">
        <v>13</v>
      </c>
      <c r="DL53" s="8">
        <v>37</v>
      </c>
      <c r="DM53" s="8">
        <v>3</v>
      </c>
      <c r="DN53" s="8">
        <v>4</v>
      </c>
      <c r="DO53" s="8">
        <v>8</v>
      </c>
      <c r="DP53" s="8">
        <v>6</v>
      </c>
      <c r="DQ53" s="8">
        <v>2</v>
      </c>
      <c r="DR53" s="8">
        <v>2</v>
      </c>
      <c r="DS53" s="8">
        <v>191</v>
      </c>
      <c r="DT53" s="8">
        <v>7</v>
      </c>
      <c r="DU53" s="8">
        <v>0</v>
      </c>
      <c r="DV53" s="8">
        <v>2</v>
      </c>
      <c r="DW53" s="8">
        <v>5</v>
      </c>
      <c r="DX53" s="8">
        <v>3</v>
      </c>
      <c r="DY53" s="8">
        <v>12</v>
      </c>
      <c r="DZ53" s="8">
        <v>29</v>
      </c>
      <c r="EA53" s="8">
        <v>15</v>
      </c>
      <c r="EB53" s="8">
        <v>42</v>
      </c>
      <c r="EC53" s="8">
        <v>19</v>
      </c>
      <c r="ED53" s="8">
        <v>35</v>
      </c>
      <c r="EE53" s="8">
        <v>17</v>
      </c>
      <c r="EF53" s="8">
        <v>51</v>
      </c>
      <c r="EG53" s="8">
        <v>1</v>
      </c>
    </row>
    <row r="54" spans="1:137" ht="12.75">
      <c r="A54" s="9" t="s">
        <v>13</v>
      </c>
      <c r="C54" s="8">
        <v>22</v>
      </c>
      <c r="D54" s="8">
        <v>28</v>
      </c>
      <c r="E54" s="8">
        <v>7</v>
      </c>
      <c r="F54" s="8">
        <v>6</v>
      </c>
      <c r="G54" s="8">
        <v>52</v>
      </c>
      <c r="H54" s="8">
        <v>7</v>
      </c>
      <c r="I54" s="8">
        <v>74</v>
      </c>
      <c r="J54" s="8">
        <v>7</v>
      </c>
      <c r="K54" s="8">
        <v>4</v>
      </c>
      <c r="L54" s="8">
        <v>3</v>
      </c>
      <c r="M54" s="8">
        <v>1</v>
      </c>
      <c r="N54" s="8">
        <v>61</v>
      </c>
      <c r="O54" s="8">
        <v>87</v>
      </c>
      <c r="P54" s="8">
        <v>13</v>
      </c>
      <c r="Q54" s="8">
        <v>13</v>
      </c>
      <c r="R54" s="8">
        <v>109</v>
      </c>
      <c r="S54" s="8">
        <v>70243</v>
      </c>
      <c r="T54" s="8">
        <v>8930</v>
      </c>
      <c r="U54" s="8">
        <v>2</v>
      </c>
      <c r="V54" s="8">
        <v>13</v>
      </c>
      <c r="W54" s="8">
        <v>26</v>
      </c>
      <c r="X54" s="8">
        <v>3</v>
      </c>
      <c r="Y54" s="8">
        <v>244</v>
      </c>
      <c r="Z54" s="8">
        <v>264</v>
      </c>
      <c r="AA54" s="8">
        <v>9</v>
      </c>
      <c r="AB54" s="8">
        <v>3</v>
      </c>
      <c r="AC54" s="8">
        <v>4</v>
      </c>
      <c r="AD54" s="8">
        <v>15</v>
      </c>
      <c r="AE54" s="8">
        <v>17</v>
      </c>
      <c r="AF54" s="8">
        <v>92</v>
      </c>
      <c r="AG54" s="8">
        <v>390</v>
      </c>
      <c r="AH54" s="8">
        <v>20</v>
      </c>
      <c r="AI54" s="8">
        <v>5</v>
      </c>
      <c r="AJ54" s="8">
        <v>33</v>
      </c>
      <c r="AK54" s="8">
        <v>10</v>
      </c>
      <c r="AL54" s="8">
        <v>119</v>
      </c>
      <c r="AM54" s="8">
        <v>10</v>
      </c>
      <c r="AN54" s="8">
        <v>20</v>
      </c>
      <c r="AO54" s="8">
        <v>44</v>
      </c>
      <c r="AP54" s="8">
        <v>16</v>
      </c>
      <c r="AQ54" s="8">
        <v>43</v>
      </c>
      <c r="AR54" s="8">
        <v>17</v>
      </c>
      <c r="AS54" s="8">
        <v>41</v>
      </c>
      <c r="AT54" s="8">
        <v>63</v>
      </c>
      <c r="AU54" s="8">
        <v>27</v>
      </c>
      <c r="AV54" s="8">
        <v>15</v>
      </c>
      <c r="AW54" s="8">
        <v>18</v>
      </c>
      <c r="AX54" s="8">
        <v>34</v>
      </c>
      <c r="AY54" s="8">
        <v>16</v>
      </c>
      <c r="AZ54" s="8">
        <v>1969</v>
      </c>
      <c r="BA54" s="8">
        <v>12</v>
      </c>
      <c r="BB54" s="8">
        <v>9</v>
      </c>
      <c r="BC54" s="8">
        <v>29</v>
      </c>
      <c r="BD54" s="8">
        <v>48</v>
      </c>
      <c r="BE54" s="8">
        <v>2</v>
      </c>
      <c r="BF54" s="8">
        <v>9</v>
      </c>
      <c r="BG54" s="8">
        <v>1</v>
      </c>
      <c r="BH54" s="8">
        <v>14</v>
      </c>
      <c r="BI54" s="8">
        <v>10</v>
      </c>
      <c r="BJ54" s="8">
        <v>14</v>
      </c>
      <c r="BK54" s="8">
        <v>7</v>
      </c>
      <c r="BL54" s="8">
        <v>2</v>
      </c>
      <c r="BM54" s="8">
        <v>85</v>
      </c>
      <c r="BN54" s="8">
        <v>32</v>
      </c>
      <c r="BO54" s="8">
        <v>7</v>
      </c>
      <c r="BP54" s="8">
        <v>8</v>
      </c>
      <c r="BQ54" s="8">
        <v>254</v>
      </c>
      <c r="BR54" s="8">
        <v>45</v>
      </c>
      <c r="BS54" s="8">
        <v>7</v>
      </c>
      <c r="BT54" s="8">
        <v>17</v>
      </c>
      <c r="BU54" s="8">
        <v>40</v>
      </c>
      <c r="BV54" s="8">
        <v>18071</v>
      </c>
      <c r="BW54" s="8">
        <v>10</v>
      </c>
      <c r="BX54" s="8">
        <v>4</v>
      </c>
      <c r="BY54" s="8">
        <v>6</v>
      </c>
      <c r="BZ54" s="8">
        <v>0</v>
      </c>
      <c r="CA54" s="8">
        <v>30</v>
      </c>
      <c r="CB54" s="8">
        <v>12</v>
      </c>
      <c r="CC54" s="8">
        <v>3</v>
      </c>
      <c r="CD54" s="8">
        <v>22</v>
      </c>
      <c r="CE54" s="8">
        <v>46</v>
      </c>
      <c r="CF54" s="8">
        <v>182</v>
      </c>
      <c r="CG54" s="8">
        <v>6</v>
      </c>
      <c r="CH54" s="8">
        <v>18</v>
      </c>
      <c r="CI54" s="8">
        <v>34</v>
      </c>
      <c r="CJ54" s="8">
        <v>4</v>
      </c>
      <c r="CK54" s="8">
        <v>7</v>
      </c>
      <c r="CL54" s="8">
        <v>17</v>
      </c>
      <c r="CM54" s="8">
        <v>7</v>
      </c>
      <c r="CN54" s="8">
        <v>18</v>
      </c>
      <c r="CO54" s="8">
        <v>6</v>
      </c>
      <c r="CP54" s="8">
        <v>13</v>
      </c>
      <c r="CQ54" s="8">
        <v>18</v>
      </c>
      <c r="CR54" s="8">
        <v>18</v>
      </c>
      <c r="CS54" s="8">
        <v>4</v>
      </c>
      <c r="CT54" s="8">
        <v>21</v>
      </c>
      <c r="CU54" s="8">
        <v>6</v>
      </c>
      <c r="CV54" s="8">
        <v>61</v>
      </c>
      <c r="CW54" s="8">
        <v>152</v>
      </c>
      <c r="CX54" s="8">
        <v>35</v>
      </c>
      <c r="CY54" s="8">
        <v>32</v>
      </c>
      <c r="CZ54" s="8">
        <v>63</v>
      </c>
      <c r="DA54" s="8">
        <v>6</v>
      </c>
      <c r="DB54" s="8">
        <v>1</v>
      </c>
      <c r="DC54" s="8">
        <v>8</v>
      </c>
      <c r="DD54" s="8">
        <v>19</v>
      </c>
      <c r="DE54" s="8">
        <v>164</v>
      </c>
      <c r="DF54" s="8">
        <v>51964</v>
      </c>
      <c r="DG54" s="8">
        <v>14</v>
      </c>
      <c r="DH54" s="8">
        <v>146</v>
      </c>
      <c r="DI54" s="8">
        <v>25</v>
      </c>
      <c r="DJ54" s="8">
        <v>7</v>
      </c>
      <c r="DK54" s="8">
        <v>33</v>
      </c>
      <c r="DL54" s="8">
        <v>54</v>
      </c>
      <c r="DM54" s="8">
        <v>5</v>
      </c>
      <c r="DN54" s="8">
        <v>6</v>
      </c>
      <c r="DO54" s="8">
        <v>16</v>
      </c>
      <c r="DP54" s="8">
        <v>13</v>
      </c>
      <c r="DQ54" s="8">
        <v>14</v>
      </c>
      <c r="DR54" s="8">
        <v>4</v>
      </c>
      <c r="DS54" s="8">
        <v>739</v>
      </c>
      <c r="DT54" s="8">
        <v>21</v>
      </c>
      <c r="DU54" s="8">
        <v>2</v>
      </c>
      <c r="DV54" s="8">
        <v>5</v>
      </c>
      <c r="DW54" s="8">
        <v>11</v>
      </c>
      <c r="DX54" s="8">
        <v>12</v>
      </c>
      <c r="DY54" s="8">
        <v>14</v>
      </c>
      <c r="DZ54" s="8">
        <v>53</v>
      </c>
      <c r="EA54" s="8">
        <v>29</v>
      </c>
      <c r="EB54" s="8">
        <v>72</v>
      </c>
      <c r="EC54" s="8">
        <v>41</v>
      </c>
      <c r="ED54" s="8">
        <v>58</v>
      </c>
      <c r="EE54" s="8">
        <v>53</v>
      </c>
      <c r="EF54" s="8">
        <v>65</v>
      </c>
      <c r="EG54" s="8">
        <v>3</v>
      </c>
    </row>
    <row r="55" spans="2:137" s="10" customFormat="1" ht="12.75" customHeight="1">
      <c r="B55" s="11" t="s">
        <v>145</v>
      </c>
      <c r="C55" s="12">
        <f aca="true" t="shared" si="22" ref="C55:AH55">C54/156526</f>
        <v>0.00014055172942514343</v>
      </c>
      <c r="D55" s="12">
        <f t="shared" si="22"/>
        <v>0.00017888401926836436</v>
      </c>
      <c r="E55" s="12">
        <f t="shared" si="22"/>
        <v>4.472100481709109E-05</v>
      </c>
      <c r="F55" s="12">
        <f t="shared" si="22"/>
        <v>3.8332289843220935E-05</v>
      </c>
      <c r="G55" s="12">
        <f t="shared" si="22"/>
        <v>0.0003322131786412481</v>
      </c>
      <c r="H55" s="12">
        <f t="shared" si="22"/>
        <v>4.472100481709109E-05</v>
      </c>
      <c r="I55" s="12">
        <f t="shared" si="22"/>
        <v>0.00047276490806639153</v>
      </c>
      <c r="J55" s="12">
        <f t="shared" si="22"/>
        <v>4.472100481709109E-05</v>
      </c>
      <c r="K55" s="12">
        <f t="shared" si="22"/>
        <v>2.5554859895480622E-05</v>
      </c>
      <c r="L55" s="12">
        <f t="shared" si="22"/>
        <v>1.9166144921610468E-05</v>
      </c>
      <c r="M55" s="12">
        <f t="shared" si="22"/>
        <v>6.388714973870156E-06</v>
      </c>
      <c r="N55" s="12">
        <f t="shared" si="22"/>
        <v>0.0003897116134060795</v>
      </c>
      <c r="O55" s="12">
        <f t="shared" si="22"/>
        <v>0.0005558182027267035</v>
      </c>
      <c r="P55" s="12">
        <f t="shared" si="22"/>
        <v>8.305329466031203E-05</v>
      </c>
      <c r="Q55" s="12">
        <f t="shared" si="22"/>
        <v>8.305329466031203E-05</v>
      </c>
      <c r="R55" s="12">
        <f t="shared" si="22"/>
        <v>0.000696369932151847</v>
      </c>
      <c r="S55" s="12">
        <f t="shared" si="22"/>
        <v>0.44876250590956135</v>
      </c>
      <c r="T55" s="12">
        <f t="shared" si="22"/>
        <v>0.05705122471666049</v>
      </c>
      <c r="U55" s="12">
        <f t="shared" si="22"/>
        <v>1.2777429947740311E-05</v>
      </c>
      <c r="V55" s="12">
        <f t="shared" si="22"/>
        <v>8.305329466031203E-05</v>
      </c>
      <c r="W55" s="12">
        <f t="shared" si="22"/>
        <v>0.00016610658932062405</v>
      </c>
      <c r="X55" s="12">
        <f t="shared" si="22"/>
        <v>1.9166144921610468E-05</v>
      </c>
      <c r="Y55" s="12">
        <f t="shared" si="22"/>
        <v>0.001558846453624318</v>
      </c>
      <c r="Z55" s="12">
        <f t="shared" si="22"/>
        <v>0.0016866207531017212</v>
      </c>
      <c r="AA55" s="12">
        <f t="shared" si="22"/>
        <v>5.74984347648314E-05</v>
      </c>
      <c r="AB55" s="12">
        <f t="shared" si="22"/>
        <v>1.9166144921610468E-05</v>
      </c>
      <c r="AC55" s="12">
        <f t="shared" si="22"/>
        <v>2.5554859895480622E-05</v>
      </c>
      <c r="AD55" s="12">
        <f t="shared" si="22"/>
        <v>9.583072460805233E-05</v>
      </c>
      <c r="AE55" s="12">
        <f t="shared" si="22"/>
        <v>0.00010860815455579264</v>
      </c>
      <c r="AF55" s="12">
        <f t="shared" si="22"/>
        <v>0.0005877617775960543</v>
      </c>
      <c r="AG55" s="12">
        <f t="shared" si="22"/>
        <v>0.0024915988398093608</v>
      </c>
      <c r="AH55" s="12">
        <f t="shared" si="22"/>
        <v>0.00012777429947740312</v>
      </c>
      <c r="AI55" s="12">
        <f aca="true" t="shared" si="23" ref="AI55:CT55">AI54/156526</f>
        <v>3.194357486935078E-05</v>
      </c>
      <c r="AJ55" s="12">
        <f t="shared" si="23"/>
        <v>0.00021082759413771515</v>
      </c>
      <c r="AK55" s="12">
        <f t="shared" si="23"/>
        <v>6.388714973870156E-05</v>
      </c>
      <c r="AL55" s="12">
        <f t="shared" si="23"/>
        <v>0.0007602570818905486</v>
      </c>
      <c r="AM55" s="12">
        <f t="shared" si="23"/>
        <v>6.388714973870156E-05</v>
      </c>
      <c r="AN55" s="12">
        <f t="shared" si="23"/>
        <v>0.00012777429947740312</v>
      </c>
      <c r="AO55" s="12">
        <f t="shared" si="23"/>
        <v>0.00028110345885028686</v>
      </c>
      <c r="AP55" s="12">
        <f t="shared" si="23"/>
        <v>0.00010221943958192249</v>
      </c>
      <c r="AQ55" s="12">
        <f t="shared" si="23"/>
        <v>0.0002747147438764167</v>
      </c>
      <c r="AR55" s="12">
        <f t="shared" si="23"/>
        <v>0.00010860815455579264</v>
      </c>
      <c r="AS55" s="12">
        <f t="shared" si="23"/>
        <v>0.0002619373139286764</v>
      </c>
      <c r="AT55" s="12">
        <f t="shared" si="23"/>
        <v>0.0004024890433538198</v>
      </c>
      <c r="AU55" s="12">
        <f t="shared" si="23"/>
        <v>0.00017249530429449422</v>
      </c>
      <c r="AV55" s="12">
        <f t="shared" si="23"/>
        <v>9.583072460805233E-05</v>
      </c>
      <c r="AW55" s="12">
        <f t="shared" si="23"/>
        <v>0.0001149968695296628</v>
      </c>
      <c r="AX55" s="12">
        <f t="shared" si="23"/>
        <v>0.0002172163091115853</v>
      </c>
      <c r="AY55" s="12">
        <f t="shared" si="23"/>
        <v>0.00010221943958192249</v>
      </c>
      <c r="AZ55" s="12">
        <f t="shared" si="23"/>
        <v>0.012579379783550337</v>
      </c>
      <c r="BA55" s="12">
        <f t="shared" si="23"/>
        <v>7.666457968644187E-05</v>
      </c>
      <c r="BB55" s="12">
        <f t="shared" si="23"/>
        <v>5.74984347648314E-05</v>
      </c>
      <c r="BC55" s="12">
        <f t="shared" si="23"/>
        <v>0.00018527273424223453</v>
      </c>
      <c r="BD55" s="12">
        <f t="shared" si="23"/>
        <v>0.0003066583187457675</v>
      </c>
      <c r="BE55" s="12">
        <f t="shared" si="23"/>
        <v>1.2777429947740311E-05</v>
      </c>
      <c r="BF55" s="12">
        <f t="shared" si="23"/>
        <v>5.74984347648314E-05</v>
      </c>
      <c r="BG55" s="12">
        <f t="shared" si="23"/>
        <v>6.388714973870156E-06</v>
      </c>
      <c r="BH55" s="12">
        <f t="shared" si="23"/>
        <v>8.944200963418218E-05</v>
      </c>
      <c r="BI55" s="12">
        <f t="shared" si="23"/>
        <v>6.388714973870156E-05</v>
      </c>
      <c r="BJ55" s="12">
        <f t="shared" si="23"/>
        <v>8.944200963418218E-05</v>
      </c>
      <c r="BK55" s="12">
        <f t="shared" si="23"/>
        <v>4.472100481709109E-05</v>
      </c>
      <c r="BL55" s="12">
        <f t="shared" si="23"/>
        <v>1.2777429947740311E-05</v>
      </c>
      <c r="BM55" s="12">
        <f t="shared" si="23"/>
        <v>0.0005430407727789633</v>
      </c>
      <c r="BN55" s="12">
        <f t="shared" si="23"/>
        <v>0.00020443887916384498</v>
      </c>
      <c r="BO55" s="12">
        <f t="shared" si="23"/>
        <v>4.472100481709109E-05</v>
      </c>
      <c r="BP55" s="12">
        <f t="shared" si="23"/>
        <v>5.1109719790961245E-05</v>
      </c>
      <c r="BQ55" s="12">
        <f t="shared" si="23"/>
        <v>0.0016227336033630196</v>
      </c>
      <c r="BR55" s="12">
        <f t="shared" si="23"/>
        <v>0.00028749217382415703</v>
      </c>
      <c r="BS55" s="12">
        <f t="shared" si="23"/>
        <v>4.472100481709109E-05</v>
      </c>
      <c r="BT55" s="12">
        <f t="shared" si="23"/>
        <v>0.00010860815455579264</v>
      </c>
      <c r="BU55" s="12">
        <f t="shared" si="23"/>
        <v>0.00025554859895480624</v>
      </c>
      <c r="BV55" s="12">
        <f t="shared" si="23"/>
        <v>0.11545046829280758</v>
      </c>
      <c r="BW55" s="12">
        <f t="shared" si="23"/>
        <v>6.388714973870156E-05</v>
      </c>
      <c r="BX55" s="12">
        <f t="shared" si="23"/>
        <v>2.5554859895480622E-05</v>
      </c>
      <c r="BY55" s="12">
        <f t="shared" si="23"/>
        <v>3.8332289843220935E-05</v>
      </c>
      <c r="BZ55" s="12">
        <f t="shared" si="23"/>
        <v>0</v>
      </c>
      <c r="CA55" s="12">
        <f t="shared" si="23"/>
        <v>0.00019166144921610467</v>
      </c>
      <c r="CB55" s="12">
        <f t="shared" si="23"/>
        <v>7.666457968644187E-05</v>
      </c>
      <c r="CC55" s="12">
        <f t="shared" si="23"/>
        <v>1.9166144921610468E-05</v>
      </c>
      <c r="CD55" s="12">
        <f t="shared" si="23"/>
        <v>0.00014055172942514343</v>
      </c>
      <c r="CE55" s="12">
        <f t="shared" si="23"/>
        <v>0.00029388088879802715</v>
      </c>
      <c r="CF55" s="12">
        <f t="shared" si="23"/>
        <v>0.0011627461252443684</v>
      </c>
      <c r="CG55" s="12">
        <f t="shared" si="23"/>
        <v>3.8332289843220935E-05</v>
      </c>
      <c r="CH55" s="12">
        <f t="shared" si="23"/>
        <v>0.0001149968695296628</v>
      </c>
      <c r="CI55" s="12">
        <f t="shared" si="23"/>
        <v>0.0002172163091115853</v>
      </c>
      <c r="CJ55" s="12">
        <f t="shared" si="23"/>
        <v>2.5554859895480622E-05</v>
      </c>
      <c r="CK55" s="12">
        <f t="shared" si="23"/>
        <v>4.472100481709109E-05</v>
      </c>
      <c r="CL55" s="12">
        <f t="shared" si="23"/>
        <v>0.00010860815455579264</v>
      </c>
      <c r="CM55" s="12">
        <f t="shared" si="23"/>
        <v>4.472100481709109E-05</v>
      </c>
      <c r="CN55" s="12">
        <f t="shared" si="23"/>
        <v>0.0001149968695296628</v>
      </c>
      <c r="CO55" s="12">
        <f t="shared" si="23"/>
        <v>3.8332289843220935E-05</v>
      </c>
      <c r="CP55" s="12">
        <f t="shared" si="23"/>
        <v>8.305329466031203E-05</v>
      </c>
      <c r="CQ55" s="12">
        <f t="shared" si="23"/>
        <v>0.0001149968695296628</v>
      </c>
      <c r="CR55" s="12">
        <f t="shared" si="23"/>
        <v>0.0001149968695296628</v>
      </c>
      <c r="CS55" s="12">
        <f t="shared" si="23"/>
        <v>2.5554859895480622E-05</v>
      </c>
      <c r="CT55" s="12">
        <f t="shared" si="23"/>
        <v>0.00013416301445127326</v>
      </c>
      <c r="CU55" s="12">
        <f aca="true" t="shared" si="24" ref="CU55:EG55">CU54/156526</f>
        <v>3.8332289843220935E-05</v>
      </c>
      <c r="CV55" s="12">
        <f t="shared" si="24"/>
        <v>0.0003897116134060795</v>
      </c>
      <c r="CW55" s="12">
        <f t="shared" si="24"/>
        <v>0.0009710846760282636</v>
      </c>
      <c r="CX55" s="12">
        <f t="shared" si="24"/>
        <v>0.00022360502408545546</v>
      </c>
      <c r="CY55" s="12">
        <f t="shared" si="24"/>
        <v>0.00020443887916384498</v>
      </c>
      <c r="CZ55" s="12">
        <f t="shared" si="24"/>
        <v>0.0004024890433538198</v>
      </c>
      <c r="DA55" s="12">
        <f t="shared" si="24"/>
        <v>3.8332289843220935E-05</v>
      </c>
      <c r="DB55" s="12">
        <f t="shared" si="24"/>
        <v>6.388714973870156E-06</v>
      </c>
      <c r="DC55" s="12">
        <f t="shared" si="24"/>
        <v>5.1109719790961245E-05</v>
      </c>
      <c r="DD55" s="12">
        <f t="shared" si="24"/>
        <v>0.00012138558450353295</v>
      </c>
      <c r="DE55" s="12">
        <f t="shared" si="24"/>
        <v>0.0010477492557147056</v>
      </c>
      <c r="DF55" s="12">
        <f t="shared" si="24"/>
        <v>0.33198318490218875</v>
      </c>
      <c r="DG55" s="12">
        <f t="shared" si="24"/>
        <v>8.944200963418218E-05</v>
      </c>
      <c r="DH55" s="12">
        <f t="shared" si="24"/>
        <v>0.0009327523861850427</v>
      </c>
      <c r="DI55" s="12">
        <f t="shared" si="24"/>
        <v>0.00015971787434675388</v>
      </c>
      <c r="DJ55" s="12">
        <f t="shared" si="24"/>
        <v>4.472100481709109E-05</v>
      </c>
      <c r="DK55" s="12">
        <f t="shared" si="24"/>
        <v>0.00021082759413771515</v>
      </c>
      <c r="DL55" s="12">
        <f t="shared" si="24"/>
        <v>0.00034499060858898844</v>
      </c>
      <c r="DM55" s="12">
        <f t="shared" si="24"/>
        <v>3.194357486935078E-05</v>
      </c>
      <c r="DN55" s="12">
        <f t="shared" si="24"/>
        <v>3.8332289843220935E-05</v>
      </c>
      <c r="DO55" s="12">
        <f t="shared" si="24"/>
        <v>0.00010221943958192249</v>
      </c>
      <c r="DP55" s="12">
        <f t="shared" si="24"/>
        <v>8.305329466031203E-05</v>
      </c>
      <c r="DQ55" s="12">
        <f t="shared" si="24"/>
        <v>8.944200963418218E-05</v>
      </c>
      <c r="DR55" s="12">
        <f t="shared" si="24"/>
        <v>2.5554859895480622E-05</v>
      </c>
      <c r="DS55" s="12">
        <f t="shared" si="24"/>
        <v>0.004721260365690045</v>
      </c>
      <c r="DT55" s="12">
        <f t="shared" si="24"/>
        <v>0.00013416301445127326</v>
      </c>
      <c r="DU55" s="12">
        <f t="shared" si="24"/>
        <v>1.2777429947740311E-05</v>
      </c>
      <c r="DV55" s="12">
        <f t="shared" si="24"/>
        <v>3.194357486935078E-05</v>
      </c>
      <c r="DW55" s="12">
        <f t="shared" si="24"/>
        <v>7.027586471257172E-05</v>
      </c>
      <c r="DX55" s="12">
        <f t="shared" si="24"/>
        <v>7.666457968644187E-05</v>
      </c>
      <c r="DY55" s="12">
        <f t="shared" si="24"/>
        <v>8.944200963418218E-05</v>
      </c>
      <c r="DZ55" s="12">
        <f t="shared" si="24"/>
        <v>0.00033860189361511827</v>
      </c>
      <c r="EA55" s="12">
        <f t="shared" si="24"/>
        <v>0.00018527273424223453</v>
      </c>
      <c r="EB55" s="12">
        <f t="shared" si="24"/>
        <v>0.0004599874781186512</v>
      </c>
      <c r="EC55" s="12">
        <f t="shared" si="24"/>
        <v>0.0002619373139286764</v>
      </c>
      <c r="ED55" s="12">
        <f t="shared" si="24"/>
        <v>0.00037054546848446906</v>
      </c>
      <c r="EE55" s="12">
        <f t="shared" si="24"/>
        <v>0.00033860189361511827</v>
      </c>
      <c r="EF55" s="12">
        <f t="shared" si="24"/>
        <v>0.0004152664733015601</v>
      </c>
      <c r="EG55" s="12">
        <f t="shared" si="24"/>
        <v>1.9166144921610468E-05</v>
      </c>
    </row>
    <row r="56" spans="2:137" ht="4.5" customHeight="1">
      <c r="B56" s="13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</row>
    <row r="57" spans="1:137" ht="12.75">
      <c r="A57" s="3" t="s">
        <v>40</v>
      </c>
      <c r="B57" s="1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</row>
    <row r="58" spans="2:137" ht="12.75">
      <c r="B58" s="7" t="s">
        <v>38</v>
      </c>
      <c r="C58" s="8">
        <v>4</v>
      </c>
      <c r="D58" s="8">
        <v>2</v>
      </c>
      <c r="E58" s="8">
        <v>4</v>
      </c>
      <c r="F58" s="8">
        <v>9</v>
      </c>
      <c r="G58" s="8">
        <v>10</v>
      </c>
      <c r="H58" s="8">
        <v>2</v>
      </c>
      <c r="I58" s="8">
        <v>14</v>
      </c>
      <c r="J58" s="8">
        <v>1</v>
      </c>
      <c r="K58" s="8">
        <v>0</v>
      </c>
      <c r="L58" s="8">
        <v>5</v>
      </c>
      <c r="M58" s="8">
        <v>0</v>
      </c>
      <c r="N58" s="8">
        <v>25</v>
      </c>
      <c r="O58" s="8">
        <v>26</v>
      </c>
      <c r="P58" s="8">
        <v>2</v>
      </c>
      <c r="Q58" s="8">
        <v>3</v>
      </c>
      <c r="R58" s="8">
        <v>28</v>
      </c>
      <c r="S58" s="8">
        <v>14115</v>
      </c>
      <c r="T58" s="8">
        <v>1856</v>
      </c>
      <c r="U58" s="8">
        <v>0</v>
      </c>
      <c r="V58" s="8">
        <v>7</v>
      </c>
      <c r="W58" s="8">
        <v>3</v>
      </c>
      <c r="X58" s="8">
        <v>0</v>
      </c>
      <c r="Y58" s="8">
        <v>40</v>
      </c>
      <c r="Z58" s="8">
        <v>47</v>
      </c>
      <c r="AA58" s="8">
        <v>3</v>
      </c>
      <c r="AB58" s="8">
        <v>0</v>
      </c>
      <c r="AC58" s="8">
        <v>1</v>
      </c>
      <c r="AD58" s="8">
        <v>8</v>
      </c>
      <c r="AE58" s="8">
        <v>5</v>
      </c>
      <c r="AF58" s="8">
        <v>27</v>
      </c>
      <c r="AG58" s="8">
        <v>81</v>
      </c>
      <c r="AH58" s="8">
        <v>2</v>
      </c>
      <c r="AI58" s="8">
        <v>2</v>
      </c>
      <c r="AJ58" s="8">
        <v>5</v>
      </c>
      <c r="AK58" s="8">
        <v>2</v>
      </c>
      <c r="AL58" s="8">
        <v>42</v>
      </c>
      <c r="AM58" s="8">
        <v>1</v>
      </c>
      <c r="AN58" s="8">
        <v>3</v>
      </c>
      <c r="AO58" s="8">
        <v>13</v>
      </c>
      <c r="AP58" s="8">
        <v>2</v>
      </c>
      <c r="AQ58" s="8">
        <v>8</v>
      </c>
      <c r="AR58" s="8">
        <v>2</v>
      </c>
      <c r="AS58" s="8">
        <v>14</v>
      </c>
      <c r="AT58" s="8">
        <v>8</v>
      </c>
      <c r="AU58" s="8">
        <v>3</v>
      </c>
      <c r="AV58" s="8">
        <v>1</v>
      </c>
      <c r="AW58" s="8">
        <v>3</v>
      </c>
      <c r="AX58" s="8">
        <v>9</v>
      </c>
      <c r="AY58" s="8">
        <v>1</v>
      </c>
      <c r="AZ58" s="8">
        <v>256</v>
      </c>
      <c r="BA58" s="8">
        <v>1</v>
      </c>
      <c r="BB58" s="8">
        <v>3</v>
      </c>
      <c r="BC58" s="8">
        <v>9</v>
      </c>
      <c r="BD58" s="8">
        <v>18</v>
      </c>
      <c r="BE58" s="8">
        <v>2</v>
      </c>
      <c r="BF58" s="8">
        <v>2</v>
      </c>
      <c r="BG58" s="8">
        <v>0</v>
      </c>
      <c r="BH58" s="8">
        <v>0</v>
      </c>
      <c r="BI58" s="8">
        <v>0</v>
      </c>
      <c r="BJ58" s="8">
        <v>3</v>
      </c>
      <c r="BK58" s="8">
        <v>0</v>
      </c>
      <c r="BL58" s="8">
        <v>0</v>
      </c>
      <c r="BM58" s="8">
        <v>14</v>
      </c>
      <c r="BN58" s="8">
        <v>9</v>
      </c>
      <c r="BO58" s="8">
        <v>6</v>
      </c>
      <c r="BP58" s="8">
        <v>0</v>
      </c>
      <c r="BQ58" s="8">
        <v>50</v>
      </c>
      <c r="BR58" s="8">
        <v>8</v>
      </c>
      <c r="BS58" s="8">
        <v>1</v>
      </c>
      <c r="BT58" s="8">
        <v>4</v>
      </c>
      <c r="BU58" s="8">
        <v>14</v>
      </c>
      <c r="BV58" s="8">
        <v>7067</v>
      </c>
      <c r="BW58" s="8">
        <v>0</v>
      </c>
      <c r="BX58" s="8">
        <v>5</v>
      </c>
      <c r="BY58" s="8">
        <v>1</v>
      </c>
      <c r="BZ58" s="8">
        <v>1</v>
      </c>
      <c r="CA58" s="8">
        <v>2</v>
      </c>
      <c r="CB58" s="8">
        <v>3</v>
      </c>
      <c r="CC58" s="8">
        <v>0</v>
      </c>
      <c r="CD58" s="8">
        <v>5</v>
      </c>
      <c r="CE58" s="8">
        <v>4</v>
      </c>
      <c r="CF58" s="8">
        <v>6</v>
      </c>
      <c r="CG58" s="8">
        <v>1</v>
      </c>
      <c r="CH58" s="8">
        <v>20</v>
      </c>
      <c r="CI58" s="8">
        <v>5</v>
      </c>
      <c r="CJ58" s="8">
        <v>4</v>
      </c>
      <c r="CK58" s="8">
        <v>0</v>
      </c>
      <c r="CL58" s="8">
        <v>9</v>
      </c>
      <c r="CM58" s="8">
        <v>1</v>
      </c>
      <c r="CN58" s="8">
        <v>6</v>
      </c>
      <c r="CO58" s="8">
        <v>3</v>
      </c>
      <c r="CP58" s="8">
        <v>3</v>
      </c>
      <c r="CQ58" s="8">
        <v>10</v>
      </c>
      <c r="CR58" s="8">
        <v>1</v>
      </c>
      <c r="CS58" s="8">
        <v>2</v>
      </c>
      <c r="CT58" s="8">
        <v>9</v>
      </c>
      <c r="CU58" s="8">
        <v>2</v>
      </c>
      <c r="CV58" s="8">
        <v>11</v>
      </c>
      <c r="CW58" s="8">
        <v>46</v>
      </c>
      <c r="CX58" s="8">
        <v>32</v>
      </c>
      <c r="CY58" s="8">
        <v>11</v>
      </c>
      <c r="CZ58" s="8">
        <v>13</v>
      </c>
      <c r="DA58" s="8">
        <v>2</v>
      </c>
      <c r="DB58" s="8">
        <v>3</v>
      </c>
      <c r="DC58" s="8">
        <v>1</v>
      </c>
      <c r="DD58" s="8">
        <v>2</v>
      </c>
      <c r="DE58" s="8">
        <v>68</v>
      </c>
      <c r="DF58" s="8">
        <v>16097</v>
      </c>
      <c r="DG58" s="8">
        <v>3</v>
      </c>
      <c r="DH58" s="8">
        <v>33</v>
      </c>
      <c r="DI58" s="8">
        <v>8</v>
      </c>
      <c r="DJ58" s="8">
        <v>1</v>
      </c>
      <c r="DK58" s="8">
        <v>6</v>
      </c>
      <c r="DL58" s="8">
        <v>17</v>
      </c>
      <c r="DM58" s="8">
        <v>0</v>
      </c>
      <c r="DN58" s="8">
        <v>3</v>
      </c>
      <c r="DO58" s="8">
        <v>8</v>
      </c>
      <c r="DP58" s="8">
        <v>10</v>
      </c>
      <c r="DQ58" s="8">
        <v>4</v>
      </c>
      <c r="DR58" s="8">
        <v>0</v>
      </c>
      <c r="DS58" s="8">
        <v>183</v>
      </c>
      <c r="DT58" s="8">
        <v>11</v>
      </c>
      <c r="DU58" s="8">
        <v>3</v>
      </c>
      <c r="DV58" s="8">
        <v>1</v>
      </c>
      <c r="DW58" s="8">
        <v>1</v>
      </c>
      <c r="DX58" s="8">
        <v>1</v>
      </c>
      <c r="DY58" s="8">
        <v>1</v>
      </c>
      <c r="DZ58" s="8">
        <v>10</v>
      </c>
      <c r="EA58" s="8">
        <v>10</v>
      </c>
      <c r="EB58" s="8">
        <v>21</v>
      </c>
      <c r="EC58" s="8">
        <v>7</v>
      </c>
      <c r="ED58" s="8">
        <v>19</v>
      </c>
      <c r="EE58" s="8">
        <v>13</v>
      </c>
      <c r="EF58" s="8">
        <v>16</v>
      </c>
      <c r="EG58" s="8">
        <v>1</v>
      </c>
    </row>
    <row r="59" spans="2:137" ht="12.75">
      <c r="B59" s="7" t="s">
        <v>39</v>
      </c>
      <c r="C59" s="8">
        <v>2</v>
      </c>
      <c r="D59" s="8">
        <v>0</v>
      </c>
      <c r="E59" s="8">
        <v>1</v>
      </c>
      <c r="F59" s="8">
        <v>1</v>
      </c>
      <c r="G59" s="8">
        <v>5</v>
      </c>
      <c r="H59" s="8">
        <v>5</v>
      </c>
      <c r="I59" s="8">
        <v>20</v>
      </c>
      <c r="J59" s="8">
        <v>9</v>
      </c>
      <c r="K59" s="8">
        <v>4</v>
      </c>
      <c r="L59" s="8">
        <v>1</v>
      </c>
      <c r="M59" s="8">
        <v>4</v>
      </c>
      <c r="N59" s="8">
        <v>22</v>
      </c>
      <c r="O59" s="8">
        <v>17</v>
      </c>
      <c r="P59" s="8">
        <v>1</v>
      </c>
      <c r="Q59" s="8">
        <v>2</v>
      </c>
      <c r="R59" s="8">
        <v>32</v>
      </c>
      <c r="S59" s="8">
        <v>13072</v>
      </c>
      <c r="T59" s="8">
        <v>888</v>
      </c>
      <c r="U59" s="8">
        <v>0</v>
      </c>
      <c r="V59" s="8">
        <v>2</v>
      </c>
      <c r="W59" s="8">
        <v>2</v>
      </c>
      <c r="X59" s="8">
        <v>0</v>
      </c>
      <c r="Y59" s="8">
        <v>87</v>
      </c>
      <c r="Z59" s="8">
        <v>40</v>
      </c>
      <c r="AA59" s="8">
        <v>4</v>
      </c>
      <c r="AB59" s="8">
        <v>2</v>
      </c>
      <c r="AC59" s="8">
        <v>0</v>
      </c>
      <c r="AD59" s="8">
        <v>7</v>
      </c>
      <c r="AE59" s="8">
        <v>5</v>
      </c>
      <c r="AF59" s="8">
        <v>20</v>
      </c>
      <c r="AG59" s="8">
        <v>62</v>
      </c>
      <c r="AH59" s="8">
        <v>4</v>
      </c>
      <c r="AI59" s="8">
        <v>0</v>
      </c>
      <c r="AJ59" s="8">
        <v>14</v>
      </c>
      <c r="AK59" s="8">
        <v>1</v>
      </c>
      <c r="AL59" s="8">
        <v>31</v>
      </c>
      <c r="AM59" s="8">
        <v>1</v>
      </c>
      <c r="AN59" s="8">
        <v>1</v>
      </c>
      <c r="AO59" s="8">
        <v>8</v>
      </c>
      <c r="AP59" s="8">
        <v>0</v>
      </c>
      <c r="AQ59" s="8">
        <v>3</v>
      </c>
      <c r="AR59" s="8">
        <v>1</v>
      </c>
      <c r="AS59" s="8">
        <v>10</v>
      </c>
      <c r="AT59" s="8">
        <v>4</v>
      </c>
      <c r="AU59" s="8">
        <v>6</v>
      </c>
      <c r="AV59" s="8">
        <v>0</v>
      </c>
      <c r="AW59" s="8">
        <v>12</v>
      </c>
      <c r="AX59" s="8">
        <v>3</v>
      </c>
      <c r="AY59" s="8">
        <v>1</v>
      </c>
      <c r="AZ59" s="8">
        <v>155</v>
      </c>
      <c r="BA59" s="8">
        <v>1</v>
      </c>
      <c r="BB59" s="8">
        <v>1</v>
      </c>
      <c r="BC59" s="8">
        <v>3</v>
      </c>
      <c r="BD59" s="8">
        <v>8</v>
      </c>
      <c r="BE59" s="8">
        <v>2</v>
      </c>
      <c r="BF59" s="8">
        <v>2</v>
      </c>
      <c r="BG59" s="8">
        <v>0</v>
      </c>
      <c r="BH59" s="8">
        <v>1</v>
      </c>
      <c r="BI59" s="8">
        <v>1</v>
      </c>
      <c r="BJ59" s="8">
        <v>1</v>
      </c>
      <c r="BK59" s="8">
        <v>0</v>
      </c>
      <c r="BL59" s="8">
        <v>0</v>
      </c>
      <c r="BM59" s="8">
        <v>8</v>
      </c>
      <c r="BN59" s="8">
        <v>7</v>
      </c>
      <c r="BO59" s="8">
        <v>5</v>
      </c>
      <c r="BP59" s="8">
        <v>4</v>
      </c>
      <c r="BQ59" s="8">
        <v>42</v>
      </c>
      <c r="BR59" s="8">
        <v>10</v>
      </c>
      <c r="BS59" s="8">
        <v>0</v>
      </c>
      <c r="BT59" s="8">
        <v>2</v>
      </c>
      <c r="BU59" s="8">
        <v>19</v>
      </c>
      <c r="BV59" s="8">
        <v>3535</v>
      </c>
      <c r="BW59" s="8">
        <v>2</v>
      </c>
      <c r="BX59" s="8">
        <v>2</v>
      </c>
      <c r="BY59" s="8">
        <v>3</v>
      </c>
      <c r="BZ59" s="8">
        <v>1</v>
      </c>
      <c r="CA59" s="8">
        <v>15</v>
      </c>
      <c r="CB59" s="8">
        <v>5</v>
      </c>
      <c r="CC59" s="8">
        <v>2</v>
      </c>
      <c r="CD59" s="8">
        <v>16</v>
      </c>
      <c r="CE59" s="8">
        <v>5</v>
      </c>
      <c r="CF59" s="8">
        <v>3</v>
      </c>
      <c r="CG59" s="8">
        <v>2</v>
      </c>
      <c r="CH59" s="8">
        <v>4</v>
      </c>
      <c r="CI59" s="8">
        <v>6</v>
      </c>
      <c r="CJ59" s="8">
        <v>2</v>
      </c>
      <c r="CK59" s="8">
        <v>0</v>
      </c>
      <c r="CL59" s="8">
        <v>6</v>
      </c>
      <c r="CM59" s="8">
        <v>1</v>
      </c>
      <c r="CN59" s="8">
        <v>2</v>
      </c>
      <c r="CO59" s="8">
        <v>5</v>
      </c>
      <c r="CP59" s="8">
        <v>0</v>
      </c>
      <c r="CQ59" s="8">
        <v>3</v>
      </c>
      <c r="CR59" s="8">
        <v>0</v>
      </c>
      <c r="CS59" s="8">
        <v>0</v>
      </c>
      <c r="CT59" s="8">
        <v>8</v>
      </c>
      <c r="CU59" s="8">
        <v>3</v>
      </c>
      <c r="CV59" s="8">
        <v>2</v>
      </c>
      <c r="CW59" s="8">
        <v>32</v>
      </c>
      <c r="CX59" s="8">
        <v>15</v>
      </c>
      <c r="CY59" s="8">
        <v>6</v>
      </c>
      <c r="CZ59" s="8">
        <v>38</v>
      </c>
      <c r="DA59" s="8">
        <v>0</v>
      </c>
      <c r="DB59" s="8">
        <v>2</v>
      </c>
      <c r="DC59" s="8">
        <v>3</v>
      </c>
      <c r="DD59" s="8">
        <v>2</v>
      </c>
      <c r="DE59" s="8">
        <v>34</v>
      </c>
      <c r="DF59" s="8">
        <v>9943</v>
      </c>
      <c r="DG59" s="8">
        <v>4</v>
      </c>
      <c r="DH59" s="8">
        <v>26</v>
      </c>
      <c r="DI59" s="8">
        <v>3</v>
      </c>
      <c r="DJ59" s="8">
        <v>2</v>
      </c>
      <c r="DK59" s="8">
        <v>6</v>
      </c>
      <c r="DL59" s="8">
        <v>16</v>
      </c>
      <c r="DM59" s="8">
        <v>0</v>
      </c>
      <c r="DN59" s="8">
        <v>3</v>
      </c>
      <c r="DO59" s="8">
        <v>3</v>
      </c>
      <c r="DP59" s="8">
        <v>3</v>
      </c>
      <c r="DQ59" s="8">
        <v>0</v>
      </c>
      <c r="DR59" s="8">
        <v>0</v>
      </c>
      <c r="DS59" s="8">
        <v>64</v>
      </c>
      <c r="DT59" s="8">
        <v>5</v>
      </c>
      <c r="DU59" s="8">
        <v>1</v>
      </c>
      <c r="DV59" s="8">
        <v>1</v>
      </c>
      <c r="DW59" s="8">
        <v>4</v>
      </c>
      <c r="DX59" s="8">
        <v>2</v>
      </c>
      <c r="DY59" s="8">
        <v>2</v>
      </c>
      <c r="DZ59" s="8">
        <v>5</v>
      </c>
      <c r="EA59" s="8">
        <v>5</v>
      </c>
      <c r="EB59" s="8">
        <v>18</v>
      </c>
      <c r="EC59" s="8">
        <v>16</v>
      </c>
      <c r="ED59" s="8">
        <v>34</v>
      </c>
      <c r="EE59" s="8">
        <v>23</v>
      </c>
      <c r="EF59" s="8">
        <v>28</v>
      </c>
      <c r="EG59" s="8">
        <v>0</v>
      </c>
    </row>
    <row r="60" spans="2:137" ht="12.75">
      <c r="B60" s="7" t="s">
        <v>10</v>
      </c>
      <c r="C60" s="8">
        <v>13</v>
      </c>
      <c r="D60" s="8">
        <v>13</v>
      </c>
      <c r="E60" s="8">
        <v>8</v>
      </c>
      <c r="F60" s="8">
        <v>5</v>
      </c>
      <c r="G60" s="8">
        <v>12</v>
      </c>
      <c r="H60" s="8">
        <v>3</v>
      </c>
      <c r="I60" s="8">
        <v>22</v>
      </c>
      <c r="J60" s="8">
        <v>13</v>
      </c>
      <c r="K60" s="8">
        <v>0</v>
      </c>
      <c r="L60" s="8">
        <v>6</v>
      </c>
      <c r="M60" s="8">
        <v>4</v>
      </c>
      <c r="N60" s="8">
        <v>22</v>
      </c>
      <c r="O60" s="8">
        <v>29</v>
      </c>
      <c r="P60" s="8">
        <v>1</v>
      </c>
      <c r="Q60" s="8">
        <v>5</v>
      </c>
      <c r="R60" s="8">
        <v>43</v>
      </c>
      <c r="S60" s="8">
        <v>22267</v>
      </c>
      <c r="T60" s="8">
        <v>2602</v>
      </c>
      <c r="U60" s="8">
        <v>0</v>
      </c>
      <c r="V60" s="8">
        <v>3</v>
      </c>
      <c r="W60" s="8">
        <v>19</v>
      </c>
      <c r="X60" s="8">
        <v>3</v>
      </c>
      <c r="Y60" s="8">
        <v>71</v>
      </c>
      <c r="Z60" s="8">
        <v>78</v>
      </c>
      <c r="AA60" s="8">
        <v>9</v>
      </c>
      <c r="AB60" s="8">
        <v>3</v>
      </c>
      <c r="AC60" s="8">
        <v>3</v>
      </c>
      <c r="AD60" s="8">
        <v>8</v>
      </c>
      <c r="AE60" s="8">
        <v>6</v>
      </c>
      <c r="AF60" s="8">
        <v>53</v>
      </c>
      <c r="AG60" s="8">
        <v>154</v>
      </c>
      <c r="AH60" s="8">
        <v>5</v>
      </c>
      <c r="AI60" s="8">
        <v>1</v>
      </c>
      <c r="AJ60" s="8">
        <v>10</v>
      </c>
      <c r="AK60" s="8">
        <v>7</v>
      </c>
      <c r="AL60" s="8">
        <v>69</v>
      </c>
      <c r="AM60" s="8">
        <v>0</v>
      </c>
      <c r="AN60" s="8">
        <v>5</v>
      </c>
      <c r="AO60" s="8">
        <v>22</v>
      </c>
      <c r="AP60" s="8">
        <v>5</v>
      </c>
      <c r="AQ60" s="8">
        <v>9</v>
      </c>
      <c r="AR60" s="8">
        <v>3</v>
      </c>
      <c r="AS60" s="8">
        <v>16</v>
      </c>
      <c r="AT60" s="8">
        <v>22</v>
      </c>
      <c r="AU60" s="8">
        <v>12</v>
      </c>
      <c r="AV60" s="8">
        <v>6</v>
      </c>
      <c r="AW60" s="8">
        <v>9</v>
      </c>
      <c r="AX60" s="8">
        <v>17</v>
      </c>
      <c r="AY60" s="8">
        <v>8</v>
      </c>
      <c r="AZ60" s="8">
        <v>781</v>
      </c>
      <c r="BA60" s="8">
        <v>6</v>
      </c>
      <c r="BB60" s="8">
        <v>8</v>
      </c>
      <c r="BC60" s="8">
        <v>11</v>
      </c>
      <c r="BD60" s="8">
        <v>15</v>
      </c>
      <c r="BE60" s="8">
        <v>3</v>
      </c>
      <c r="BF60" s="8">
        <v>4</v>
      </c>
      <c r="BG60" s="8">
        <v>4</v>
      </c>
      <c r="BH60" s="8">
        <v>5</v>
      </c>
      <c r="BI60" s="8">
        <v>2</v>
      </c>
      <c r="BJ60" s="8">
        <v>4</v>
      </c>
      <c r="BK60" s="8">
        <v>3</v>
      </c>
      <c r="BL60" s="8">
        <v>2</v>
      </c>
      <c r="BM60" s="8">
        <v>26</v>
      </c>
      <c r="BN60" s="8">
        <v>20</v>
      </c>
      <c r="BO60" s="8">
        <v>4</v>
      </c>
      <c r="BP60" s="8">
        <v>9</v>
      </c>
      <c r="BQ60" s="8">
        <v>89</v>
      </c>
      <c r="BR60" s="8">
        <v>28</v>
      </c>
      <c r="BS60" s="8">
        <v>1</v>
      </c>
      <c r="BT60" s="8">
        <v>8</v>
      </c>
      <c r="BU60" s="8">
        <v>16</v>
      </c>
      <c r="BV60" s="8">
        <v>7899</v>
      </c>
      <c r="BW60" s="8">
        <v>4</v>
      </c>
      <c r="BX60" s="8">
        <v>3</v>
      </c>
      <c r="BY60" s="8">
        <v>3</v>
      </c>
      <c r="BZ60" s="8">
        <v>2</v>
      </c>
      <c r="CA60" s="8">
        <v>14</v>
      </c>
      <c r="CB60" s="8">
        <v>7</v>
      </c>
      <c r="CC60" s="8">
        <v>3</v>
      </c>
      <c r="CD60" s="8">
        <v>13</v>
      </c>
      <c r="CE60" s="8">
        <v>14</v>
      </c>
      <c r="CF60" s="8">
        <v>6</v>
      </c>
      <c r="CG60" s="8">
        <v>5</v>
      </c>
      <c r="CH60" s="8">
        <v>6</v>
      </c>
      <c r="CI60" s="8">
        <v>17</v>
      </c>
      <c r="CJ60" s="8">
        <v>1</v>
      </c>
      <c r="CK60" s="8">
        <v>5</v>
      </c>
      <c r="CL60" s="8">
        <v>6</v>
      </c>
      <c r="CM60" s="8">
        <v>0</v>
      </c>
      <c r="CN60" s="8">
        <v>13</v>
      </c>
      <c r="CO60" s="8">
        <v>2</v>
      </c>
      <c r="CP60" s="8">
        <v>2</v>
      </c>
      <c r="CQ60" s="8">
        <v>7</v>
      </c>
      <c r="CR60" s="8">
        <v>7</v>
      </c>
      <c r="CS60" s="8">
        <v>7</v>
      </c>
      <c r="CT60" s="8">
        <v>22</v>
      </c>
      <c r="CU60" s="8">
        <v>4</v>
      </c>
      <c r="CV60" s="8">
        <v>21</v>
      </c>
      <c r="CW60" s="8">
        <v>67</v>
      </c>
      <c r="CX60" s="8">
        <v>28</v>
      </c>
      <c r="CY60" s="8">
        <v>19</v>
      </c>
      <c r="CZ60" s="8">
        <v>27</v>
      </c>
      <c r="DA60" s="8">
        <v>3</v>
      </c>
      <c r="DB60" s="8">
        <v>1</v>
      </c>
      <c r="DC60" s="8">
        <v>2</v>
      </c>
      <c r="DD60" s="8">
        <v>0</v>
      </c>
      <c r="DE60" s="8">
        <v>106</v>
      </c>
      <c r="DF60" s="8">
        <v>19325</v>
      </c>
      <c r="DG60" s="8">
        <v>5</v>
      </c>
      <c r="DH60" s="8">
        <v>95</v>
      </c>
      <c r="DI60" s="8">
        <v>12</v>
      </c>
      <c r="DJ60" s="8">
        <v>4</v>
      </c>
      <c r="DK60" s="8">
        <v>13</v>
      </c>
      <c r="DL60" s="8">
        <v>22</v>
      </c>
      <c r="DM60" s="8">
        <v>1</v>
      </c>
      <c r="DN60" s="8">
        <v>3</v>
      </c>
      <c r="DO60" s="8">
        <v>8</v>
      </c>
      <c r="DP60" s="8">
        <v>4</v>
      </c>
      <c r="DQ60" s="8">
        <v>4</v>
      </c>
      <c r="DR60" s="8">
        <v>0</v>
      </c>
      <c r="DS60" s="8">
        <v>182</v>
      </c>
      <c r="DT60" s="8">
        <v>9</v>
      </c>
      <c r="DU60" s="8">
        <v>2</v>
      </c>
      <c r="DV60" s="8">
        <v>4</v>
      </c>
      <c r="DW60" s="8">
        <v>4</v>
      </c>
      <c r="DX60" s="8">
        <v>2</v>
      </c>
      <c r="DY60" s="8">
        <v>9</v>
      </c>
      <c r="DZ60" s="8">
        <v>21</v>
      </c>
      <c r="EA60" s="8">
        <v>13</v>
      </c>
      <c r="EB60" s="8">
        <v>36</v>
      </c>
      <c r="EC60" s="8">
        <v>13</v>
      </c>
      <c r="ED60" s="8">
        <v>36</v>
      </c>
      <c r="EE60" s="8">
        <v>14</v>
      </c>
      <c r="EF60" s="8">
        <v>35</v>
      </c>
      <c r="EG60" s="8">
        <v>1</v>
      </c>
    </row>
    <row r="61" spans="1:137" ht="12.75">
      <c r="A61" s="9" t="s">
        <v>13</v>
      </c>
      <c r="C61" s="8">
        <v>19</v>
      </c>
      <c r="D61" s="8">
        <v>15</v>
      </c>
      <c r="E61" s="8">
        <v>13</v>
      </c>
      <c r="F61" s="8">
        <v>15</v>
      </c>
      <c r="G61" s="8">
        <v>27</v>
      </c>
      <c r="H61" s="8">
        <v>10</v>
      </c>
      <c r="I61" s="8">
        <v>56</v>
      </c>
      <c r="J61" s="8">
        <v>23</v>
      </c>
      <c r="K61" s="8">
        <v>4</v>
      </c>
      <c r="L61" s="8">
        <v>12</v>
      </c>
      <c r="M61" s="8">
        <v>8</v>
      </c>
      <c r="N61" s="8">
        <v>69</v>
      </c>
      <c r="O61" s="8">
        <v>72</v>
      </c>
      <c r="P61" s="8">
        <v>4</v>
      </c>
      <c r="Q61" s="8">
        <v>10</v>
      </c>
      <c r="R61" s="8">
        <v>103</v>
      </c>
      <c r="S61" s="8">
        <v>49454</v>
      </c>
      <c r="T61" s="8">
        <v>5346</v>
      </c>
      <c r="U61" s="8">
        <v>0</v>
      </c>
      <c r="V61" s="8">
        <v>12</v>
      </c>
      <c r="W61" s="8">
        <v>24</v>
      </c>
      <c r="X61" s="8">
        <v>3</v>
      </c>
      <c r="Y61" s="8">
        <v>198</v>
      </c>
      <c r="Z61" s="8">
        <v>165</v>
      </c>
      <c r="AA61" s="8">
        <v>16</v>
      </c>
      <c r="AB61" s="8">
        <v>5</v>
      </c>
      <c r="AC61" s="8">
        <v>4</v>
      </c>
      <c r="AD61" s="8">
        <v>23</v>
      </c>
      <c r="AE61" s="8">
        <v>16</v>
      </c>
      <c r="AF61" s="8">
        <v>100</v>
      </c>
      <c r="AG61" s="8">
        <v>297</v>
      </c>
      <c r="AH61" s="8">
        <v>11</v>
      </c>
      <c r="AI61" s="8">
        <v>3</v>
      </c>
      <c r="AJ61" s="8">
        <v>29</v>
      </c>
      <c r="AK61" s="8">
        <v>10</v>
      </c>
      <c r="AL61" s="8">
        <v>142</v>
      </c>
      <c r="AM61" s="8">
        <v>2</v>
      </c>
      <c r="AN61" s="8">
        <v>9</v>
      </c>
      <c r="AO61" s="8">
        <v>43</v>
      </c>
      <c r="AP61" s="8">
        <v>7</v>
      </c>
      <c r="AQ61" s="8">
        <v>20</v>
      </c>
      <c r="AR61" s="8">
        <v>6</v>
      </c>
      <c r="AS61" s="8">
        <v>40</v>
      </c>
      <c r="AT61" s="8">
        <v>34</v>
      </c>
      <c r="AU61" s="8">
        <v>21</v>
      </c>
      <c r="AV61" s="8">
        <v>7</v>
      </c>
      <c r="AW61" s="8">
        <v>24</v>
      </c>
      <c r="AX61" s="8">
        <v>29</v>
      </c>
      <c r="AY61" s="8">
        <v>10</v>
      </c>
      <c r="AZ61" s="8">
        <v>1192</v>
      </c>
      <c r="BA61" s="8">
        <v>8</v>
      </c>
      <c r="BB61" s="8">
        <v>12</v>
      </c>
      <c r="BC61" s="8">
        <v>23</v>
      </c>
      <c r="BD61" s="8">
        <v>41</v>
      </c>
      <c r="BE61" s="8">
        <v>7</v>
      </c>
      <c r="BF61" s="8">
        <v>8</v>
      </c>
      <c r="BG61" s="8">
        <v>4</v>
      </c>
      <c r="BH61" s="8">
        <v>6</v>
      </c>
      <c r="BI61" s="8">
        <v>3</v>
      </c>
      <c r="BJ61" s="8">
        <v>8</v>
      </c>
      <c r="BK61" s="8">
        <v>3</v>
      </c>
      <c r="BL61" s="8">
        <v>2</v>
      </c>
      <c r="BM61" s="8">
        <v>48</v>
      </c>
      <c r="BN61" s="8">
        <v>36</v>
      </c>
      <c r="BO61" s="8">
        <v>15</v>
      </c>
      <c r="BP61" s="8">
        <v>13</v>
      </c>
      <c r="BQ61" s="8">
        <v>181</v>
      </c>
      <c r="BR61" s="8">
        <v>46</v>
      </c>
      <c r="BS61" s="8">
        <v>2</v>
      </c>
      <c r="BT61" s="8">
        <v>14</v>
      </c>
      <c r="BU61" s="8">
        <v>49</v>
      </c>
      <c r="BV61" s="8">
        <v>18501</v>
      </c>
      <c r="BW61" s="8">
        <v>6</v>
      </c>
      <c r="BX61" s="8">
        <v>10</v>
      </c>
      <c r="BY61" s="8">
        <v>7</v>
      </c>
      <c r="BZ61" s="8">
        <v>4</v>
      </c>
      <c r="CA61" s="8">
        <v>31</v>
      </c>
      <c r="CB61" s="8">
        <v>15</v>
      </c>
      <c r="CC61" s="8">
        <v>5</v>
      </c>
      <c r="CD61" s="8">
        <v>34</v>
      </c>
      <c r="CE61" s="8">
        <v>23</v>
      </c>
      <c r="CF61" s="8">
        <v>15</v>
      </c>
      <c r="CG61" s="8">
        <v>8</v>
      </c>
      <c r="CH61" s="8">
        <v>30</v>
      </c>
      <c r="CI61" s="8">
        <v>28</v>
      </c>
      <c r="CJ61" s="8">
        <v>7</v>
      </c>
      <c r="CK61" s="8">
        <v>5</v>
      </c>
      <c r="CL61" s="8">
        <v>21</v>
      </c>
      <c r="CM61" s="8">
        <v>2</v>
      </c>
      <c r="CN61" s="8">
        <v>21</v>
      </c>
      <c r="CO61" s="8">
        <v>10</v>
      </c>
      <c r="CP61" s="8">
        <v>5</v>
      </c>
      <c r="CQ61" s="8">
        <v>20</v>
      </c>
      <c r="CR61" s="8">
        <v>8</v>
      </c>
      <c r="CS61" s="8">
        <v>9</v>
      </c>
      <c r="CT61" s="8">
        <v>39</v>
      </c>
      <c r="CU61" s="8">
        <v>9</v>
      </c>
      <c r="CV61" s="8">
        <v>34</v>
      </c>
      <c r="CW61" s="8">
        <v>145</v>
      </c>
      <c r="CX61" s="8">
        <v>75</v>
      </c>
      <c r="CY61" s="8">
        <v>36</v>
      </c>
      <c r="CZ61" s="8">
        <v>78</v>
      </c>
      <c r="DA61" s="8">
        <v>5</v>
      </c>
      <c r="DB61" s="8">
        <v>6</v>
      </c>
      <c r="DC61" s="8">
        <v>6</v>
      </c>
      <c r="DD61" s="8">
        <v>4</v>
      </c>
      <c r="DE61" s="8">
        <v>208</v>
      </c>
      <c r="DF61" s="8">
        <v>45365</v>
      </c>
      <c r="DG61" s="8">
        <v>12</v>
      </c>
      <c r="DH61" s="8">
        <v>154</v>
      </c>
      <c r="DI61" s="8">
        <v>23</v>
      </c>
      <c r="DJ61" s="8">
        <v>7</v>
      </c>
      <c r="DK61" s="8">
        <v>25</v>
      </c>
      <c r="DL61" s="8">
        <v>55</v>
      </c>
      <c r="DM61" s="8">
        <v>1</v>
      </c>
      <c r="DN61" s="8">
        <v>9</v>
      </c>
      <c r="DO61" s="8">
        <v>19</v>
      </c>
      <c r="DP61" s="8">
        <v>17</v>
      </c>
      <c r="DQ61" s="8">
        <v>8</v>
      </c>
      <c r="DR61" s="8">
        <v>0</v>
      </c>
      <c r="DS61" s="8">
        <v>429</v>
      </c>
      <c r="DT61" s="8">
        <v>25</v>
      </c>
      <c r="DU61" s="8">
        <v>6</v>
      </c>
      <c r="DV61" s="8">
        <v>6</v>
      </c>
      <c r="DW61" s="8">
        <v>9</v>
      </c>
      <c r="DX61" s="8">
        <v>5</v>
      </c>
      <c r="DY61" s="8">
        <v>12</v>
      </c>
      <c r="DZ61" s="8">
        <v>36</v>
      </c>
      <c r="EA61" s="8">
        <v>28</v>
      </c>
      <c r="EB61" s="8">
        <v>75</v>
      </c>
      <c r="EC61" s="8">
        <v>36</v>
      </c>
      <c r="ED61" s="8">
        <v>89</v>
      </c>
      <c r="EE61" s="8">
        <v>50</v>
      </c>
      <c r="EF61" s="8">
        <v>79</v>
      </c>
      <c r="EG61" s="8">
        <v>2</v>
      </c>
    </row>
    <row r="62" spans="2:137" s="10" customFormat="1" ht="12.75" customHeight="1">
      <c r="B62" s="11" t="s">
        <v>145</v>
      </c>
      <c r="C62" s="12">
        <f aca="true" t="shared" si="25" ref="C62:AH62">C61/124343</f>
        <v>0.00015280313326845903</v>
      </c>
      <c r="D62" s="12">
        <f t="shared" si="25"/>
        <v>0.00012063405258036238</v>
      </c>
      <c r="E62" s="12">
        <f t="shared" si="25"/>
        <v>0.00010454951223631407</v>
      </c>
      <c r="F62" s="12">
        <f t="shared" si="25"/>
        <v>0.00012063405258036238</v>
      </c>
      <c r="G62" s="12">
        <f t="shared" si="25"/>
        <v>0.0002171412946446523</v>
      </c>
      <c r="H62" s="12">
        <f t="shared" si="25"/>
        <v>8.042270172024159E-05</v>
      </c>
      <c r="I62" s="12">
        <f t="shared" si="25"/>
        <v>0.0004503671296333529</v>
      </c>
      <c r="J62" s="12">
        <f t="shared" si="25"/>
        <v>0.00018497221395655567</v>
      </c>
      <c r="K62" s="12">
        <f t="shared" si="25"/>
        <v>3.2169080688096636E-05</v>
      </c>
      <c r="L62" s="12">
        <f t="shared" si="25"/>
        <v>9.650724206428991E-05</v>
      </c>
      <c r="M62" s="12">
        <f t="shared" si="25"/>
        <v>6.433816137619327E-05</v>
      </c>
      <c r="N62" s="12">
        <f t="shared" si="25"/>
        <v>0.0005549166418696669</v>
      </c>
      <c r="O62" s="12">
        <f t="shared" si="25"/>
        <v>0.0005790434523857394</v>
      </c>
      <c r="P62" s="12">
        <f t="shared" si="25"/>
        <v>3.2169080688096636E-05</v>
      </c>
      <c r="Q62" s="12">
        <f t="shared" si="25"/>
        <v>8.042270172024159E-05</v>
      </c>
      <c r="R62" s="12">
        <f t="shared" si="25"/>
        <v>0.0008283538277184884</v>
      </c>
      <c r="S62" s="12">
        <f t="shared" si="25"/>
        <v>0.3977224290872828</v>
      </c>
      <c r="T62" s="12">
        <f t="shared" si="25"/>
        <v>0.04299397633964115</v>
      </c>
      <c r="U62" s="12">
        <f t="shared" si="25"/>
        <v>0</v>
      </c>
      <c r="V62" s="12">
        <f t="shared" si="25"/>
        <v>9.650724206428991E-05</v>
      </c>
      <c r="W62" s="12">
        <f t="shared" si="25"/>
        <v>0.00019301448412857981</v>
      </c>
      <c r="X62" s="12">
        <f t="shared" si="25"/>
        <v>2.4126810516072477E-05</v>
      </c>
      <c r="Y62" s="12">
        <f t="shared" si="25"/>
        <v>0.0015923694940607835</v>
      </c>
      <c r="Z62" s="12">
        <f t="shared" si="25"/>
        <v>0.0013269745783839862</v>
      </c>
      <c r="AA62" s="12">
        <f t="shared" si="25"/>
        <v>0.00012867632275238654</v>
      </c>
      <c r="AB62" s="12">
        <f t="shared" si="25"/>
        <v>4.0211350860120795E-05</v>
      </c>
      <c r="AC62" s="12">
        <f t="shared" si="25"/>
        <v>3.2169080688096636E-05</v>
      </c>
      <c r="AD62" s="12">
        <f t="shared" si="25"/>
        <v>0.00018497221395655567</v>
      </c>
      <c r="AE62" s="12">
        <f t="shared" si="25"/>
        <v>0.00012867632275238654</v>
      </c>
      <c r="AF62" s="12">
        <f t="shared" si="25"/>
        <v>0.000804227017202416</v>
      </c>
      <c r="AG62" s="12">
        <f t="shared" si="25"/>
        <v>0.0023885542410911754</v>
      </c>
      <c r="AH62" s="12">
        <f t="shared" si="25"/>
        <v>8.846497189226575E-05</v>
      </c>
      <c r="AI62" s="12">
        <f aca="true" t="shared" si="26" ref="AI62:CT62">AI61/124343</f>
        <v>2.4126810516072477E-05</v>
      </c>
      <c r="AJ62" s="12">
        <f t="shared" si="26"/>
        <v>0.00023322583498870062</v>
      </c>
      <c r="AK62" s="12">
        <f t="shared" si="26"/>
        <v>8.042270172024159E-05</v>
      </c>
      <c r="AL62" s="12">
        <f t="shared" si="26"/>
        <v>0.0011420023644274305</v>
      </c>
      <c r="AM62" s="12">
        <f t="shared" si="26"/>
        <v>1.6084540344048318E-05</v>
      </c>
      <c r="AN62" s="12">
        <f t="shared" si="26"/>
        <v>7.238043154821743E-05</v>
      </c>
      <c r="AO62" s="12">
        <f t="shared" si="26"/>
        <v>0.0003458176173970388</v>
      </c>
      <c r="AP62" s="12">
        <f t="shared" si="26"/>
        <v>5.629589120416911E-05</v>
      </c>
      <c r="AQ62" s="12">
        <f t="shared" si="26"/>
        <v>0.00016084540344048318</v>
      </c>
      <c r="AR62" s="12">
        <f t="shared" si="26"/>
        <v>4.8253621032144954E-05</v>
      </c>
      <c r="AS62" s="12">
        <f t="shared" si="26"/>
        <v>0.00032169080688096636</v>
      </c>
      <c r="AT62" s="12">
        <f t="shared" si="26"/>
        <v>0.00027343718584882143</v>
      </c>
      <c r="AU62" s="12">
        <f t="shared" si="26"/>
        <v>0.00016888767361250735</v>
      </c>
      <c r="AV62" s="12">
        <f t="shared" si="26"/>
        <v>5.629589120416911E-05</v>
      </c>
      <c r="AW62" s="12">
        <f t="shared" si="26"/>
        <v>0.00019301448412857981</v>
      </c>
      <c r="AX62" s="12">
        <f t="shared" si="26"/>
        <v>0.00023322583498870062</v>
      </c>
      <c r="AY62" s="12">
        <f t="shared" si="26"/>
        <v>8.042270172024159E-05</v>
      </c>
      <c r="AZ62" s="12">
        <f t="shared" si="26"/>
        <v>0.009586386045052797</v>
      </c>
      <c r="BA62" s="12">
        <f t="shared" si="26"/>
        <v>6.433816137619327E-05</v>
      </c>
      <c r="BB62" s="12">
        <f t="shared" si="26"/>
        <v>9.650724206428991E-05</v>
      </c>
      <c r="BC62" s="12">
        <f t="shared" si="26"/>
        <v>0.00018497221395655567</v>
      </c>
      <c r="BD62" s="12">
        <f t="shared" si="26"/>
        <v>0.00032973307705299053</v>
      </c>
      <c r="BE62" s="12">
        <f t="shared" si="26"/>
        <v>5.629589120416911E-05</v>
      </c>
      <c r="BF62" s="12">
        <f t="shared" si="26"/>
        <v>6.433816137619327E-05</v>
      </c>
      <c r="BG62" s="12">
        <f t="shared" si="26"/>
        <v>3.2169080688096636E-05</v>
      </c>
      <c r="BH62" s="12">
        <f t="shared" si="26"/>
        <v>4.8253621032144954E-05</v>
      </c>
      <c r="BI62" s="12">
        <f t="shared" si="26"/>
        <v>2.4126810516072477E-05</v>
      </c>
      <c r="BJ62" s="12">
        <f t="shared" si="26"/>
        <v>6.433816137619327E-05</v>
      </c>
      <c r="BK62" s="12">
        <f t="shared" si="26"/>
        <v>2.4126810516072477E-05</v>
      </c>
      <c r="BL62" s="12">
        <f t="shared" si="26"/>
        <v>1.6084540344048318E-05</v>
      </c>
      <c r="BM62" s="12">
        <f t="shared" si="26"/>
        <v>0.00038602896825715963</v>
      </c>
      <c r="BN62" s="12">
        <f t="shared" si="26"/>
        <v>0.0002895217261928697</v>
      </c>
      <c r="BO62" s="12">
        <f t="shared" si="26"/>
        <v>0.00012063405258036238</v>
      </c>
      <c r="BP62" s="12">
        <f t="shared" si="26"/>
        <v>0.00010454951223631407</v>
      </c>
      <c r="BQ62" s="12">
        <f t="shared" si="26"/>
        <v>0.0014556509011363727</v>
      </c>
      <c r="BR62" s="12">
        <f t="shared" si="26"/>
        <v>0.00036994442791311134</v>
      </c>
      <c r="BS62" s="12">
        <f t="shared" si="26"/>
        <v>1.6084540344048318E-05</v>
      </c>
      <c r="BT62" s="12">
        <f t="shared" si="26"/>
        <v>0.00011259178240833823</v>
      </c>
      <c r="BU62" s="12">
        <f t="shared" si="26"/>
        <v>0.0003940712384291838</v>
      </c>
      <c r="BV62" s="12">
        <f t="shared" si="26"/>
        <v>0.14879004045261895</v>
      </c>
      <c r="BW62" s="12">
        <f t="shared" si="26"/>
        <v>4.8253621032144954E-05</v>
      </c>
      <c r="BX62" s="12">
        <f t="shared" si="26"/>
        <v>8.042270172024159E-05</v>
      </c>
      <c r="BY62" s="12">
        <f t="shared" si="26"/>
        <v>5.629589120416911E-05</v>
      </c>
      <c r="BZ62" s="12">
        <f t="shared" si="26"/>
        <v>3.2169080688096636E-05</v>
      </c>
      <c r="CA62" s="12">
        <f t="shared" si="26"/>
        <v>0.0002493103753327489</v>
      </c>
      <c r="CB62" s="12">
        <f t="shared" si="26"/>
        <v>0.00012063405258036238</v>
      </c>
      <c r="CC62" s="12">
        <f t="shared" si="26"/>
        <v>4.0211350860120795E-05</v>
      </c>
      <c r="CD62" s="12">
        <f t="shared" si="26"/>
        <v>0.00027343718584882143</v>
      </c>
      <c r="CE62" s="12">
        <f t="shared" si="26"/>
        <v>0.00018497221395655567</v>
      </c>
      <c r="CF62" s="12">
        <f t="shared" si="26"/>
        <v>0.00012063405258036238</v>
      </c>
      <c r="CG62" s="12">
        <f t="shared" si="26"/>
        <v>6.433816137619327E-05</v>
      </c>
      <c r="CH62" s="12">
        <f t="shared" si="26"/>
        <v>0.00024126810516072477</v>
      </c>
      <c r="CI62" s="12">
        <f t="shared" si="26"/>
        <v>0.00022518356481667645</v>
      </c>
      <c r="CJ62" s="12">
        <f t="shared" si="26"/>
        <v>5.629589120416911E-05</v>
      </c>
      <c r="CK62" s="12">
        <f t="shared" si="26"/>
        <v>4.0211350860120795E-05</v>
      </c>
      <c r="CL62" s="12">
        <f t="shared" si="26"/>
        <v>0.00016888767361250735</v>
      </c>
      <c r="CM62" s="12">
        <f t="shared" si="26"/>
        <v>1.6084540344048318E-05</v>
      </c>
      <c r="CN62" s="12">
        <f t="shared" si="26"/>
        <v>0.00016888767361250735</v>
      </c>
      <c r="CO62" s="12">
        <f t="shared" si="26"/>
        <v>8.042270172024159E-05</v>
      </c>
      <c r="CP62" s="12">
        <f t="shared" si="26"/>
        <v>4.0211350860120795E-05</v>
      </c>
      <c r="CQ62" s="12">
        <f t="shared" si="26"/>
        <v>0.00016084540344048318</v>
      </c>
      <c r="CR62" s="12">
        <f t="shared" si="26"/>
        <v>6.433816137619327E-05</v>
      </c>
      <c r="CS62" s="12">
        <f t="shared" si="26"/>
        <v>7.238043154821743E-05</v>
      </c>
      <c r="CT62" s="12">
        <f t="shared" si="26"/>
        <v>0.0003136485367089422</v>
      </c>
      <c r="CU62" s="12">
        <f aca="true" t="shared" si="27" ref="CU62:EG62">CU61/124343</f>
        <v>7.238043154821743E-05</v>
      </c>
      <c r="CV62" s="12">
        <f t="shared" si="27"/>
        <v>0.00027343718584882143</v>
      </c>
      <c r="CW62" s="12">
        <f t="shared" si="27"/>
        <v>0.001166129174943503</v>
      </c>
      <c r="CX62" s="12">
        <f t="shared" si="27"/>
        <v>0.000603170262901812</v>
      </c>
      <c r="CY62" s="12">
        <f t="shared" si="27"/>
        <v>0.0002895217261928697</v>
      </c>
      <c r="CZ62" s="12">
        <f t="shared" si="27"/>
        <v>0.0006272970734178844</v>
      </c>
      <c r="DA62" s="12">
        <f t="shared" si="27"/>
        <v>4.0211350860120795E-05</v>
      </c>
      <c r="DB62" s="12">
        <f t="shared" si="27"/>
        <v>4.8253621032144954E-05</v>
      </c>
      <c r="DC62" s="12">
        <f t="shared" si="27"/>
        <v>4.8253621032144954E-05</v>
      </c>
      <c r="DD62" s="12">
        <f t="shared" si="27"/>
        <v>3.2169080688096636E-05</v>
      </c>
      <c r="DE62" s="12">
        <f t="shared" si="27"/>
        <v>0.001672792195781025</v>
      </c>
      <c r="DF62" s="12">
        <f t="shared" si="27"/>
        <v>0.364837586353876</v>
      </c>
      <c r="DG62" s="12">
        <f t="shared" si="27"/>
        <v>9.650724206428991E-05</v>
      </c>
      <c r="DH62" s="12">
        <f t="shared" si="27"/>
        <v>0.0012385096064917204</v>
      </c>
      <c r="DI62" s="12">
        <f t="shared" si="27"/>
        <v>0.00018497221395655567</v>
      </c>
      <c r="DJ62" s="12">
        <f t="shared" si="27"/>
        <v>5.629589120416911E-05</v>
      </c>
      <c r="DK62" s="12">
        <f t="shared" si="27"/>
        <v>0.000201056754300604</v>
      </c>
      <c r="DL62" s="12">
        <f t="shared" si="27"/>
        <v>0.00044232485946132873</v>
      </c>
      <c r="DM62" s="12">
        <f t="shared" si="27"/>
        <v>8.042270172024159E-06</v>
      </c>
      <c r="DN62" s="12">
        <f t="shared" si="27"/>
        <v>7.238043154821743E-05</v>
      </c>
      <c r="DO62" s="12">
        <f t="shared" si="27"/>
        <v>0.00015280313326845903</v>
      </c>
      <c r="DP62" s="12">
        <f t="shared" si="27"/>
        <v>0.00013671859292441072</v>
      </c>
      <c r="DQ62" s="12">
        <f t="shared" si="27"/>
        <v>6.433816137619327E-05</v>
      </c>
      <c r="DR62" s="12">
        <f t="shared" si="27"/>
        <v>0</v>
      </c>
      <c r="DS62" s="12">
        <f t="shared" si="27"/>
        <v>0.003450133903798364</v>
      </c>
      <c r="DT62" s="12">
        <f t="shared" si="27"/>
        <v>0.000201056754300604</v>
      </c>
      <c r="DU62" s="12">
        <f t="shared" si="27"/>
        <v>4.8253621032144954E-05</v>
      </c>
      <c r="DV62" s="12">
        <f t="shared" si="27"/>
        <v>4.8253621032144954E-05</v>
      </c>
      <c r="DW62" s="12">
        <f t="shared" si="27"/>
        <v>7.238043154821743E-05</v>
      </c>
      <c r="DX62" s="12">
        <f t="shared" si="27"/>
        <v>4.0211350860120795E-05</v>
      </c>
      <c r="DY62" s="12">
        <f t="shared" si="27"/>
        <v>9.650724206428991E-05</v>
      </c>
      <c r="DZ62" s="12">
        <f t="shared" si="27"/>
        <v>0.0002895217261928697</v>
      </c>
      <c r="EA62" s="12">
        <f t="shared" si="27"/>
        <v>0.00022518356481667645</v>
      </c>
      <c r="EB62" s="12">
        <f t="shared" si="27"/>
        <v>0.000603170262901812</v>
      </c>
      <c r="EC62" s="12">
        <f t="shared" si="27"/>
        <v>0.0002895217261928697</v>
      </c>
      <c r="ED62" s="12">
        <f t="shared" si="27"/>
        <v>0.0007157620453101502</v>
      </c>
      <c r="EE62" s="12">
        <f t="shared" si="27"/>
        <v>0.000402113508601208</v>
      </c>
      <c r="EF62" s="12">
        <f t="shared" si="27"/>
        <v>0.0006353393435899085</v>
      </c>
      <c r="EG62" s="12">
        <f t="shared" si="27"/>
        <v>1.6084540344048318E-05</v>
      </c>
    </row>
    <row r="63" spans="2:137" ht="4.5" customHeight="1">
      <c r="B63" s="13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</row>
    <row r="64" spans="1:137" ht="12.75">
      <c r="A64" s="3" t="s">
        <v>41</v>
      </c>
      <c r="B64" s="13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</row>
    <row r="65" spans="2:137" ht="12.75">
      <c r="B65" s="7" t="s">
        <v>39</v>
      </c>
      <c r="C65" s="8">
        <v>7</v>
      </c>
      <c r="D65" s="8">
        <v>9</v>
      </c>
      <c r="E65" s="8">
        <v>4</v>
      </c>
      <c r="F65" s="8">
        <v>4</v>
      </c>
      <c r="G65" s="8">
        <v>20</v>
      </c>
      <c r="H65" s="8">
        <v>12</v>
      </c>
      <c r="I65" s="8">
        <v>20</v>
      </c>
      <c r="J65" s="8">
        <v>11</v>
      </c>
      <c r="K65" s="8">
        <v>0</v>
      </c>
      <c r="L65" s="8">
        <v>2</v>
      </c>
      <c r="M65" s="8">
        <v>6</v>
      </c>
      <c r="N65" s="8">
        <v>110</v>
      </c>
      <c r="O65" s="8">
        <v>25</v>
      </c>
      <c r="P65" s="8">
        <v>5</v>
      </c>
      <c r="Q65" s="8">
        <v>3</v>
      </c>
      <c r="R65" s="8">
        <v>56</v>
      </c>
      <c r="S65" s="8">
        <v>21369</v>
      </c>
      <c r="T65" s="8">
        <v>1715</v>
      </c>
      <c r="U65" s="8">
        <v>3</v>
      </c>
      <c r="V65" s="8">
        <v>5</v>
      </c>
      <c r="W65" s="8">
        <v>5</v>
      </c>
      <c r="X65" s="8">
        <v>1</v>
      </c>
      <c r="Y65" s="8">
        <v>122</v>
      </c>
      <c r="Z65" s="8">
        <v>101</v>
      </c>
      <c r="AA65" s="8">
        <v>5</v>
      </c>
      <c r="AB65" s="8">
        <v>3</v>
      </c>
      <c r="AC65" s="8">
        <v>4</v>
      </c>
      <c r="AD65" s="8">
        <v>3</v>
      </c>
      <c r="AE65" s="8">
        <v>7</v>
      </c>
      <c r="AF65" s="8">
        <v>22</v>
      </c>
      <c r="AG65" s="8">
        <v>110</v>
      </c>
      <c r="AH65" s="8">
        <v>5</v>
      </c>
      <c r="AI65" s="8">
        <v>2</v>
      </c>
      <c r="AJ65" s="8">
        <v>9</v>
      </c>
      <c r="AK65" s="8">
        <v>1</v>
      </c>
      <c r="AL65" s="8">
        <v>70</v>
      </c>
      <c r="AM65" s="8">
        <v>2</v>
      </c>
      <c r="AN65" s="8">
        <v>0</v>
      </c>
      <c r="AO65" s="8">
        <v>21</v>
      </c>
      <c r="AP65" s="8">
        <v>6</v>
      </c>
      <c r="AQ65" s="8">
        <v>18</v>
      </c>
      <c r="AR65" s="8">
        <v>3</v>
      </c>
      <c r="AS65" s="8">
        <v>15</v>
      </c>
      <c r="AT65" s="8">
        <v>10</v>
      </c>
      <c r="AU65" s="8">
        <v>10</v>
      </c>
      <c r="AV65" s="8">
        <v>2</v>
      </c>
      <c r="AW65" s="8">
        <v>10</v>
      </c>
      <c r="AX65" s="8">
        <v>7</v>
      </c>
      <c r="AY65" s="8">
        <v>1</v>
      </c>
      <c r="AZ65" s="8">
        <v>274</v>
      </c>
      <c r="BA65" s="8">
        <v>3</v>
      </c>
      <c r="BB65" s="8">
        <v>13</v>
      </c>
      <c r="BC65" s="8">
        <v>8</v>
      </c>
      <c r="BD65" s="8">
        <v>13</v>
      </c>
      <c r="BE65" s="8">
        <v>0</v>
      </c>
      <c r="BF65" s="8">
        <v>3</v>
      </c>
      <c r="BG65" s="8">
        <v>1</v>
      </c>
      <c r="BH65" s="8">
        <v>2</v>
      </c>
      <c r="BI65" s="8">
        <v>5</v>
      </c>
      <c r="BJ65" s="8">
        <v>3</v>
      </c>
      <c r="BK65" s="8">
        <v>1</v>
      </c>
      <c r="BL65" s="8">
        <v>1</v>
      </c>
      <c r="BM65" s="8">
        <v>14</v>
      </c>
      <c r="BN65" s="8">
        <v>12</v>
      </c>
      <c r="BO65" s="8">
        <v>5</v>
      </c>
      <c r="BP65" s="8">
        <v>3</v>
      </c>
      <c r="BQ65" s="8">
        <v>81</v>
      </c>
      <c r="BR65" s="8">
        <v>28</v>
      </c>
      <c r="BS65" s="8">
        <v>3</v>
      </c>
      <c r="BT65" s="8">
        <v>4</v>
      </c>
      <c r="BU65" s="8">
        <v>29</v>
      </c>
      <c r="BV65" s="8">
        <v>12013</v>
      </c>
      <c r="BW65" s="8">
        <v>6</v>
      </c>
      <c r="BX65" s="8">
        <v>6</v>
      </c>
      <c r="BY65" s="8">
        <v>1</v>
      </c>
      <c r="BZ65" s="8">
        <v>3</v>
      </c>
      <c r="CA65" s="8">
        <v>20</v>
      </c>
      <c r="CB65" s="8">
        <v>19</v>
      </c>
      <c r="CC65" s="8">
        <v>1</v>
      </c>
      <c r="CD65" s="8">
        <v>22</v>
      </c>
      <c r="CE65" s="8">
        <v>14</v>
      </c>
      <c r="CF65" s="8">
        <v>1</v>
      </c>
      <c r="CG65" s="8">
        <v>6</v>
      </c>
      <c r="CH65" s="8">
        <v>10</v>
      </c>
      <c r="CI65" s="8">
        <v>10</v>
      </c>
      <c r="CJ65" s="8">
        <v>0</v>
      </c>
      <c r="CK65" s="8">
        <v>0</v>
      </c>
      <c r="CL65" s="8">
        <v>9</v>
      </c>
      <c r="CM65" s="8">
        <v>0</v>
      </c>
      <c r="CN65" s="8">
        <v>10</v>
      </c>
      <c r="CO65" s="8">
        <v>8</v>
      </c>
      <c r="CP65" s="8">
        <v>7</v>
      </c>
      <c r="CQ65" s="8">
        <v>2</v>
      </c>
      <c r="CR65" s="8">
        <v>11</v>
      </c>
      <c r="CS65" s="8">
        <v>6</v>
      </c>
      <c r="CT65" s="8">
        <v>1</v>
      </c>
      <c r="CU65" s="8">
        <v>17</v>
      </c>
      <c r="CV65" s="8">
        <v>6</v>
      </c>
      <c r="CW65" s="8">
        <v>45</v>
      </c>
      <c r="CX65" s="8">
        <v>35</v>
      </c>
      <c r="CY65" s="8">
        <v>27</v>
      </c>
      <c r="CZ65" s="8">
        <v>52</v>
      </c>
      <c r="DA65" s="8">
        <v>0</v>
      </c>
      <c r="DB65" s="8">
        <v>6</v>
      </c>
      <c r="DC65" s="8">
        <v>3</v>
      </c>
      <c r="DD65" s="8">
        <v>8</v>
      </c>
      <c r="DE65" s="8">
        <v>230</v>
      </c>
      <c r="DF65" s="8">
        <v>33179</v>
      </c>
      <c r="DG65" s="8">
        <v>6</v>
      </c>
      <c r="DH65" s="8">
        <v>60</v>
      </c>
      <c r="DI65" s="8">
        <v>10</v>
      </c>
      <c r="DJ65" s="8">
        <v>2</v>
      </c>
      <c r="DK65" s="8">
        <v>9</v>
      </c>
      <c r="DL65" s="8">
        <v>34</v>
      </c>
      <c r="DM65" s="8">
        <v>0</v>
      </c>
      <c r="DN65" s="8">
        <v>5</v>
      </c>
      <c r="DO65" s="8">
        <v>9</v>
      </c>
      <c r="DP65" s="8">
        <v>1</v>
      </c>
      <c r="DQ65" s="8">
        <v>8</v>
      </c>
      <c r="DR65" s="8">
        <v>0</v>
      </c>
      <c r="DS65" s="8">
        <v>169</v>
      </c>
      <c r="DT65" s="8">
        <v>7</v>
      </c>
      <c r="DU65" s="8">
        <v>1</v>
      </c>
      <c r="DV65" s="8">
        <v>3</v>
      </c>
      <c r="DW65" s="8">
        <v>11</v>
      </c>
      <c r="DX65" s="8">
        <v>10</v>
      </c>
      <c r="DY65" s="8">
        <v>9</v>
      </c>
      <c r="DZ65" s="8">
        <v>18</v>
      </c>
      <c r="EA65" s="8">
        <v>26</v>
      </c>
      <c r="EB65" s="8">
        <v>20</v>
      </c>
      <c r="EC65" s="8">
        <v>14</v>
      </c>
      <c r="ED65" s="8">
        <v>33</v>
      </c>
      <c r="EE65" s="8">
        <v>21</v>
      </c>
      <c r="EF65" s="8">
        <v>41</v>
      </c>
      <c r="EG65" s="8">
        <v>2</v>
      </c>
    </row>
    <row r="66" spans="2:137" ht="12.75">
      <c r="B66" s="7" t="s">
        <v>22</v>
      </c>
      <c r="C66" s="8">
        <v>10</v>
      </c>
      <c r="D66" s="8">
        <v>10</v>
      </c>
      <c r="E66" s="8">
        <v>2</v>
      </c>
      <c r="F66" s="8">
        <v>1</v>
      </c>
      <c r="G66" s="8">
        <v>14</v>
      </c>
      <c r="H66" s="8">
        <v>14</v>
      </c>
      <c r="I66" s="8">
        <v>9</v>
      </c>
      <c r="J66" s="8">
        <v>11</v>
      </c>
      <c r="K66" s="8">
        <v>0</v>
      </c>
      <c r="L66" s="8">
        <v>3</v>
      </c>
      <c r="M66" s="8">
        <v>1</v>
      </c>
      <c r="N66" s="8">
        <v>24</v>
      </c>
      <c r="O66" s="8">
        <v>21</v>
      </c>
      <c r="P66" s="8">
        <v>8</v>
      </c>
      <c r="Q66" s="8">
        <v>8</v>
      </c>
      <c r="R66" s="8">
        <v>34</v>
      </c>
      <c r="S66" s="8">
        <v>18643</v>
      </c>
      <c r="T66" s="8">
        <v>2916</v>
      </c>
      <c r="U66" s="8">
        <v>0</v>
      </c>
      <c r="V66" s="8">
        <v>4</v>
      </c>
      <c r="W66" s="8">
        <v>3</v>
      </c>
      <c r="X66" s="8">
        <v>1</v>
      </c>
      <c r="Y66" s="8">
        <v>58</v>
      </c>
      <c r="Z66" s="8">
        <v>96</v>
      </c>
      <c r="AA66" s="8">
        <v>12</v>
      </c>
      <c r="AB66" s="8">
        <v>1</v>
      </c>
      <c r="AC66" s="8">
        <v>2</v>
      </c>
      <c r="AD66" s="8">
        <v>6</v>
      </c>
      <c r="AE66" s="8">
        <v>3</v>
      </c>
      <c r="AF66" s="8">
        <v>23</v>
      </c>
      <c r="AG66" s="8">
        <v>81</v>
      </c>
      <c r="AH66" s="8">
        <v>2</v>
      </c>
      <c r="AI66" s="8">
        <v>2</v>
      </c>
      <c r="AJ66" s="8">
        <v>10</v>
      </c>
      <c r="AK66" s="8">
        <v>2</v>
      </c>
      <c r="AL66" s="8">
        <v>24</v>
      </c>
      <c r="AM66" s="8">
        <v>0</v>
      </c>
      <c r="AN66" s="8">
        <v>0</v>
      </c>
      <c r="AO66" s="8">
        <v>10</v>
      </c>
      <c r="AP66" s="8">
        <v>4</v>
      </c>
      <c r="AQ66" s="8">
        <v>63</v>
      </c>
      <c r="AR66" s="8">
        <v>2</v>
      </c>
      <c r="AS66" s="8">
        <v>7</v>
      </c>
      <c r="AT66" s="8">
        <v>7</v>
      </c>
      <c r="AU66" s="8">
        <v>4</v>
      </c>
      <c r="AV66" s="8">
        <v>8</v>
      </c>
      <c r="AW66" s="8">
        <v>10</v>
      </c>
      <c r="AX66" s="8">
        <v>13</v>
      </c>
      <c r="AY66" s="8">
        <v>3</v>
      </c>
      <c r="AZ66" s="8">
        <v>421</v>
      </c>
      <c r="BA66" s="8">
        <v>6</v>
      </c>
      <c r="BB66" s="8">
        <v>3</v>
      </c>
      <c r="BC66" s="8">
        <v>15</v>
      </c>
      <c r="BD66" s="8">
        <v>12</v>
      </c>
      <c r="BE66" s="8">
        <v>2</v>
      </c>
      <c r="BF66" s="8">
        <v>7</v>
      </c>
      <c r="BG66" s="8">
        <v>2</v>
      </c>
      <c r="BH66" s="8">
        <v>6</v>
      </c>
      <c r="BI66" s="8">
        <v>2</v>
      </c>
      <c r="BJ66" s="8">
        <v>4</v>
      </c>
      <c r="BK66" s="8">
        <v>0</v>
      </c>
      <c r="BL66" s="8">
        <v>0</v>
      </c>
      <c r="BM66" s="8">
        <v>11</v>
      </c>
      <c r="BN66" s="8">
        <v>12</v>
      </c>
      <c r="BO66" s="8">
        <v>6</v>
      </c>
      <c r="BP66" s="8">
        <v>5</v>
      </c>
      <c r="BQ66" s="8">
        <v>49</v>
      </c>
      <c r="BR66" s="8">
        <v>16</v>
      </c>
      <c r="BS66" s="8">
        <v>5</v>
      </c>
      <c r="BT66" s="8">
        <v>0</v>
      </c>
      <c r="BU66" s="8">
        <v>16</v>
      </c>
      <c r="BV66" s="8">
        <v>5560</v>
      </c>
      <c r="BW66" s="8">
        <v>0</v>
      </c>
      <c r="BX66" s="8">
        <v>2</v>
      </c>
      <c r="BY66" s="8">
        <v>4</v>
      </c>
      <c r="BZ66" s="8">
        <v>3</v>
      </c>
      <c r="CA66" s="8">
        <v>11</v>
      </c>
      <c r="CB66" s="8">
        <v>3</v>
      </c>
      <c r="CC66" s="8">
        <v>1</v>
      </c>
      <c r="CD66" s="8">
        <v>7</v>
      </c>
      <c r="CE66" s="8">
        <v>3</v>
      </c>
      <c r="CF66" s="8">
        <v>2</v>
      </c>
      <c r="CG66" s="8">
        <v>33</v>
      </c>
      <c r="CH66" s="8">
        <v>21</v>
      </c>
      <c r="CI66" s="8">
        <v>14</v>
      </c>
      <c r="CJ66" s="8">
        <v>1</v>
      </c>
      <c r="CK66" s="8">
        <v>9</v>
      </c>
      <c r="CL66" s="8">
        <v>8</v>
      </c>
      <c r="CM66" s="8">
        <v>7</v>
      </c>
      <c r="CN66" s="8">
        <v>8</v>
      </c>
      <c r="CO66" s="8">
        <v>3</v>
      </c>
      <c r="CP66" s="8">
        <v>2</v>
      </c>
      <c r="CQ66" s="8">
        <v>11</v>
      </c>
      <c r="CR66" s="8">
        <v>4</v>
      </c>
      <c r="CS66" s="8">
        <v>3</v>
      </c>
      <c r="CT66" s="8">
        <v>4</v>
      </c>
      <c r="CU66" s="8">
        <v>46</v>
      </c>
      <c r="CV66" s="8">
        <v>13</v>
      </c>
      <c r="CW66" s="8">
        <v>37</v>
      </c>
      <c r="CX66" s="8">
        <v>16</v>
      </c>
      <c r="CY66" s="8">
        <v>11</v>
      </c>
      <c r="CZ66" s="8">
        <v>34</v>
      </c>
      <c r="DA66" s="8">
        <v>3</v>
      </c>
      <c r="DB66" s="8">
        <v>0</v>
      </c>
      <c r="DC66" s="8">
        <v>5</v>
      </c>
      <c r="DD66" s="8">
        <v>7</v>
      </c>
      <c r="DE66" s="8">
        <v>57</v>
      </c>
      <c r="DF66" s="8">
        <v>20182</v>
      </c>
      <c r="DG66" s="8">
        <v>2</v>
      </c>
      <c r="DH66" s="8">
        <v>56</v>
      </c>
      <c r="DI66" s="8">
        <v>6</v>
      </c>
      <c r="DJ66" s="8">
        <v>0</v>
      </c>
      <c r="DK66" s="8">
        <v>4</v>
      </c>
      <c r="DL66" s="8">
        <v>18</v>
      </c>
      <c r="DM66" s="8">
        <v>6</v>
      </c>
      <c r="DN66" s="8">
        <v>0</v>
      </c>
      <c r="DO66" s="8">
        <v>2</v>
      </c>
      <c r="DP66" s="8">
        <v>4</v>
      </c>
      <c r="DQ66" s="8">
        <v>1</v>
      </c>
      <c r="DR66" s="8">
        <v>0</v>
      </c>
      <c r="DS66" s="8">
        <v>158</v>
      </c>
      <c r="DT66" s="8">
        <v>15</v>
      </c>
      <c r="DU66" s="8">
        <v>0</v>
      </c>
      <c r="DV66" s="8">
        <v>0</v>
      </c>
      <c r="DW66" s="8">
        <v>2</v>
      </c>
      <c r="DX66" s="8">
        <v>6</v>
      </c>
      <c r="DY66" s="8">
        <v>9</v>
      </c>
      <c r="DZ66" s="8">
        <v>24</v>
      </c>
      <c r="EA66" s="8">
        <v>17</v>
      </c>
      <c r="EB66" s="8">
        <v>33</v>
      </c>
      <c r="EC66" s="8">
        <v>4</v>
      </c>
      <c r="ED66" s="8">
        <v>12</v>
      </c>
      <c r="EE66" s="8">
        <v>5</v>
      </c>
      <c r="EF66" s="8">
        <v>19</v>
      </c>
      <c r="EG66" s="8">
        <v>1</v>
      </c>
    </row>
    <row r="67" spans="1:137" ht="12.75">
      <c r="A67" s="9" t="s">
        <v>13</v>
      </c>
      <c r="C67" s="8">
        <v>17</v>
      </c>
      <c r="D67" s="8">
        <v>19</v>
      </c>
      <c r="E67" s="8">
        <v>6</v>
      </c>
      <c r="F67" s="8">
        <v>5</v>
      </c>
      <c r="G67" s="8">
        <v>34</v>
      </c>
      <c r="H67" s="8">
        <v>26</v>
      </c>
      <c r="I67" s="8">
        <v>29</v>
      </c>
      <c r="J67" s="8">
        <v>22</v>
      </c>
      <c r="K67" s="8">
        <v>0</v>
      </c>
      <c r="L67" s="8">
        <v>5</v>
      </c>
      <c r="M67" s="8">
        <v>7</v>
      </c>
      <c r="N67" s="8">
        <v>134</v>
      </c>
      <c r="O67" s="8">
        <v>46</v>
      </c>
      <c r="P67" s="8">
        <v>13</v>
      </c>
      <c r="Q67" s="8">
        <v>11</v>
      </c>
      <c r="R67" s="8">
        <v>90</v>
      </c>
      <c r="S67" s="8">
        <v>40012</v>
      </c>
      <c r="T67" s="8">
        <v>4631</v>
      </c>
      <c r="U67" s="8">
        <v>3</v>
      </c>
      <c r="V67" s="8">
        <v>9</v>
      </c>
      <c r="W67" s="8">
        <v>8</v>
      </c>
      <c r="X67" s="8">
        <v>2</v>
      </c>
      <c r="Y67" s="8">
        <v>180</v>
      </c>
      <c r="Z67" s="8">
        <v>197</v>
      </c>
      <c r="AA67" s="8">
        <v>17</v>
      </c>
      <c r="AB67" s="8">
        <v>4</v>
      </c>
      <c r="AC67" s="8">
        <v>6</v>
      </c>
      <c r="AD67" s="8">
        <v>9</v>
      </c>
      <c r="AE67" s="8">
        <v>10</v>
      </c>
      <c r="AF67" s="8">
        <v>45</v>
      </c>
      <c r="AG67" s="8">
        <v>191</v>
      </c>
      <c r="AH67" s="8">
        <v>7</v>
      </c>
      <c r="AI67" s="8">
        <v>4</v>
      </c>
      <c r="AJ67" s="8">
        <v>19</v>
      </c>
      <c r="AK67" s="8">
        <v>3</v>
      </c>
      <c r="AL67" s="8">
        <v>94</v>
      </c>
      <c r="AM67" s="8">
        <v>2</v>
      </c>
      <c r="AN67" s="8">
        <v>0</v>
      </c>
      <c r="AO67" s="8">
        <v>31</v>
      </c>
      <c r="AP67" s="8">
        <v>10</v>
      </c>
      <c r="AQ67" s="8">
        <v>81</v>
      </c>
      <c r="AR67" s="8">
        <v>5</v>
      </c>
      <c r="AS67" s="8">
        <v>22</v>
      </c>
      <c r="AT67" s="8">
        <v>17</v>
      </c>
      <c r="AU67" s="8">
        <v>14</v>
      </c>
      <c r="AV67" s="8">
        <v>10</v>
      </c>
      <c r="AW67" s="8">
        <v>20</v>
      </c>
      <c r="AX67" s="8">
        <v>20</v>
      </c>
      <c r="AY67" s="8">
        <v>4</v>
      </c>
      <c r="AZ67" s="8">
        <v>695</v>
      </c>
      <c r="BA67" s="8">
        <v>9</v>
      </c>
      <c r="BB67" s="8">
        <v>16</v>
      </c>
      <c r="BC67" s="8">
        <v>23</v>
      </c>
      <c r="BD67" s="8">
        <v>25</v>
      </c>
      <c r="BE67" s="8">
        <v>2</v>
      </c>
      <c r="BF67" s="8">
        <v>10</v>
      </c>
      <c r="BG67" s="8">
        <v>3</v>
      </c>
      <c r="BH67" s="8">
        <v>8</v>
      </c>
      <c r="BI67" s="8">
        <v>7</v>
      </c>
      <c r="BJ67" s="8">
        <v>7</v>
      </c>
      <c r="BK67" s="8">
        <v>1</v>
      </c>
      <c r="BL67" s="8">
        <v>1</v>
      </c>
      <c r="BM67" s="8">
        <v>25</v>
      </c>
      <c r="BN67" s="8">
        <v>24</v>
      </c>
      <c r="BO67" s="8">
        <v>11</v>
      </c>
      <c r="BP67" s="8">
        <v>8</v>
      </c>
      <c r="BQ67" s="8">
        <v>130</v>
      </c>
      <c r="BR67" s="8">
        <v>44</v>
      </c>
      <c r="BS67" s="8">
        <v>8</v>
      </c>
      <c r="BT67" s="8">
        <v>4</v>
      </c>
      <c r="BU67" s="8">
        <v>45</v>
      </c>
      <c r="BV67" s="8">
        <v>17573</v>
      </c>
      <c r="BW67" s="8">
        <v>6</v>
      </c>
      <c r="BX67" s="8">
        <v>8</v>
      </c>
      <c r="BY67" s="8">
        <v>5</v>
      </c>
      <c r="BZ67" s="8">
        <v>6</v>
      </c>
      <c r="CA67" s="8">
        <v>31</v>
      </c>
      <c r="CB67" s="8">
        <v>22</v>
      </c>
      <c r="CC67" s="8">
        <v>2</v>
      </c>
      <c r="CD67" s="8">
        <v>29</v>
      </c>
      <c r="CE67" s="8">
        <v>17</v>
      </c>
      <c r="CF67" s="8">
        <v>3</v>
      </c>
      <c r="CG67" s="8">
        <v>39</v>
      </c>
      <c r="CH67" s="8">
        <v>31</v>
      </c>
      <c r="CI67" s="8">
        <v>24</v>
      </c>
      <c r="CJ67" s="8">
        <v>1</v>
      </c>
      <c r="CK67" s="8">
        <v>9</v>
      </c>
      <c r="CL67" s="8">
        <v>17</v>
      </c>
      <c r="CM67" s="8">
        <v>7</v>
      </c>
      <c r="CN67" s="8">
        <v>18</v>
      </c>
      <c r="CO67" s="8">
        <v>11</v>
      </c>
      <c r="CP67" s="8">
        <v>9</v>
      </c>
      <c r="CQ67" s="8">
        <v>13</v>
      </c>
      <c r="CR67" s="8">
        <v>15</v>
      </c>
      <c r="CS67" s="8">
        <v>9</v>
      </c>
      <c r="CT67" s="8">
        <v>5</v>
      </c>
      <c r="CU67" s="8">
        <v>63</v>
      </c>
      <c r="CV67" s="8">
        <v>19</v>
      </c>
      <c r="CW67" s="8">
        <v>82</v>
      </c>
      <c r="CX67" s="8">
        <v>51</v>
      </c>
      <c r="CY67" s="8">
        <v>38</v>
      </c>
      <c r="CZ67" s="8">
        <v>86</v>
      </c>
      <c r="DA67" s="8">
        <v>3</v>
      </c>
      <c r="DB67" s="8">
        <v>6</v>
      </c>
      <c r="DC67" s="8">
        <v>8</v>
      </c>
      <c r="DD67" s="8">
        <v>15</v>
      </c>
      <c r="DE67" s="8">
        <v>287</v>
      </c>
      <c r="DF67" s="8">
        <v>53361</v>
      </c>
      <c r="DG67" s="8">
        <v>8</v>
      </c>
      <c r="DH67" s="8">
        <v>116</v>
      </c>
      <c r="DI67" s="8">
        <v>16</v>
      </c>
      <c r="DJ67" s="8">
        <v>2</v>
      </c>
      <c r="DK67" s="8">
        <v>13</v>
      </c>
      <c r="DL67" s="8">
        <v>52</v>
      </c>
      <c r="DM67" s="8">
        <v>6</v>
      </c>
      <c r="DN67" s="8">
        <v>5</v>
      </c>
      <c r="DO67" s="8">
        <v>11</v>
      </c>
      <c r="DP67" s="8">
        <v>5</v>
      </c>
      <c r="DQ67" s="8">
        <v>9</v>
      </c>
      <c r="DR67" s="8">
        <v>0</v>
      </c>
      <c r="DS67" s="8">
        <v>327</v>
      </c>
      <c r="DT67" s="8">
        <v>22</v>
      </c>
      <c r="DU67" s="8">
        <v>1</v>
      </c>
      <c r="DV67" s="8">
        <v>3</v>
      </c>
      <c r="DW67" s="8">
        <v>13</v>
      </c>
      <c r="DX67" s="8">
        <v>16</v>
      </c>
      <c r="DY67" s="8">
        <v>18</v>
      </c>
      <c r="DZ67" s="8">
        <v>42</v>
      </c>
      <c r="EA67" s="8">
        <v>43</v>
      </c>
      <c r="EB67" s="8">
        <v>53</v>
      </c>
      <c r="EC67" s="8">
        <v>18</v>
      </c>
      <c r="ED67" s="8">
        <v>45</v>
      </c>
      <c r="EE67" s="8">
        <v>26</v>
      </c>
      <c r="EF67" s="8">
        <v>60</v>
      </c>
      <c r="EG67" s="8">
        <v>3</v>
      </c>
    </row>
    <row r="68" spans="2:137" s="10" customFormat="1" ht="12.75" customHeight="1">
      <c r="B68" s="11" t="s">
        <v>145</v>
      </c>
      <c r="C68" s="12">
        <f aca="true" t="shared" si="28" ref="C68:AM68">C67/120119</f>
        <v>0.0001415263197329315</v>
      </c>
      <c r="D68" s="12">
        <f t="shared" si="28"/>
        <v>0.00015817647499562933</v>
      </c>
      <c r="E68" s="12">
        <f t="shared" si="28"/>
        <v>4.9950465788093474E-05</v>
      </c>
      <c r="F68" s="12">
        <f t="shared" si="28"/>
        <v>4.162538815674456E-05</v>
      </c>
      <c r="G68" s="12">
        <f t="shared" si="28"/>
        <v>0.000283052639465863</v>
      </c>
      <c r="H68" s="12">
        <f t="shared" si="28"/>
        <v>0.00021645201841507172</v>
      </c>
      <c r="I68" s="12">
        <f t="shared" si="28"/>
        <v>0.00024142725130911846</v>
      </c>
      <c r="J68" s="12">
        <f t="shared" si="28"/>
        <v>0.00018315170788967607</v>
      </c>
      <c r="K68" s="12">
        <f t="shared" si="28"/>
        <v>0</v>
      </c>
      <c r="L68" s="12">
        <f t="shared" si="28"/>
        <v>4.162538815674456E-05</v>
      </c>
      <c r="M68" s="12">
        <f t="shared" si="28"/>
        <v>5.8275543419442386E-05</v>
      </c>
      <c r="N68" s="12">
        <f t="shared" si="28"/>
        <v>0.0011155604026007542</v>
      </c>
      <c r="O68" s="12">
        <f t="shared" si="28"/>
        <v>0.00038295357104204997</v>
      </c>
      <c r="P68" s="12">
        <f t="shared" si="28"/>
        <v>0.00010822600920753586</v>
      </c>
      <c r="Q68" s="12">
        <f t="shared" si="28"/>
        <v>9.157585394483804E-05</v>
      </c>
      <c r="R68" s="12">
        <f t="shared" si="28"/>
        <v>0.0007492569868214021</v>
      </c>
      <c r="S68" s="12">
        <f t="shared" si="28"/>
        <v>0.3331030061855327</v>
      </c>
      <c r="T68" s="12">
        <f t="shared" si="28"/>
        <v>0.038553434510776814</v>
      </c>
      <c r="U68" s="12">
        <f t="shared" si="28"/>
        <v>2.4975232894046737E-05</v>
      </c>
      <c r="V68" s="12">
        <f t="shared" si="28"/>
        <v>7.492569868214021E-05</v>
      </c>
      <c r="W68" s="12">
        <f t="shared" si="28"/>
        <v>6.66006210507913E-05</v>
      </c>
      <c r="X68" s="12">
        <f t="shared" si="28"/>
        <v>1.6650155262697825E-05</v>
      </c>
      <c r="Y68" s="12">
        <f t="shared" si="28"/>
        <v>0.0014985139736428041</v>
      </c>
      <c r="Z68" s="12">
        <f t="shared" si="28"/>
        <v>0.0016400402933757358</v>
      </c>
      <c r="AA68" s="12">
        <f t="shared" si="28"/>
        <v>0.0001415263197329315</v>
      </c>
      <c r="AB68" s="12">
        <f t="shared" si="28"/>
        <v>3.330031052539565E-05</v>
      </c>
      <c r="AC68" s="12">
        <f t="shared" si="28"/>
        <v>4.9950465788093474E-05</v>
      </c>
      <c r="AD68" s="12">
        <f t="shared" si="28"/>
        <v>7.492569868214021E-05</v>
      </c>
      <c r="AE68" s="12">
        <f t="shared" si="28"/>
        <v>8.325077631348912E-05</v>
      </c>
      <c r="AF68" s="12">
        <f t="shared" si="28"/>
        <v>0.00037462849341070103</v>
      </c>
      <c r="AG68" s="12">
        <f t="shared" si="28"/>
        <v>0.0015900898275876423</v>
      </c>
      <c r="AH68" s="12">
        <f t="shared" si="28"/>
        <v>5.8275543419442386E-05</v>
      </c>
      <c r="AI68" s="12">
        <f t="shared" si="28"/>
        <v>3.330031052539565E-05</v>
      </c>
      <c r="AJ68" s="12">
        <f t="shared" si="28"/>
        <v>0.00015817647499562933</v>
      </c>
      <c r="AK68" s="12">
        <f t="shared" si="28"/>
        <v>2.4975232894046737E-05</v>
      </c>
      <c r="AL68" s="12">
        <f t="shared" si="28"/>
        <v>0.0007825572973467977</v>
      </c>
      <c r="AM68" s="12">
        <f t="shared" si="28"/>
        <v>1.6650155262697825E-05</v>
      </c>
      <c r="AN68" s="12">
        <f>AN67/70790</f>
        <v>0</v>
      </c>
      <c r="AO68" s="12">
        <f aca="true" t="shared" si="29" ref="AO68:CZ68">AO67/120119</f>
        <v>0.00025807740657181626</v>
      </c>
      <c r="AP68" s="12">
        <f t="shared" si="29"/>
        <v>8.325077631348912E-05</v>
      </c>
      <c r="AQ68" s="12">
        <f t="shared" si="29"/>
        <v>0.0006743312881392619</v>
      </c>
      <c r="AR68" s="12">
        <f t="shared" si="29"/>
        <v>4.162538815674456E-05</v>
      </c>
      <c r="AS68" s="12">
        <f t="shared" si="29"/>
        <v>0.00018315170788967607</v>
      </c>
      <c r="AT68" s="12">
        <f t="shared" si="29"/>
        <v>0.0001415263197329315</v>
      </c>
      <c r="AU68" s="12">
        <f t="shared" si="29"/>
        <v>0.00011655108683888477</v>
      </c>
      <c r="AV68" s="12">
        <f t="shared" si="29"/>
        <v>8.325077631348912E-05</v>
      </c>
      <c r="AW68" s="12">
        <f t="shared" si="29"/>
        <v>0.00016650155262697825</v>
      </c>
      <c r="AX68" s="12">
        <f t="shared" si="29"/>
        <v>0.00016650155262697825</v>
      </c>
      <c r="AY68" s="12">
        <f t="shared" si="29"/>
        <v>3.330031052539565E-05</v>
      </c>
      <c r="AZ68" s="12">
        <f t="shared" si="29"/>
        <v>0.005785928953787494</v>
      </c>
      <c r="BA68" s="12">
        <f t="shared" si="29"/>
        <v>7.492569868214021E-05</v>
      </c>
      <c r="BB68" s="12">
        <f t="shared" si="29"/>
        <v>0.0001332012421015826</v>
      </c>
      <c r="BC68" s="12">
        <f t="shared" si="29"/>
        <v>0.00019147678552102498</v>
      </c>
      <c r="BD68" s="12">
        <f t="shared" si="29"/>
        <v>0.0002081269407837228</v>
      </c>
      <c r="BE68" s="12">
        <f t="shared" si="29"/>
        <v>1.6650155262697825E-05</v>
      </c>
      <c r="BF68" s="12">
        <f t="shared" si="29"/>
        <v>8.325077631348912E-05</v>
      </c>
      <c r="BG68" s="12">
        <f t="shared" si="29"/>
        <v>2.4975232894046737E-05</v>
      </c>
      <c r="BH68" s="12">
        <f t="shared" si="29"/>
        <v>6.66006210507913E-05</v>
      </c>
      <c r="BI68" s="12">
        <f t="shared" si="29"/>
        <v>5.8275543419442386E-05</v>
      </c>
      <c r="BJ68" s="12">
        <f t="shared" si="29"/>
        <v>5.8275543419442386E-05</v>
      </c>
      <c r="BK68" s="12">
        <f t="shared" si="29"/>
        <v>8.325077631348912E-06</v>
      </c>
      <c r="BL68" s="12">
        <f t="shared" si="29"/>
        <v>8.325077631348912E-06</v>
      </c>
      <c r="BM68" s="12">
        <f t="shared" si="29"/>
        <v>0.0002081269407837228</v>
      </c>
      <c r="BN68" s="12">
        <f t="shared" si="29"/>
        <v>0.0001998018631523739</v>
      </c>
      <c r="BO68" s="12">
        <f t="shared" si="29"/>
        <v>9.157585394483804E-05</v>
      </c>
      <c r="BP68" s="12">
        <f t="shared" si="29"/>
        <v>6.66006210507913E-05</v>
      </c>
      <c r="BQ68" s="12">
        <f t="shared" si="29"/>
        <v>0.0010822600920753587</v>
      </c>
      <c r="BR68" s="12">
        <f t="shared" si="29"/>
        <v>0.00036630341577935214</v>
      </c>
      <c r="BS68" s="12">
        <f t="shared" si="29"/>
        <v>6.66006210507913E-05</v>
      </c>
      <c r="BT68" s="12">
        <f t="shared" si="29"/>
        <v>3.330031052539565E-05</v>
      </c>
      <c r="BU68" s="12">
        <f t="shared" si="29"/>
        <v>0.00037462849341070103</v>
      </c>
      <c r="BV68" s="12">
        <f t="shared" si="29"/>
        <v>0.14629658921569444</v>
      </c>
      <c r="BW68" s="12">
        <f t="shared" si="29"/>
        <v>4.9950465788093474E-05</v>
      </c>
      <c r="BX68" s="12">
        <f t="shared" si="29"/>
        <v>6.66006210507913E-05</v>
      </c>
      <c r="BY68" s="12">
        <f t="shared" si="29"/>
        <v>4.162538815674456E-05</v>
      </c>
      <c r="BZ68" s="12">
        <f t="shared" si="29"/>
        <v>4.9950465788093474E-05</v>
      </c>
      <c r="CA68" s="12">
        <f t="shared" si="29"/>
        <v>0.00025807740657181626</v>
      </c>
      <c r="CB68" s="12">
        <f t="shared" si="29"/>
        <v>0.00018315170788967607</v>
      </c>
      <c r="CC68" s="12">
        <f t="shared" si="29"/>
        <v>1.6650155262697825E-05</v>
      </c>
      <c r="CD68" s="12">
        <f t="shared" si="29"/>
        <v>0.00024142725130911846</v>
      </c>
      <c r="CE68" s="12">
        <f t="shared" si="29"/>
        <v>0.0001415263197329315</v>
      </c>
      <c r="CF68" s="12">
        <f t="shared" si="29"/>
        <v>2.4975232894046737E-05</v>
      </c>
      <c r="CG68" s="12">
        <f t="shared" si="29"/>
        <v>0.00032467802762260755</v>
      </c>
      <c r="CH68" s="12">
        <f t="shared" si="29"/>
        <v>0.00025807740657181626</v>
      </c>
      <c r="CI68" s="12">
        <f t="shared" si="29"/>
        <v>0.0001998018631523739</v>
      </c>
      <c r="CJ68" s="12">
        <f t="shared" si="29"/>
        <v>8.325077631348912E-06</v>
      </c>
      <c r="CK68" s="12">
        <f t="shared" si="29"/>
        <v>7.492569868214021E-05</v>
      </c>
      <c r="CL68" s="12">
        <f t="shared" si="29"/>
        <v>0.0001415263197329315</v>
      </c>
      <c r="CM68" s="12">
        <f t="shared" si="29"/>
        <v>5.8275543419442386E-05</v>
      </c>
      <c r="CN68" s="12">
        <f t="shared" si="29"/>
        <v>0.00014985139736428042</v>
      </c>
      <c r="CO68" s="12">
        <f t="shared" si="29"/>
        <v>9.157585394483804E-05</v>
      </c>
      <c r="CP68" s="12">
        <f t="shared" si="29"/>
        <v>7.492569868214021E-05</v>
      </c>
      <c r="CQ68" s="12">
        <f t="shared" si="29"/>
        <v>0.00010822600920753586</v>
      </c>
      <c r="CR68" s="12">
        <f t="shared" si="29"/>
        <v>0.00012487616447023369</v>
      </c>
      <c r="CS68" s="12">
        <f t="shared" si="29"/>
        <v>7.492569868214021E-05</v>
      </c>
      <c r="CT68" s="12">
        <f t="shared" si="29"/>
        <v>4.162538815674456E-05</v>
      </c>
      <c r="CU68" s="12">
        <f t="shared" si="29"/>
        <v>0.0005244798907749815</v>
      </c>
      <c r="CV68" s="12">
        <f t="shared" si="29"/>
        <v>0.00015817647499562933</v>
      </c>
      <c r="CW68" s="12">
        <f t="shared" si="29"/>
        <v>0.0006826563657706108</v>
      </c>
      <c r="CX68" s="12">
        <f t="shared" si="29"/>
        <v>0.0004245789591987945</v>
      </c>
      <c r="CY68" s="12">
        <f t="shared" si="29"/>
        <v>0.00031635294999125867</v>
      </c>
      <c r="CZ68" s="12">
        <f t="shared" si="29"/>
        <v>0.0007159566762960064</v>
      </c>
      <c r="DA68" s="12">
        <f aca="true" t="shared" si="30" ref="DA68:DI68">DA67/120119</f>
        <v>2.4975232894046737E-05</v>
      </c>
      <c r="DB68" s="12">
        <f t="shared" si="30"/>
        <v>4.9950465788093474E-05</v>
      </c>
      <c r="DC68" s="12">
        <f t="shared" si="30"/>
        <v>6.66006210507913E-05</v>
      </c>
      <c r="DD68" s="12">
        <f t="shared" si="30"/>
        <v>0.00012487616447023369</v>
      </c>
      <c r="DE68" s="12">
        <f t="shared" si="30"/>
        <v>0.002389297280197138</v>
      </c>
      <c r="DF68" s="12">
        <f t="shared" si="30"/>
        <v>0.4442344674864093</v>
      </c>
      <c r="DG68" s="12">
        <f t="shared" si="30"/>
        <v>6.66006210507913E-05</v>
      </c>
      <c r="DH68" s="12">
        <f t="shared" si="30"/>
        <v>0.0009657090052364738</v>
      </c>
      <c r="DI68" s="12">
        <f t="shared" si="30"/>
        <v>0.0001332012421015826</v>
      </c>
      <c r="DJ68" s="12">
        <f>DJ67/70790</f>
        <v>2.8252578047746855E-05</v>
      </c>
      <c r="DK68" s="12">
        <f>DK67/120119</f>
        <v>0.00010822600920753586</v>
      </c>
      <c r="DL68" s="12">
        <f>DL67/120119</f>
        <v>0.00043290403683014344</v>
      </c>
      <c r="DM68" s="12">
        <f>DM67/120119</f>
        <v>4.9950465788093474E-05</v>
      </c>
      <c r="DN68" s="12">
        <f>DN67/70790</f>
        <v>7.063144511936714E-05</v>
      </c>
      <c r="DO68" s="12">
        <f>DO67/120119</f>
        <v>9.157585394483804E-05</v>
      </c>
      <c r="DP68" s="12">
        <f>DP67/120119</f>
        <v>4.162538815674456E-05</v>
      </c>
      <c r="DQ68" s="12">
        <f>DQ67/120119</f>
        <v>7.492569868214021E-05</v>
      </c>
      <c r="DR68" s="12">
        <f>DR67/70790</f>
        <v>0</v>
      </c>
      <c r="DS68" s="12">
        <f>DS67/120119</f>
        <v>0.002722300385451094</v>
      </c>
      <c r="DT68" s="12">
        <f>DT67/120119</f>
        <v>0.00018315170788967607</v>
      </c>
      <c r="DU68" s="12">
        <f>DU67/70790</f>
        <v>1.4126289023873428E-05</v>
      </c>
      <c r="DV68" s="12">
        <f>DV67/70790</f>
        <v>4.2378867071620286E-05</v>
      </c>
      <c r="DW68" s="12">
        <f aca="true" t="shared" si="31" ref="DW68:EG68">DW67/120119</f>
        <v>0.00010822600920753586</v>
      </c>
      <c r="DX68" s="12">
        <f t="shared" si="31"/>
        <v>0.0001332012421015826</v>
      </c>
      <c r="DY68" s="12">
        <f t="shared" si="31"/>
        <v>0.00014985139736428042</v>
      </c>
      <c r="DZ68" s="12">
        <f t="shared" si="31"/>
        <v>0.0003496532605166543</v>
      </c>
      <c r="EA68" s="12">
        <f t="shared" si="31"/>
        <v>0.0003579783381480032</v>
      </c>
      <c r="EB68" s="12">
        <f t="shared" si="31"/>
        <v>0.0004412291144614923</v>
      </c>
      <c r="EC68" s="12">
        <f t="shared" si="31"/>
        <v>0.00014985139736428042</v>
      </c>
      <c r="ED68" s="12">
        <f t="shared" si="31"/>
        <v>0.00037462849341070103</v>
      </c>
      <c r="EE68" s="12">
        <f t="shared" si="31"/>
        <v>0.00021645201841507172</v>
      </c>
      <c r="EF68" s="12">
        <f t="shared" si="31"/>
        <v>0.0004995046578809347</v>
      </c>
      <c r="EG68" s="12">
        <f t="shared" si="31"/>
        <v>2.4975232894046737E-05</v>
      </c>
    </row>
    <row r="69" spans="2:137" ht="4.5" customHeight="1">
      <c r="B69" s="13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</row>
    <row r="70" spans="1:137" ht="12.75">
      <c r="A70" s="3" t="s">
        <v>42</v>
      </c>
      <c r="B70" s="13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</row>
    <row r="71" spans="2:137" ht="12.75">
      <c r="B71" s="7" t="s">
        <v>33</v>
      </c>
      <c r="C71" s="8">
        <v>13</v>
      </c>
      <c r="D71" s="8">
        <v>12</v>
      </c>
      <c r="E71" s="8">
        <v>10</v>
      </c>
      <c r="F71" s="8">
        <v>4</v>
      </c>
      <c r="G71" s="8">
        <v>22</v>
      </c>
      <c r="H71" s="8">
        <v>23</v>
      </c>
      <c r="I71" s="8">
        <v>11</v>
      </c>
      <c r="J71" s="8">
        <v>15</v>
      </c>
      <c r="K71" s="8">
        <v>2</v>
      </c>
      <c r="L71" s="8">
        <v>5</v>
      </c>
      <c r="M71" s="8">
        <v>5</v>
      </c>
      <c r="N71" s="8">
        <v>93</v>
      </c>
      <c r="O71" s="8">
        <v>33</v>
      </c>
      <c r="P71" s="8">
        <v>4</v>
      </c>
      <c r="Q71" s="8">
        <v>32</v>
      </c>
      <c r="R71" s="8">
        <v>277</v>
      </c>
      <c r="S71" s="8">
        <v>38893</v>
      </c>
      <c r="T71" s="8">
        <v>5772</v>
      </c>
      <c r="U71" s="8">
        <v>6</v>
      </c>
      <c r="V71" s="8">
        <v>12</v>
      </c>
      <c r="W71" s="8">
        <v>12</v>
      </c>
      <c r="X71" s="8">
        <v>11</v>
      </c>
      <c r="Y71" s="8">
        <v>228</v>
      </c>
      <c r="Z71" s="8">
        <v>198</v>
      </c>
      <c r="AA71" s="8">
        <v>4</v>
      </c>
      <c r="AB71" s="8">
        <v>2</v>
      </c>
      <c r="AC71" s="8">
        <v>5</v>
      </c>
      <c r="AD71" s="8">
        <v>10</v>
      </c>
      <c r="AE71" s="8">
        <v>11</v>
      </c>
      <c r="AF71" s="8">
        <v>45</v>
      </c>
      <c r="AG71" s="8">
        <v>213</v>
      </c>
      <c r="AH71" s="8">
        <v>2</v>
      </c>
      <c r="AI71" s="8">
        <v>1</v>
      </c>
      <c r="AJ71" s="8">
        <v>30</v>
      </c>
      <c r="AK71" s="8">
        <v>4</v>
      </c>
      <c r="AL71" s="8">
        <v>39</v>
      </c>
      <c r="AM71" s="8">
        <v>9</v>
      </c>
      <c r="AN71" s="8">
        <v>6</v>
      </c>
      <c r="AO71" s="8">
        <v>23</v>
      </c>
      <c r="AP71" s="8">
        <v>10</v>
      </c>
      <c r="AQ71" s="8">
        <v>154</v>
      </c>
      <c r="AR71" s="8">
        <v>13</v>
      </c>
      <c r="AS71" s="8">
        <v>16</v>
      </c>
      <c r="AT71" s="8">
        <v>22</v>
      </c>
      <c r="AU71" s="8">
        <v>6</v>
      </c>
      <c r="AV71" s="8">
        <v>10</v>
      </c>
      <c r="AW71" s="8">
        <v>26</v>
      </c>
      <c r="AX71" s="8">
        <v>11</v>
      </c>
      <c r="AY71" s="8">
        <v>201</v>
      </c>
      <c r="AZ71" s="8">
        <v>726</v>
      </c>
      <c r="BA71" s="8">
        <v>6</v>
      </c>
      <c r="BB71" s="8">
        <v>7</v>
      </c>
      <c r="BC71" s="8">
        <v>34</v>
      </c>
      <c r="BD71" s="8">
        <v>23</v>
      </c>
      <c r="BE71" s="8">
        <v>1</v>
      </c>
      <c r="BF71" s="8">
        <v>7</v>
      </c>
      <c r="BG71" s="8">
        <v>3</v>
      </c>
      <c r="BH71" s="8">
        <v>3</v>
      </c>
      <c r="BI71" s="8">
        <v>1</v>
      </c>
      <c r="BJ71" s="8">
        <v>9</v>
      </c>
      <c r="BK71" s="8">
        <v>1</v>
      </c>
      <c r="BL71" s="8">
        <v>2</v>
      </c>
      <c r="BM71" s="8">
        <v>43</v>
      </c>
      <c r="BN71" s="8">
        <v>44</v>
      </c>
      <c r="BO71" s="8">
        <v>7</v>
      </c>
      <c r="BP71" s="8">
        <v>19</v>
      </c>
      <c r="BQ71" s="8">
        <v>125</v>
      </c>
      <c r="BR71" s="8">
        <v>17</v>
      </c>
      <c r="BS71" s="8">
        <v>7</v>
      </c>
      <c r="BT71" s="8">
        <v>9</v>
      </c>
      <c r="BU71" s="8">
        <v>44</v>
      </c>
      <c r="BV71" s="8">
        <v>10734</v>
      </c>
      <c r="BW71" s="8">
        <v>2</v>
      </c>
      <c r="BX71" s="8">
        <v>3</v>
      </c>
      <c r="BY71" s="8">
        <v>2</v>
      </c>
      <c r="BZ71" s="8">
        <v>1</v>
      </c>
      <c r="CA71" s="8">
        <v>22</v>
      </c>
      <c r="CB71" s="8">
        <v>19</v>
      </c>
      <c r="CC71" s="8">
        <v>6</v>
      </c>
      <c r="CD71" s="8">
        <v>18</v>
      </c>
      <c r="CE71" s="8">
        <v>17</v>
      </c>
      <c r="CF71" s="8">
        <v>4</v>
      </c>
      <c r="CG71" s="8">
        <v>9</v>
      </c>
      <c r="CH71" s="8">
        <v>57</v>
      </c>
      <c r="CI71" s="8">
        <v>33</v>
      </c>
      <c r="CJ71" s="8">
        <v>0</v>
      </c>
      <c r="CK71" s="8">
        <v>2</v>
      </c>
      <c r="CL71" s="8">
        <v>16</v>
      </c>
      <c r="CM71" s="8">
        <v>3</v>
      </c>
      <c r="CN71" s="8">
        <v>12</v>
      </c>
      <c r="CO71" s="8">
        <v>1</v>
      </c>
      <c r="CP71" s="8">
        <v>8</v>
      </c>
      <c r="CQ71" s="8">
        <v>10</v>
      </c>
      <c r="CR71" s="8">
        <v>6</v>
      </c>
      <c r="CS71" s="8">
        <v>42</v>
      </c>
      <c r="CT71" s="8">
        <v>3</v>
      </c>
      <c r="CU71" s="8">
        <v>6</v>
      </c>
      <c r="CV71" s="8">
        <v>11</v>
      </c>
      <c r="CW71" s="8">
        <v>93</v>
      </c>
      <c r="CX71" s="8">
        <v>22</v>
      </c>
      <c r="CY71" s="8">
        <v>29</v>
      </c>
      <c r="CZ71" s="8">
        <v>75</v>
      </c>
      <c r="DA71" s="8">
        <v>45</v>
      </c>
      <c r="DB71" s="8">
        <v>14</v>
      </c>
      <c r="DC71" s="8">
        <v>5</v>
      </c>
      <c r="DD71" s="8">
        <v>6</v>
      </c>
      <c r="DE71" s="8">
        <v>23</v>
      </c>
      <c r="DF71" s="8">
        <v>38138</v>
      </c>
      <c r="DG71" s="8">
        <v>15</v>
      </c>
      <c r="DH71" s="8">
        <v>72</v>
      </c>
      <c r="DI71" s="8">
        <v>17</v>
      </c>
      <c r="DJ71" s="8">
        <v>5</v>
      </c>
      <c r="DK71" s="8">
        <v>10</v>
      </c>
      <c r="DL71" s="8">
        <v>75</v>
      </c>
      <c r="DM71" s="8">
        <v>1</v>
      </c>
      <c r="DN71" s="8">
        <v>3</v>
      </c>
      <c r="DO71" s="8">
        <v>16</v>
      </c>
      <c r="DP71" s="8">
        <v>21</v>
      </c>
      <c r="DQ71" s="8">
        <v>11</v>
      </c>
      <c r="DR71" s="8">
        <v>3</v>
      </c>
      <c r="DS71" s="8">
        <v>148</v>
      </c>
      <c r="DT71" s="8">
        <v>10</v>
      </c>
      <c r="DU71" s="8">
        <v>3</v>
      </c>
      <c r="DV71" s="8">
        <v>1</v>
      </c>
      <c r="DW71" s="8">
        <v>12</v>
      </c>
      <c r="DX71" s="8">
        <v>30</v>
      </c>
      <c r="DY71" s="8">
        <v>15</v>
      </c>
      <c r="DZ71" s="8">
        <v>26</v>
      </c>
      <c r="EA71" s="8">
        <v>15</v>
      </c>
      <c r="EB71" s="8">
        <v>44</v>
      </c>
      <c r="EC71" s="8">
        <v>35</v>
      </c>
      <c r="ED71" s="8">
        <v>38</v>
      </c>
      <c r="EE71" s="8">
        <v>22</v>
      </c>
      <c r="EF71" s="8">
        <v>43</v>
      </c>
      <c r="EG71" s="8">
        <v>1</v>
      </c>
    </row>
    <row r="72" spans="1:137" ht="12.75">
      <c r="A72" s="9" t="s">
        <v>13</v>
      </c>
      <c r="C72" s="8">
        <v>13</v>
      </c>
      <c r="D72" s="8">
        <v>12</v>
      </c>
      <c r="E72" s="8">
        <v>10</v>
      </c>
      <c r="F72" s="8">
        <v>4</v>
      </c>
      <c r="G72" s="8">
        <v>22</v>
      </c>
      <c r="H72" s="8">
        <v>23</v>
      </c>
      <c r="I72" s="8">
        <v>11</v>
      </c>
      <c r="J72" s="8">
        <v>15</v>
      </c>
      <c r="K72" s="8">
        <v>2</v>
      </c>
      <c r="L72" s="8">
        <v>5</v>
      </c>
      <c r="M72" s="8">
        <v>5</v>
      </c>
      <c r="N72" s="8">
        <v>93</v>
      </c>
      <c r="O72" s="8">
        <v>33</v>
      </c>
      <c r="P72" s="8">
        <v>4</v>
      </c>
      <c r="Q72" s="8">
        <v>32</v>
      </c>
      <c r="R72" s="8">
        <v>277</v>
      </c>
      <c r="S72" s="8">
        <v>38893</v>
      </c>
      <c r="T72" s="8">
        <v>5772</v>
      </c>
      <c r="U72" s="8">
        <v>6</v>
      </c>
      <c r="V72" s="8">
        <v>12</v>
      </c>
      <c r="W72" s="8">
        <v>12</v>
      </c>
      <c r="X72" s="8">
        <v>11</v>
      </c>
      <c r="Y72" s="8">
        <v>228</v>
      </c>
      <c r="Z72" s="8">
        <v>198</v>
      </c>
      <c r="AA72" s="8">
        <v>4</v>
      </c>
      <c r="AB72" s="8">
        <v>2</v>
      </c>
      <c r="AC72" s="8">
        <v>5</v>
      </c>
      <c r="AD72" s="8">
        <v>10</v>
      </c>
      <c r="AE72" s="8">
        <v>11</v>
      </c>
      <c r="AF72" s="8">
        <v>45</v>
      </c>
      <c r="AG72" s="8">
        <v>213</v>
      </c>
      <c r="AH72" s="8">
        <v>2</v>
      </c>
      <c r="AI72" s="8">
        <v>1</v>
      </c>
      <c r="AJ72" s="8">
        <v>30</v>
      </c>
      <c r="AK72" s="8">
        <v>4</v>
      </c>
      <c r="AL72" s="8">
        <v>39</v>
      </c>
      <c r="AM72" s="8">
        <v>9</v>
      </c>
      <c r="AN72" s="8">
        <v>6</v>
      </c>
      <c r="AO72" s="8">
        <v>23</v>
      </c>
      <c r="AP72" s="8">
        <v>10</v>
      </c>
      <c r="AQ72" s="8">
        <v>154</v>
      </c>
      <c r="AR72" s="8">
        <v>13</v>
      </c>
      <c r="AS72" s="8">
        <v>16</v>
      </c>
      <c r="AT72" s="8">
        <v>22</v>
      </c>
      <c r="AU72" s="8">
        <v>6</v>
      </c>
      <c r="AV72" s="8">
        <v>10</v>
      </c>
      <c r="AW72" s="8">
        <v>26</v>
      </c>
      <c r="AX72" s="8">
        <v>11</v>
      </c>
      <c r="AY72" s="8">
        <v>201</v>
      </c>
      <c r="AZ72" s="8">
        <v>726</v>
      </c>
      <c r="BA72" s="8">
        <v>6</v>
      </c>
      <c r="BB72" s="8">
        <v>7</v>
      </c>
      <c r="BC72" s="8">
        <v>34</v>
      </c>
      <c r="BD72" s="8">
        <v>23</v>
      </c>
      <c r="BE72" s="8">
        <v>1</v>
      </c>
      <c r="BF72" s="8">
        <v>7</v>
      </c>
      <c r="BG72" s="8">
        <v>3</v>
      </c>
      <c r="BH72" s="8">
        <v>3</v>
      </c>
      <c r="BI72" s="8">
        <v>1</v>
      </c>
      <c r="BJ72" s="8">
        <v>9</v>
      </c>
      <c r="BK72" s="8">
        <v>1</v>
      </c>
      <c r="BL72" s="8">
        <v>2</v>
      </c>
      <c r="BM72" s="8">
        <v>43</v>
      </c>
      <c r="BN72" s="8">
        <v>44</v>
      </c>
      <c r="BO72" s="8">
        <v>7</v>
      </c>
      <c r="BP72" s="8">
        <v>19</v>
      </c>
      <c r="BQ72" s="8">
        <v>125</v>
      </c>
      <c r="BR72" s="8">
        <v>17</v>
      </c>
      <c r="BS72" s="8">
        <v>7</v>
      </c>
      <c r="BT72" s="8">
        <v>9</v>
      </c>
      <c r="BU72" s="8">
        <v>44</v>
      </c>
      <c r="BV72" s="8">
        <v>10734</v>
      </c>
      <c r="BW72" s="8">
        <v>2</v>
      </c>
      <c r="BX72" s="8">
        <v>3</v>
      </c>
      <c r="BY72" s="8">
        <v>2</v>
      </c>
      <c r="BZ72" s="8">
        <v>1</v>
      </c>
      <c r="CA72" s="8">
        <v>22</v>
      </c>
      <c r="CB72" s="8">
        <v>19</v>
      </c>
      <c r="CC72" s="8">
        <v>6</v>
      </c>
      <c r="CD72" s="8">
        <v>18</v>
      </c>
      <c r="CE72" s="8">
        <v>17</v>
      </c>
      <c r="CF72" s="8">
        <v>4</v>
      </c>
      <c r="CG72" s="8">
        <v>9</v>
      </c>
      <c r="CH72" s="8">
        <v>57</v>
      </c>
      <c r="CI72" s="8">
        <v>33</v>
      </c>
      <c r="CJ72" s="8">
        <v>0</v>
      </c>
      <c r="CK72" s="8">
        <v>2</v>
      </c>
      <c r="CL72" s="8">
        <v>16</v>
      </c>
      <c r="CM72" s="8">
        <v>3</v>
      </c>
      <c r="CN72" s="8">
        <v>12</v>
      </c>
      <c r="CO72" s="8">
        <v>1</v>
      </c>
      <c r="CP72" s="8">
        <v>8</v>
      </c>
      <c r="CQ72" s="8">
        <v>10</v>
      </c>
      <c r="CR72" s="8">
        <v>6</v>
      </c>
      <c r="CS72" s="8">
        <v>42</v>
      </c>
      <c r="CT72" s="8">
        <v>3</v>
      </c>
      <c r="CU72" s="8">
        <v>6</v>
      </c>
      <c r="CV72" s="8">
        <v>11</v>
      </c>
      <c r="CW72" s="8">
        <v>93</v>
      </c>
      <c r="CX72" s="8">
        <v>22</v>
      </c>
      <c r="CY72" s="8">
        <v>29</v>
      </c>
      <c r="CZ72" s="8">
        <v>75</v>
      </c>
      <c r="DA72" s="8">
        <v>45</v>
      </c>
      <c r="DB72" s="8">
        <v>14</v>
      </c>
      <c r="DC72" s="8">
        <v>5</v>
      </c>
      <c r="DD72" s="8">
        <v>6</v>
      </c>
      <c r="DE72" s="8">
        <v>23</v>
      </c>
      <c r="DF72" s="8">
        <v>38138</v>
      </c>
      <c r="DG72" s="8">
        <v>15</v>
      </c>
      <c r="DH72" s="8">
        <v>72</v>
      </c>
      <c r="DI72" s="8">
        <v>17</v>
      </c>
      <c r="DJ72" s="8">
        <v>5</v>
      </c>
      <c r="DK72" s="8">
        <v>10</v>
      </c>
      <c r="DL72" s="8">
        <v>75</v>
      </c>
      <c r="DM72" s="8">
        <v>1</v>
      </c>
      <c r="DN72" s="8">
        <v>3</v>
      </c>
      <c r="DO72" s="8">
        <v>16</v>
      </c>
      <c r="DP72" s="8">
        <v>21</v>
      </c>
      <c r="DQ72" s="8">
        <v>11</v>
      </c>
      <c r="DR72" s="8">
        <v>3</v>
      </c>
      <c r="DS72" s="8">
        <v>148</v>
      </c>
      <c r="DT72" s="8">
        <v>10</v>
      </c>
      <c r="DU72" s="8">
        <v>3</v>
      </c>
      <c r="DV72" s="8">
        <v>1</v>
      </c>
      <c r="DW72" s="8">
        <v>12</v>
      </c>
      <c r="DX72" s="8">
        <v>30</v>
      </c>
      <c r="DY72" s="8">
        <v>15</v>
      </c>
      <c r="DZ72" s="8">
        <v>26</v>
      </c>
      <c r="EA72" s="8">
        <v>15</v>
      </c>
      <c r="EB72" s="8">
        <v>44</v>
      </c>
      <c r="EC72" s="8">
        <v>35</v>
      </c>
      <c r="ED72" s="8">
        <v>38</v>
      </c>
      <c r="EE72" s="8">
        <v>22</v>
      </c>
      <c r="EF72" s="8">
        <v>43</v>
      </c>
      <c r="EG72" s="8">
        <v>1</v>
      </c>
    </row>
    <row r="73" spans="2:137" s="10" customFormat="1" ht="12.75" customHeight="1">
      <c r="B73" s="11" t="s">
        <v>145</v>
      </c>
      <c r="C73" s="12">
        <f aca="true" t="shared" si="32" ref="C73:AH73">C72/97893</f>
        <v>0.00013279805501925572</v>
      </c>
      <c r="D73" s="12">
        <f t="shared" si="32"/>
        <v>0.0001225828200177745</v>
      </c>
      <c r="E73" s="12">
        <f t="shared" si="32"/>
        <v>0.00010215235001481209</v>
      </c>
      <c r="F73" s="12">
        <f t="shared" si="32"/>
        <v>4.0860940005924836E-05</v>
      </c>
      <c r="G73" s="12">
        <f t="shared" si="32"/>
        <v>0.0002247351700325866</v>
      </c>
      <c r="H73" s="12">
        <f t="shared" si="32"/>
        <v>0.0002349504050340678</v>
      </c>
      <c r="I73" s="12">
        <f t="shared" si="32"/>
        <v>0.0001123675850162933</v>
      </c>
      <c r="J73" s="12">
        <f t="shared" si="32"/>
        <v>0.00015322852502221813</v>
      </c>
      <c r="K73" s="12">
        <f t="shared" si="32"/>
        <v>2.0430470002962418E-05</v>
      </c>
      <c r="L73" s="12">
        <f t="shared" si="32"/>
        <v>5.1076175007406045E-05</v>
      </c>
      <c r="M73" s="12">
        <f t="shared" si="32"/>
        <v>5.1076175007406045E-05</v>
      </c>
      <c r="N73" s="12">
        <f t="shared" si="32"/>
        <v>0.0009500168551377524</v>
      </c>
      <c r="O73" s="12">
        <f t="shared" si="32"/>
        <v>0.0003371027550488799</v>
      </c>
      <c r="P73" s="12">
        <f t="shared" si="32"/>
        <v>4.0860940005924836E-05</v>
      </c>
      <c r="Q73" s="12">
        <f t="shared" si="32"/>
        <v>0.0003268875200473987</v>
      </c>
      <c r="R73" s="12">
        <f t="shared" si="32"/>
        <v>0.002829620095410295</v>
      </c>
      <c r="S73" s="12">
        <f t="shared" si="32"/>
        <v>0.39730113491260866</v>
      </c>
      <c r="T73" s="12">
        <f t="shared" si="32"/>
        <v>0.05896233642854954</v>
      </c>
      <c r="U73" s="12">
        <f t="shared" si="32"/>
        <v>6.129141000888725E-05</v>
      </c>
      <c r="V73" s="12">
        <f t="shared" si="32"/>
        <v>0.0001225828200177745</v>
      </c>
      <c r="W73" s="12">
        <f t="shared" si="32"/>
        <v>0.0001225828200177745</v>
      </c>
      <c r="X73" s="12">
        <f t="shared" si="32"/>
        <v>0.0001123675850162933</v>
      </c>
      <c r="Y73" s="12">
        <f t="shared" si="32"/>
        <v>0.0023290735803377155</v>
      </c>
      <c r="Z73" s="12">
        <f t="shared" si="32"/>
        <v>0.0020226165302932794</v>
      </c>
      <c r="AA73" s="12">
        <f t="shared" si="32"/>
        <v>4.0860940005924836E-05</v>
      </c>
      <c r="AB73" s="12">
        <f t="shared" si="32"/>
        <v>2.0430470002962418E-05</v>
      </c>
      <c r="AC73" s="12">
        <f t="shared" si="32"/>
        <v>5.1076175007406045E-05</v>
      </c>
      <c r="AD73" s="12">
        <f t="shared" si="32"/>
        <v>0.00010215235001481209</v>
      </c>
      <c r="AE73" s="12">
        <f t="shared" si="32"/>
        <v>0.0001123675850162933</v>
      </c>
      <c r="AF73" s="12">
        <f t="shared" si="32"/>
        <v>0.0004596855750666544</v>
      </c>
      <c r="AG73" s="12">
        <f t="shared" si="32"/>
        <v>0.0021758450553154974</v>
      </c>
      <c r="AH73" s="12">
        <f t="shared" si="32"/>
        <v>2.0430470002962418E-05</v>
      </c>
      <c r="AI73" s="12">
        <f aca="true" t="shared" si="33" ref="AI73:CT73">AI72/97893</f>
        <v>1.0215235001481209E-05</v>
      </c>
      <c r="AJ73" s="12">
        <f t="shared" si="33"/>
        <v>0.00030645705004443626</v>
      </c>
      <c r="AK73" s="12">
        <f t="shared" si="33"/>
        <v>4.0860940005924836E-05</v>
      </c>
      <c r="AL73" s="12">
        <f t="shared" si="33"/>
        <v>0.00039839416505776714</v>
      </c>
      <c r="AM73" s="12">
        <f t="shared" si="33"/>
        <v>9.193711501333089E-05</v>
      </c>
      <c r="AN73" s="12">
        <f t="shared" si="33"/>
        <v>6.129141000888725E-05</v>
      </c>
      <c r="AO73" s="12">
        <f t="shared" si="33"/>
        <v>0.0002349504050340678</v>
      </c>
      <c r="AP73" s="12">
        <f t="shared" si="33"/>
        <v>0.00010215235001481209</v>
      </c>
      <c r="AQ73" s="12">
        <f t="shared" si="33"/>
        <v>0.0015731461902281061</v>
      </c>
      <c r="AR73" s="12">
        <f t="shared" si="33"/>
        <v>0.00013279805501925572</v>
      </c>
      <c r="AS73" s="12">
        <f t="shared" si="33"/>
        <v>0.00016344376002369934</v>
      </c>
      <c r="AT73" s="12">
        <f t="shared" si="33"/>
        <v>0.0002247351700325866</v>
      </c>
      <c r="AU73" s="12">
        <f t="shared" si="33"/>
        <v>6.129141000888725E-05</v>
      </c>
      <c r="AV73" s="12">
        <f t="shared" si="33"/>
        <v>0.00010215235001481209</v>
      </c>
      <c r="AW73" s="12">
        <f t="shared" si="33"/>
        <v>0.00026559611003851145</v>
      </c>
      <c r="AX73" s="12">
        <f t="shared" si="33"/>
        <v>0.0001123675850162933</v>
      </c>
      <c r="AY73" s="12">
        <f t="shared" si="33"/>
        <v>0.002053262235297723</v>
      </c>
      <c r="AZ73" s="12">
        <f t="shared" si="33"/>
        <v>0.007416260611075358</v>
      </c>
      <c r="BA73" s="12">
        <f t="shared" si="33"/>
        <v>6.129141000888725E-05</v>
      </c>
      <c r="BB73" s="12">
        <f t="shared" si="33"/>
        <v>7.150664501036847E-05</v>
      </c>
      <c r="BC73" s="12">
        <f t="shared" si="33"/>
        <v>0.0003473179900503611</v>
      </c>
      <c r="BD73" s="12">
        <f t="shared" si="33"/>
        <v>0.0002349504050340678</v>
      </c>
      <c r="BE73" s="12">
        <f t="shared" si="33"/>
        <v>1.0215235001481209E-05</v>
      </c>
      <c r="BF73" s="12">
        <f t="shared" si="33"/>
        <v>7.150664501036847E-05</v>
      </c>
      <c r="BG73" s="12">
        <f t="shared" si="33"/>
        <v>3.064570500444363E-05</v>
      </c>
      <c r="BH73" s="12">
        <f t="shared" si="33"/>
        <v>3.064570500444363E-05</v>
      </c>
      <c r="BI73" s="12">
        <f t="shared" si="33"/>
        <v>1.0215235001481209E-05</v>
      </c>
      <c r="BJ73" s="12">
        <f t="shared" si="33"/>
        <v>9.193711501333089E-05</v>
      </c>
      <c r="BK73" s="12">
        <f t="shared" si="33"/>
        <v>1.0215235001481209E-05</v>
      </c>
      <c r="BL73" s="12">
        <f t="shared" si="33"/>
        <v>2.0430470002962418E-05</v>
      </c>
      <c r="BM73" s="12">
        <f t="shared" si="33"/>
        <v>0.000439255105063692</v>
      </c>
      <c r="BN73" s="12">
        <f t="shared" si="33"/>
        <v>0.0004494703400651732</v>
      </c>
      <c r="BO73" s="12">
        <f t="shared" si="33"/>
        <v>7.150664501036847E-05</v>
      </c>
      <c r="BP73" s="12">
        <f t="shared" si="33"/>
        <v>0.00019408946502814296</v>
      </c>
      <c r="BQ73" s="12">
        <f t="shared" si="33"/>
        <v>0.001276904375185151</v>
      </c>
      <c r="BR73" s="12">
        <f t="shared" si="33"/>
        <v>0.00017365899502518056</v>
      </c>
      <c r="BS73" s="12">
        <f t="shared" si="33"/>
        <v>7.150664501036847E-05</v>
      </c>
      <c r="BT73" s="12">
        <f t="shared" si="33"/>
        <v>9.193711501333089E-05</v>
      </c>
      <c r="BU73" s="12">
        <f t="shared" si="33"/>
        <v>0.0004494703400651732</v>
      </c>
      <c r="BV73" s="12">
        <f t="shared" si="33"/>
        <v>0.1096503325058993</v>
      </c>
      <c r="BW73" s="12">
        <f t="shared" si="33"/>
        <v>2.0430470002962418E-05</v>
      </c>
      <c r="BX73" s="12">
        <f t="shared" si="33"/>
        <v>3.064570500444363E-05</v>
      </c>
      <c r="BY73" s="12">
        <f t="shared" si="33"/>
        <v>2.0430470002962418E-05</v>
      </c>
      <c r="BZ73" s="12">
        <f t="shared" si="33"/>
        <v>1.0215235001481209E-05</v>
      </c>
      <c r="CA73" s="12">
        <f t="shared" si="33"/>
        <v>0.0002247351700325866</v>
      </c>
      <c r="CB73" s="12">
        <f t="shared" si="33"/>
        <v>0.00019408946502814296</v>
      </c>
      <c r="CC73" s="12">
        <f t="shared" si="33"/>
        <v>6.129141000888725E-05</v>
      </c>
      <c r="CD73" s="12">
        <f t="shared" si="33"/>
        <v>0.00018387423002666178</v>
      </c>
      <c r="CE73" s="12">
        <f t="shared" si="33"/>
        <v>0.00017365899502518056</v>
      </c>
      <c r="CF73" s="12">
        <f t="shared" si="33"/>
        <v>4.0860940005924836E-05</v>
      </c>
      <c r="CG73" s="12">
        <f t="shared" si="33"/>
        <v>9.193711501333089E-05</v>
      </c>
      <c r="CH73" s="12">
        <f t="shared" si="33"/>
        <v>0.0005822683950844289</v>
      </c>
      <c r="CI73" s="12">
        <f t="shared" si="33"/>
        <v>0.0003371027550488799</v>
      </c>
      <c r="CJ73" s="12">
        <f t="shared" si="33"/>
        <v>0</v>
      </c>
      <c r="CK73" s="12">
        <f t="shared" si="33"/>
        <v>2.0430470002962418E-05</v>
      </c>
      <c r="CL73" s="12">
        <f t="shared" si="33"/>
        <v>0.00016344376002369934</v>
      </c>
      <c r="CM73" s="12">
        <f t="shared" si="33"/>
        <v>3.064570500444363E-05</v>
      </c>
      <c r="CN73" s="12">
        <f t="shared" si="33"/>
        <v>0.0001225828200177745</v>
      </c>
      <c r="CO73" s="12">
        <f t="shared" si="33"/>
        <v>1.0215235001481209E-05</v>
      </c>
      <c r="CP73" s="12">
        <f t="shared" si="33"/>
        <v>8.172188001184967E-05</v>
      </c>
      <c r="CQ73" s="12">
        <f t="shared" si="33"/>
        <v>0.00010215235001481209</v>
      </c>
      <c r="CR73" s="12">
        <f t="shared" si="33"/>
        <v>6.129141000888725E-05</v>
      </c>
      <c r="CS73" s="12">
        <f t="shared" si="33"/>
        <v>0.0004290398700622108</v>
      </c>
      <c r="CT73" s="12">
        <f t="shared" si="33"/>
        <v>3.064570500444363E-05</v>
      </c>
      <c r="CU73" s="12">
        <f aca="true" t="shared" si="34" ref="CU73:EG73">CU72/97893</f>
        <v>6.129141000888725E-05</v>
      </c>
      <c r="CV73" s="12">
        <f t="shared" si="34"/>
        <v>0.0001123675850162933</v>
      </c>
      <c r="CW73" s="12">
        <f t="shared" si="34"/>
        <v>0.0009500168551377524</v>
      </c>
      <c r="CX73" s="12">
        <f t="shared" si="34"/>
        <v>0.0002247351700325866</v>
      </c>
      <c r="CY73" s="12">
        <f t="shared" si="34"/>
        <v>0.00029624181504295504</v>
      </c>
      <c r="CZ73" s="12">
        <f t="shared" si="34"/>
        <v>0.0007661426251110906</v>
      </c>
      <c r="DA73" s="12">
        <f t="shared" si="34"/>
        <v>0.0004596855750666544</v>
      </c>
      <c r="DB73" s="12">
        <f t="shared" si="34"/>
        <v>0.00014301329002073694</v>
      </c>
      <c r="DC73" s="12">
        <f t="shared" si="34"/>
        <v>5.1076175007406045E-05</v>
      </c>
      <c r="DD73" s="12">
        <f t="shared" si="34"/>
        <v>6.129141000888725E-05</v>
      </c>
      <c r="DE73" s="12">
        <f t="shared" si="34"/>
        <v>0.0002349504050340678</v>
      </c>
      <c r="DF73" s="12">
        <f t="shared" si="34"/>
        <v>0.38958863248649034</v>
      </c>
      <c r="DG73" s="12">
        <f t="shared" si="34"/>
        <v>0.00015322852502221813</v>
      </c>
      <c r="DH73" s="12">
        <f t="shared" si="34"/>
        <v>0.0007354969201066471</v>
      </c>
      <c r="DI73" s="12">
        <f t="shared" si="34"/>
        <v>0.00017365899502518056</v>
      </c>
      <c r="DJ73" s="12">
        <f t="shared" si="34"/>
        <v>5.1076175007406045E-05</v>
      </c>
      <c r="DK73" s="12">
        <f t="shared" si="34"/>
        <v>0.00010215235001481209</v>
      </c>
      <c r="DL73" s="12">
        <f t="shared" si="34"/>
        <v>0.0007661426251110906</v>
      </c>
      <c r="DM73" s="12">
        <f t="shared" si="34"/>
        <v>1.0215235001481209E-05</v>
      </c>
      <c r="DN73" s="12">
        <f t="shared" si="34"/>
        <v>3.064570500444363E-05</v>
      </c>
      <c r="DO73" s="12">
        <f t="shared" si="34"/>
        <v>0.00016344376002369934</v>
      </c>
      <c r="DP73" s="12">
        <f t="shared" si="34"/>
        <v>0.0002145199350311054</v>
      </c>
      <c r="DQ73" s="12">
        <f t="shared" si="34"/>
        <v>0.0001123675850162933</v>
      </c>
      <c r="DR73" s="12">
        <f t="shared" si="34"/>
        <v>3.064570500444363E-05</v>
      </c>
      <c r="DS73" s="12">
        <f t="shared" si="34"/>
        <v>0.0015118547802192189</v>
      </c>
      <c r="DT73" s="12">
        <f t="shared" si="34"/>
        <v>0.00010215235001481209</v>
      </c>
      <c r="DU73" s="12">
        <f t="shared" si="34"/>
        <v>3.064570500444363E-05</v>
      </c>
      <c r="DV73" s="12">
        <f t="shared" si="34"/>
        <v>1.0215235001481209E-05</v>
      </c>
      <c r="DW73" s="12">
        <f t="shared" si="34"/>
        <v>0.0001225828200177745</v>
      </c>
      <c r="DX73" s="12">
        <f t="shared" si="34"/>
        <v>0.00030645705004443626</v>
      </c>
      <c r="DY73" s="12">
        <f t="shared" si="34"/>
        <v>0.00015322852502221813</v>
      </c>
      <c r="DZ73" s="12">
        <f t="shared" si="34"/>
        <v>0.00026559611003851145</v>
      </c>
      <c r="EA73" s="12">
        <f t="shared" si="34"/>
        <v>0.00015322852502221813</v>
      </c>
      <c r="EB73" s="12">
        <f t="shared" si="34"/>
        <v>0.0004494703400651732</v>
      </c>
      <c r="EC73" s="12">
        <f t="shared" si="34"/>
        <v>0.00035753322505184234</v>
      </c>
      <c r="ED73" s="12">
        <f t="shared" si="34"/>
        <v>0.00038817893005628593</v>
      </c>
      <c r="EE73" s="12">
        <f t="shared" si="34"/>
        <v>0.0002247351700325866</v>
      </c>
      <c r="EF73" s="12">
        <f t="shared" si="34"/>
        <v>0.000439255105063692</v>
      </c>
      <c r="EG73" s="12">
        <f t="shared" si="34"/>
        <v>1.0215235001481209E-05</v>
      </c>
    </row>
    <row r="74" spans="2:137" ht="4.5" customHeight="1">
      <c r="B74" s="13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</row>
    <row r="75" spans="1:137" ht="12.75">
      <c r="A75" s="3" t="s">
        <v>45</v>
      </c>
      <c r="B75" s="13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</row>
    <row r="76" spans="2:137" ht="12.75">
      <c r="B76" s="7" t="s">
        <v>43</v>
      </c>
      <c r="C76" s="8">
        <v>3</v>
      </c>
      <c r="D76" s="8">
        <v>0</v>
      </c>
      <c r="E76" s="8">
        <v>1</v>
      </c>
      <c r="F76" s="8">
        <v>0</v>
      </c>
      <c r="G76" s="8">
        <v>3</v>
      </c>
      <c r="H76" s="8">
        <v>0</v>
      </c>
      <c r="I76" s="8">
        <v>1</v>
      </c>
      <c r="J76" s="8">
        <v>0</v>
      </c>
      <c r="K76" s="8">
        <v>0</v>
      </c>
      <c r="L76" s="8">
        <v>1</v>
      </c>
      <c r="M76" s="8">
        <v>0</v>
      </c>
      <c r="N76" s="8">
        <v>3</v>
      </c>
      <c r="O76" s="8">
        <v>4</v>
      </c>
      <c r="P76" s="8">
        <v>0</v>
      </c>
      <c r="Q76" s="8">
        <v>1</v>
      </c>
      <c r="R76" s="8">
        <v>8</v>
      </c>
      <c r="S76" s="8">
        <v>2658</v>
      </c>
      <c r="T76" s="8">
        <v>374</v>
      </c>
      <c r="U76" s="8">
        <v>0</v>
      </c>
      <c r="V76" s="8">
        <v>0</v>
      </c>
      <c r="W76" s="8">
        <v>0</v>
      </c>
      <c r="X76" s="8">
        <v>1</v>
      </c>
      <c r="Y76" s="8">
        <v>4</v>
      </c>
      <c r="Z76" s="8">
        <v>8</v>
      </c>
      <c r="AA76" s="8">
        <v>0</v>
      </c>
      <c r="AB76" s="8">
        <v>0</v>
      </c>
      <c r="AC76" s="8">
        <v>1</v>
      </c>
      <c r="AD76" s="8">
        <v>0</v>
      </c>
      <c r="AE76" s="8">
        <v>0</v>
      </c>
      <c r="AF76" s="8">
        <v>6</v>
      </c>
      <c r="AG76" s="8">
        <v>23</v>
      </c>
      <c r="AH76" s="8">
        <v>0</v>
      </c>
      <c r="AI76" s="8">
        <v>0</v>
      </c>
      <c r="AJ76" s="8">
        <v>0</v>
      </c>
      <c r="AK76" s="8">
        <v>1</v>
      </c>
      <c r="AL76" s="8">
        <v>11</v>
      </c>
      <c r="AM76" s="8">
        <v>2</v>
      </c>
      <c r="AN76" s="8">
        <v>0</v>
      </c>
      <c r="AO76" s="8">
        <v>3</v>
      </c>
      <c r="AP76" s="8">
        <v>3</v>
      </c>
      <c r="AQ76" s="8">
        <v>9</v>
      </c>
      <c r="AR76" s="8">
        <v>6</v>
      </c>
      <c r="AS76" s="8">
        <v>1</v>
      </c>
      <c r="AT76" s="8">
        <v>4</v>
      </c>
      <c r="AU76" s="8">
        <v>3</v>
      </c>
      <c r="AV76" s="8">
        <v>0</v>
      </c>
      <c r="AW76" s="8">
        <v>3</v>
      </c>
      <c r="AX76" s="8">
        <v>4</v>
      </c>
      <c r="AY76" s="8">
        <v>0</v>
      </c>
      <c r="AZ76" s="8">
        <v>79</v>
      </c>
      <c r="BA76" s="8">
        <v>2</v>
      </c>
      <c r="BB76" s="8">
        <v>0</v>
      </c>
      <c r="BC76" s="8">
        <v>2</v>
      </c>
      <c r="BD76" s="8">
        <v>0</v>
      </c>
      <c r="BE76" s="8">
        <v>0</v>
      </c>
      <c r="BF76" s="8">
        <v>0</v>
      </c>
      <c r="BG76" s="8">
        <v>2</v>
      </c>
      <c r="BH76" s="8">
        <v>0</v>
      </c>
      <c r="BI76" s="8">
        <v>0</v>
      </c>
      <c r="BJ76" s="8">
        <v>1</v>
      </c>
      <c r="BK76" s="8">
        <v>0</v>
      </c>
      <c r="BL76" s="8">
        <v>0</v>
      </c>
      <c r="BM76" s="8">
        <v>4</v>
      </c>
      <c r="BN76" s="8">
        <v>0</v>
      </c>
      <c r="BO76" s="8">
        <v>1</v>
      </c>
      <c r="BP76" s="8">
        <v>1</v>
      </c>
      <c r="BQ76" s="8">
        <v>10</v>
      </c>
      <c r="BR76" s="8">
        <v>1</v>
      </c>
      <c r="BS76" s="8">
        <v>0</v>
      </c>
      <c r="BT76" s="8">
        <v>0</v>
      </c>
      <c r="BU76" s="8">
        <v>6</v>
      </c>
      <c r="BV76" s="8">
        <v>2592</v>
      </c>
      <c r="BW76" s="8">
        <v>0</v>
      </c>
      <c r="BX76" s="8">
        <v>0</v>
      </c>
      <c r="BY76" s="8">
        <v>2</v>
      </c>
      <c r="BZ76" s="8">
        <v>1</v>
      </c>
      <c r="CA76" s="8">
        <v>4</v>
      </c>
      <c r="CB76" s="8">
        <v>1</v>
      </c>
      <c r="CC76" s="8">
        <v>0</v>
      </c>
      <c r="CD76" s="8">
        <v>0</v>
      </c>
      <c r="CE76" s="8">
        <v>2</v>
      </c>
      <c r="CF76" s="8">
        <v>1</v>
      </c>
      <c r="CG76" s="8">
        <v>0</v>
      </c>
      <c r="CH76" s="8">
        <v>3</v>
      </c>
      <c r="CI76" s="8">
        <v>1</v>
      </c>
      <c r="CJ76" s="8">
        <v>0</v>
      </c>
      <c r="CK76" s="8">
        <v>0</v>
      </c>
      <c r="CL76" s="8">
        <v>2</v>
      </c>
      <c r="CM76" s="8">
        <v>0</v>
      </c>
      <c r="CN76" s="8">
        <v>0</v>
      </c>
      <c r="CO76" s="8">
        <v>0</v>
      </c>
      <c r="CP76" s="8">
        <v>3</v>
      </c>
      <c r="CQ76" s="8">
        <v>0</v>
      </c>
      <c r="CR76" s="8">
        <v>0</v>
      </c>
      <c r="CS76" s="8">
        <v>0</v>
      </c>
      <c r="CT76" s="8">
        <v>0</v>
      </c>
      <c r="CU76" s="8">
        <v>0</v>
      </c>
      <c r="CV76" s="8">
        <v>1</v>
      </c>
      <c r="CW76" s="8">
        <v>7</v>
      </c>
      <c r="CX76" s="8">
        <v>6</v>
      </c>
      <c r="CY76" s="8">
        <v>4</v>
      </c>
      <c r="CZ76" s="8">
        <v>5</v>
      </c>
      <c r="DA76" s="8">
        <v>2</v>
      </c>
      <c r="DB76" s="8">
        <v>0</v>
      </c>
      <c r="DC76" s="8">
        <v>1</v>
      </c>
      <c r="DD76" s="8">
        <v>1</v>
      </c>
      <c r="DE76" s="8">
        <v>30</v>
      </c>
      <c r="DF76" s="8">
        <v>8281</v>
      </c>
      <c r="DG76" s="8">
        <v>0</v>
      </c>
      <c r="DH76" s="8">
        <v>11</v>
      </c>
      <c r="DI76" s="8">
        <v>0</v>
      </c>
      <c r="DJ76" s="8">
        <v>0</v>
      </c>
      <c r="DK76" s="8">
        <v>2</v>
      </c>
      <c r="DL76" s="8">
        <v>5</v>
      </c>
      <c r="DM76" s="8">
        <v>0</v>
      </c>
      <c r="DN76" s="8">
        <v>0</v>
      </c>
      <c r="DO76" s="8">
        <v>2</v>
      </c>
      <c r="DP76" s="8">
        <v>0</v>
      </c>
      <c r="DQ76" s="8">
        <v>1</v>
      </c>
      <c r="DR76" s="8">
        <v>0</v>
      </c>
      <c r="DS76" s="8">
        <v>46</v>
      </c>
      <c r="DT76" s="8">
        <v>0</v>
      </c>
      <c r="DU76" s="8">
        <v>0</v>
      </c>
      <c r="DV76" s="8">
        <v>1</v>
      </c>
      <c r="DW76" s="8">
        <v>0</v>
      </c>
      <c r="DX76" s="8">
        <v>0</v>
      </c>
      <c r="DY76" s="8">
        <v>2</v>
      </c>
      <c r="DZ76" s="8">
        <v>2</v>
      </c>
      <c r="EA76" s="8">
        <v>3</v>
      </c>
      <c r="EB76" s="8">
        <v>2</v>
      </c>
      <c r="EC76" s="8">
        <v>2</v>
      </c>
      <c r="ED76" s="8">
        <v>2</v>
      </c>
      <c r="EE76" s="8">
        <v>1</v>
      </c>
      <c r="EF76" s="8">
        <v>6</v>
      </c>
      <c r="EG76" s="8">
        <v>0</v>
      </c>
    </row>
    <row r="77" spans="2:137" ht="12.75">
      <c r="B77" s="7" t="s">
        <v>32</v>
      </c>
      <c r="C77" s="8">
        <v>1</v>
      </c>
      <c r="D77" s="8">
        <v>0</v>
      </c>
      <c r="E77" s="8">
        <v>1</v>
      </c>
      <c r="F77" s="8">
        <v>0</v>
      </c>
      <c r="G77" s="8">
        <v>1</v>
      </c>
      <c r="H77" s="8">
        <v>0</v>
      </c>
      <c r="I77" s="8">
        <v>5</v>
      </c>
      <c r="J77" s="8">
        <v>0</v>
      </c>
      <c r="K77" s="8">
        <v>0</v>
      </c>
      <c r="L77" s="8">
        <v>0</v>
      </c>
      <c r="M77" s="8">
        <v>0</v>
      </c>
      <c r="N77" s="8">
        <v>1</v>
      </c>
      <c r="O77" s="8">
        <v>0</v>
      </c>
      <c r="P77" s="8">
        <v>0</v>
      </c>
      <c r="Q77" s="8">
        <v>1</v>
      </c>
      <c r="R77" s="8">
        <v>2</v>
      </c>
      <c r="S77" s="8">
        <v>1842</v>
      </c>
      <c r="T77" s="8">
        <v>348</v>
      </c>
      <c r="U77" s="8">
        <v>0</v>
      </c>
      <c r="V77" s="8">
        <v>3</v>
      </c>
      <c r="W77" s="8">
        <v>0</v>
      </c>
      <c r="X77" s="8">
        <v>1</v>
      </c>
      <c r="Y77" s="8">
        <v>4</v>
      </c>
      <c r="Z77" s="8">
        <v>19</v>
      </c>
      <c r="AA77" s="8">
        <v>0</v>
      </c>
      <c r="AB77" s="8">
        <v>1</v>
      </c>
      <c r="AC77" s="8">
        <v>0</v>
      </c>
      <c r="AD77" s="8">
        <v>4</v>
      </c>
      <c r="AE77" s="8">
        <v>0</v>
      </c>
      <c r="AF77" s="8">
        <v>3</v>
      </c>
      <c r="AG77" s="8">
        <v>2</v>
      </c>
      <c r="AH77" s="8">
        <v>0</v>
      </c>
      <c r="AI77" s="8">
        <v>0</v>
      </c>
      <c r="AJ77" s="8">
        <v>1</v>
      </c>
      <c r="AK77" s="8">
        <v>1</v>
      </c>
      <c r="AL77" s="8">
        <v>2</v>
      </c>
      <c r="AM77" s="8">
        <v>0</v>
      </c>
      <c r="AN77" s="8">
        <v>1</v>
      </c>
      <c r="AO77" s="8">
        <v>2</v>
      </c>
      <c r="AP77" s="8">
        <v>1</v>
      </c>
      <c r="AQ77" s="8">
        <v>17</v>
      </c>
      <c r="AR77" s="8">
        <v>0</v>
      </c>
      <c r="AS77" s="8">
        <v>18</v>
      </c>
      <c r="AT77" s="8">
        <v>4</v>
      </c>
      <c r="AU77" s="8">
        <v>21</v>
      </c>
      <c r="AV77" s="8">
        <v>0</v>
      </c>
      <c r="AW77" s="8">
        <v>3</v>
      </c>
      <c r="AX77" s="8">
        <v>0</v>
      </c>
      <c r="AY77" s="8">
        <v>0</v>
      </c>
      <c r="AZ77" s="8">
        <v>52</v>
      </c>
      <c r="BA77" s="8">
        <v>0</v>
      </c>
      <c r="BB77" s="8">
        <v>0</v>
      </c>
      <c r="BC77" s="8">
        <v>1</v>
      </c>
      <c r="BD77" s="8">
        <v>2</v>
      </c>
      <c r="BE77" s="8">
        <v>0</v>
      </c>
      <c r="BF77" s="8">
        <v>1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8">
        <v>0</v>
      </c>
      <c r="BM77" s="8">
        <v>0</v>
      </c>
      <c r="BN77" s="8">
        <v>2</v>
      </c>
      <c r="BO77" s="8">
        <v>2</v>
      </c>
      <c r="BP77" s="8">
        <v>1</v>
      </c>
      <c r="BQ77" s="8">
        <v>8</v>
      </c>
      <c r="BR77" s="8">
        <v>0</v>
      </c>
      <c r="BS77" s="8">
        <v>1</v>
      </c>
      <c r="BT77" s="8">
        <v>1</v>
      </c>
      <c r="BU77" s="8">
        <v>2</v>
      </c>
      <c r="BV77" s="8">
        <v>1919</v>
      </c>
      <c r="BW77" s="8">
        <v>0</v>
      </c>
      <c r="BX77" s="8">
        <v>0</v>
      </c>
      <c r="BY77" s="8">
        <v>0</v>
      </c>
      <c r="BZ77" s="8">
        <v>0</v>
      </c>
      <c r="CA77" s="8">
        <v>0</v>
      </c>
      <c r="CB77" s="8">
        <v>0</v>
      </c>
      <c r="CC77" s="8">
        <v>1</v>
      </c>
      <c r="CD77" s="8">
        <v>0</v>
      </c>
      <c r="CE77" s="8">
        <v>5</v>
      </c>
      <c r="CF77" s="8">
        <v>0</v>
      </c>
      <c r="CG77" s="8">
        <v>3</v>
      </c>
      <c r="CH77" s="8">
        <v>0</v>
      </c>
      <c r="CI77" s="8">
        <v>1</v>
      </c>
      <c r="CJ77" s="8">
        <v>0</v>
      </c>
      <c r="CK77" s="8">
        <v>4</v>
      </c>
      <c r="CL77" s="8">
        <v>0</v>
      </c>
      <c r="CM77" s="8">
        <v>1</v>
      </c>
      <c r="CN77" s="8">
        <v>1</v>
      </c>
      <c r="CO77" s="8">
        <v>0</v>
      </c>
      <c r="CP77" s="8">
        <v>0</v>
      </c>
      <c r="CQ77" s="8">
        <v>0</v>
      </c>
      <c r="CR77" s="8">
        <v>0</v>
      </c>
      <c r="CS77" s="8">
        <v>0</v>
      </c>
      <c r="CT77" s="8">
        <v>0</v>
      </c>
      <c r="CU77" s="8">
        <v>0</v>
      </c>
      <c r="CV77" s="8">
        <v>1</v>
      </c>
      <c r="CW77" s="8">
        <v>3</v>
      </c>
      <c r="CX77" s="8">
        <v>2</v>
      </c>
      <c r="CY77" s="8">
        <v>0</v>
      </c>
      <c r="CZ77" s="8">
        <v>2</v>
      </c>
      <c r="DA77" s="8">
        <v>0</v>
      </c>
      <c r="DB77" s="8">
        <v>0</v>
      </c>
      <c r="DC77" s="8">
        <v>0</v>
      </c>
      <c r="DD77" s="8">
        <v>1</v>
      </c>
      <c r="DE77" s="8">
        <v>27</v>
      </c>
      <c r="DF77" s="8">
        <v>9264</v>
      </c>
      <c r="DG77" s="8">
        <v>1</v>
      </c>
      <c r="DH77" s="8">
        <v>8</v>
      </c>
      <c r="DI77" s="8">
        <v>1</v>
      </c>
      <c r="DJ77" s="8">
        <v>0</v>
      </c>
      <c r="DK77" s="8">
        <v>2</v>
      </c>
      <c r="DL77" s="8">
        <v>5</v>
      </c>
      <c r="DM77" s="8">
        <v>1</v>
      </c>
      <c r="DN77" s="8">
        <v>0</v>
      </c>
      <c r="DO77" s="8">
        <v>0</v>
      </c>
      <c r="DP77" s="8">
        <v>1</v>
      </c>
      <c r="DQ77" s="8">
        <v>0</v>
      </c>
      <c r="DR77" s="8">
        <v>0</v>
      </c>
      <c r="DS77" s="8">
        <v>33</v>
      </c>
      <c r="DT77" s="8">
        <v>0</v>
      </c>
      <c r="DU77" s="8">
        <v>0</v>
      </c>
      <c r="DV77" s="8">
        <v>0</v>
      </c>
      <c r="DW77" s="8">
        <v>0</v>
      </c>
      <c r="DX77" s="8">
        <v>0</v>
      </c>
      <c r="DY77" s="8">
        <v>0</v>
      </c>
      <c r="DZ77" s="8">
        <v>2</v>
      </c>
      <c r="EA77" s="8">
        <v>1</v>
      </c>
      <c r="EB77" s="8">
        <v>3</v>
      </c>
      <c r="EC77" s="8">
        <v>2</v>
      </c>
      <c r="ED77" s="8">
        <v>2</v>
      </c>
      <c r="EE77" s="8">
        <v>0</v>
      </c>
      <c r="EF77" s="8">
        <v>2</v>
      </c>
      <c r="EG77" s="8">
        <v>0</v>
      </c>
    </row>
    <row r="78" spans="2:137" ht="12.75">
      <c r="B78" s="7" t="s">
        <v>33</v>
      </c>
      <c r="C78" s="8">
        <v>11</v>
      </c>
      <c r="D78" s="8">
        <v>25</v>
      </c>
      <c r="E78" s="8">
        <v>7</v>
      </c>
      <c r="F78" s="8">
        <v>4</v>
      </c>
      <c r="G78" s="8">
        <v>9</v>
      </c>
      <c r="H78" s="8">
        <v>24</v>
      </c>
      <c r="I78" s="8">
        <v>28</v>
      </c>
      <c r="J78" s="8">
        <v>5</v>
      </c>
      <c r="K78" s="8">
        <v>12</v>
      </c>
      <c r="L78" s="8">
        <v>2</v>
      </c>
      <c r="M78" s="8">
        <v>0</v>
      </c>
      <c r="N78" s="8">
        <v>99</v>
      </c>
      <c r="O78" s="8">
        <v>19</v>
      </c>
      <c r="P78" s="8">
        <v>13</v>
      </c>
      <c r="Q78" s="8">
        <v>8</v>
      </c>
      <c r="R78" s="8">
        <v>24</v>
      </c>
      <c r="S78" s="8">
        <v>20099</v>
      </c>
      <c r="T78" s="8">
        <v>2683</v>
      </c>
      <c r="U78" s="8">
        <v>0</v>
      </c>
      <c r="V78" s="8">
        <v>7</v>
      </c>
      <c r="W78" s="8">
        <v>3</v>
      </c>
      <c r="X78" s="8">
        <v>1</v>
      </c>
      <c r="Y78" s="8">
        <v>85</v>
      </c>
      <c r="Z78" s="8">
        <v>117</v>
      </c>
      <c r="AA78" s="8">
        <v>2</v>
      </c>
      <c r="AB78" s="8">
        <v>0</v>
      </c>
      <c r="AC78" s="8">
        <v>1</v>
      </c>
      <c r="AD78" s="8">
        <v>5</v>
      </c>
      <c r="AE78" s="8">
        <v>5</v>
      </c>
      <c r="AF78" s="8">
        <v>24</v>
      </c>
      <c r="AG78" s="8">
        <v>121</v>
      </c>
      <c r="AH78" s="8">
        <v>6</v>
      </c>
      <c r="AI78" s="8">
        <v>3</v>
      </c>
      <c r="AJ78" s="8">
        <v>11</v>
      </c>
      <c r="AK78" s="8">
        <v>1</v>
      </c>
      <c r="AL78" s="8">
        <v>47</v>
      </c>
      <c r="AM78" s="8">
        <v>2</v>
      </c>
      <c r="AN78" s="8">
        <v>1</v>
      </c>
      <c r="AO78" s="8">
        <v>22</v>
      </c>
      <c r="AP78" s="8">
        <v>5</v>
      </c>
      <c r="AQ78" s="8">
        <v>95</v>
      </c>
      <c r="AR78" s="8">
        <v>4</v>
      </c>
      <c r="AS78" s="8">
        <v>2</v>
      </c>
      <c r="AT78" s="8">
        <v>77</v>
      </c>
      <c r="AU78" s="8">
        <v>10</v>
      </c>
      <c r="AV78" s="8">
        <v>3</v>
      </c>
      <c r="AW78" s="8">
        <v>11</v>
      </c>
      <c r="AX78" s="8">
        <v>9</v>
      </c>
      <c r="AY78" s="8">
        <v>2</v>
      </c>
      <c r="AZ78" s="8">
        <v>399</v>
      </c>
      <c r="BA78" s="8">
        <v>5</v>
      </c>
      <c r="BB78" s="8">
        <v>1</v>
      </c>
      <c r="BC78" s="8">
        <v>15</v>
      </c>
      <c r="BD78" s="8">
        <v>12</v>
      </c>
      <c r="BE78" s="8">
        <v>0</v>
      </c>
      <c r="BF78" s="8">
        <v>2</v>
      </c>
      <c r="BG78" s="8">
        <v>1</v>
      </c>
      <c r="BH78" s="8">
        <v>1</v>
      </c>
      <c r="BI78" s="8">
        <v>1</v>
      </c>
      <c r="BJ78" s="8">
        <v>4</v>
      </c>
      <c r="BK78" s="8">
        <v>2</v>
      </c>
      <c r="BL78" s="8">
        <v>3</v>
      </c>
      <c r="BM78" s="8">
        <v>21</v>
      </c>
      <c r="BN78" s="8">
        <v>17</v>
      </c>
      <c r="BO78" s="8">
        <v>23</v>
      </c>
      <c r="BP78" s="8">
        <v>2</v>
      </c>
      <c r="BQ78" s="8">
        <v>79</v>
      </c>
      <c r="BR78" s="8">
        <v>9</v>
      </c>
      <c r="BS78" s="8">
        <v>10</v>
      </c>
      <c r="BT78" s="8">
        <v>7</v>
      </c>
      <c r="BU78" s="8">
        <v>40</v>
      </c>
      <c r="BV78" s="8">
        <v>12050</v>
      </c>
      <c r="BW78" s="8">
        <v>2</v>
      </c>
      <c r="BX78" s="8">
        <v>4</v>
      </c>
      <c r="BY78" s="8">
        <v>3</v>
      </c>
      <c r="BZ78" s="8">
        <v>5</v>
      </c>
      <c r="CA78" s="8">
        <v>22</v>
      </c>
      <c r="CB78" s="8">
        <v>4</v>
      </c>
      <c r="CC78" s="8">
        <v>4</v>
      </c>
      <c r="CD78" s="8">
        <v>4</v>
      </c>
      <c r="CE78" s="8">
        <v>8</v>
      </c>
      <c r="CF78" s="8">
        <v>0</v>
      </c>
      <c r="CG78" s="8">
        <v>2</v>
      </c>
      <c r="CH78" s="8">
        <v>26</v>
      </c>
      <c r="CI78" s="8">
        <v>8</v>
      </c>
      <c r="CJ78" s="8">
        <v>0</v>
      </c>
      <c r="CK78" s="8">
        <v>5</v>
      </c>
      <c r="CL78" s="8">
        <v>21</v>
      </c>
      <c r="CM78" s="8">
        <v>1</v>
      </c>
      <c r="CN78" s="8">
        <v>5</v>
      </c>
      <c r="CO78" s="8">
        <v>5</v>
      </c>
      <c r="CP78" s="8">
        <v>4</v>
      </c>
      <c r="CQ78" s="8">
        <v>6</v>
      </c>
      <c r="CR78" s="8">
        <v>7</v>
      </c>
      <c r="CS78" s="8">
        <v>3</v>
      </c>
      <c r="CT78" s="8">
        <v>1</v>
      </c>
      <c r="CU78" s="8">
        <v>5</v>
      </c>
      <c r="CV78" s="8">
        <v>4</v>
      </c>
      <c r="CW78" s="8">
        <v>45</v>
      </c>
      <c r="CX78" s="8">
        <v>14</v>
      </c>
      <c r="CY78" s="8">
        <v>35</v>
      </c>
      <c r="CZ78" s="8">
        <v>40</v>
      </c>
      <c r="DA78" s="8">
        <v>11</v>
      </c>
      <c r="DB78" s="8">
        <v>6</v>
      </c>
      <c r="DC78" s="8">
        <v>0</v>
      </c>
      <c r="DD78" s="8">
        <v>19</v>
      </c>
      <c r="DE78" s="8">
        <v>65</v>
      </c>
      <c r="DF78" s="8">
        <v>45330</v>
      </c>
      <c r="DG78" s="8">
        <v>55</v>
      </c>
      <c r="DH78" s="8">
        <v>55</v>
      </c>
      <c r="DI78" s="8">
        <v>8</v>
      </c>
      <c r="DJ78" s="8">
        <v>5</v>
      </c>
      <c r="DK78" s="8">
        <v>8</v>
      </c>
      <c r="DL78" s="8">
        <v>87</v>
      </c>
      <c r="DM78" s="8">
        <v>2</v>
      </c>
      <c r="DN78" s="8">
        <v>8</v>
      </c>
      <c r="DO78" s="8">
        <v>12</v>
      </c>
      <c r="DP78" s="8">
        <v>4</v>
      </c>
      <c r="DQ78" s="8">
        <v>6</v>
      </c>
      <c r="DR78" s="8">
        <v>0</v>
      </c>
      <c r="DS78" s="8">
        <v>144</v>
      </c>
      <c r="DT78" s="8">
        <v>6</v>
      </c>
      <c r="DU78" s="8">
        <v>1</v>
      </c>
      <c r="DV78" s="8">
        <v>7</v>
      </c>
      <c r="DW78" s="8">
        <v>6</v>
      </c>
      <c r="DX78" s="8">
        <v>53</v>
      </c>
      <c r="DY78" s="8">
        <v>14</v>
      </c>
      <c r="DZ78" s="8">
        <v>25</v>
      </c>
      <c r="EA78" s="8">
        <v>8</v>
      </c>
      <c r="EB78" s="8">
        <v>19</v>
      </c>
      <c r="EC78" s="8">
        <v>14</v>
      </c>
      <c r="ED78" s="8">
        <v>22</v>
      </c>
      <c r="EE78" s="8">
        <v>14</v>
      </c>
      <c r="EF78" s="8">
        <v>23</v>
      </c>
      <c r="EG78" s="8">
        <v>5</v>
      </c>
    </row>
    <row r="79" spans="2:137" ht="12.75">
      <c r="B79" s="7" t="s">
        <v>44</v>
      </c>
      <c r="C79" s="8">
        <v>1</v>
      </c>
      <c r="D79" s="8">
        <v>1</v>
      </c>
      <c r="E79" s="8">
        <v>0</v>
      </c>
      <c r="F79" s="8">
        <v>2</v>
      </c>
      <c r="G79" s="8">
        <v>2</v>
      </c>
      <c r="H79" s="8">
        <v>11</v>
      </c>
      <c r="I79" s="8">
        <v>9</v>
      </c>
      <c r="J79" s="8">
        <v>1</v>
      </c>
      <c r="K79" s="8">
        <v>0</v>
      </c>
      <c r="L79" s="8">
        <v>4</v>
      </c>
      <c r="M79" s="8">
        <v>0</v>
      </c>
      <c r="N79" s="8">
        <v>35</v>
      </c>
      <c r="O79" s="8">
        <v>5</v>
      </c>
      <c r="P79" s="8">
        <v>0</v>
      </c>
      <c r="Q79" s="8">
        <v>1</v>
      </c>
      <c r="R79" s="8">
        <v>12</v>
      </c>
      <c r="S79" s="8">
        <v>7217</v>
      </c>
      <c r="T79" s="8">
        <v>581</v>
      </c>
      <c r="U79" s="8">
        <v>1</v>
      </c>
      <c r="V79" s="8">
        <v>5</v>
      </c>
      <c r="W79" s="8">
        <v>0</v>
      </c>
      <c r="X79" s="8">
        <v>0</v>
      </c>
      <c r="Y79" s="8">
        <v>17</v>
      </c>
      <c r="Z79" s="8">
        <v>43</v>
      </c>
      <c r="AA79" s="8">
        <v>0</v>
      </c>
      <c r="AB79" s="8">
        <v>1</v>
      </c>
      <c r="AC79" s="8">
        <v>0</v>
      </c>
      <c r="AD79" s="8">
        <v>4</v>
      </c>
      <c r="AE79" s="8">
        <v>0</v>
      </c>
      <c r="AF79" s="8">
        <v>13</v>
      </c>
      <c r="AG79" s="8">
        <v>41</v>
      </c>
      <c r="AH79" s="8">
        <v>1</v>
      </c>
      <c r="AI79" s="8">
        <v>1</v>
      </c>
      <c r="AJ79" s="8">
        <v>5</v>
      </c>
      <c r="AK79" s="8">
        <v>1</v>
      </c>
      <c r="AL79" s="8">
        <v>24</v>
      </c>
      <c r="AM79" s="8">
        <v>1</v>
      </c>
      <c r="AN79" s="8">
        <v>1</v>
      </c>
      <c r="AO79" s="8">
        <v>4</v>
      </c>
      <c r="AP79" s="8">
        <v>2</v>
      </c>
      <c r="AQ79" s="8">
        <v>6</v>
      </c>
      <c r="AR79" s="8">
        <v>128</v>
      </c>
      <c r="AS79" s="8">
        <v>2</v>
      </c>
      <c r="AT79" s="8">
        <v>5</v>
      </c>
      <c r="AU79" s="8">
        <v>1</v>
      </c>
      <c r="AV79" s="8">
        <v>3</v>
      </c>
      <c r="AW79" s="8">
        <v>7</v>
      </c>
      <c r="AX79" s="8">
        <v>3</v>
      </c>
      <c r="AY79" s="8">
        <v>5</v>
      </c>
      <c r="AZ79" s="8">
        <v>81</v>
      </c>
      <c r="BA79" s="8">
        <v>2</v>
      </c>
      <c r="BB79" s="8">
        <v>1</v>
      </c>
      <c r="BC79" s="8">
        <v>5</v>
      </c>
      <c r="BD79" s="8">
        <v>9</v>
      </c>
      <c r="BE79" s="8">
        <v>0</v>
      </c>
      <c r="BF79" s="8">
        <v>2</v>
      </c>
      <c r="BG79" s="8">
        <v>0</v>
      </c>
      <c r="BH79" s="8">
        <v>3</v>
      </c>
      <c r="BI79" s="8">
        <v>29</v>
      </c>
      <c r="BJ79" s="8">
        <v>4</v>
      </c>
      <c r="BK79" s="8">
        <v>0</v>
      </c>
      <c r="BL79" s="8">
        <v>0</v>
      </c>
      <c r="BM79" s="8">
        <v>2</v>
      </c>
      <c r="BN79" s="8">
        <v>0</v>
      </c>
      <c r="BO79" s="8">
        <v>1</v>
      </c>
      <c r="BP79" s="8">
        <v>1</v>
      </c>
      <c r="BQ79" s="8">
        <v>8</v>
      </c>
      <c r="BR79" s="8">
        <v>3</v>
      </c>
      <c r="BS79" s="8">
        <v>2</v>
      </c>
      <c r="BT79" s="8">
        <v>2</v>
      </c>
      <c r="BU79" s="8">
        <v>11</v>
      </c>
      <c r="BV79" s="8">
        <v>6715</v>
      </c>
      <c r="BW79" s="8">
        <v>0</v>
      </c>
      <c r="BX79" s="8">
        <v>5</v>
      </c>
      <c r="BY79" s="8">
        <v>1</v>
      </c>
      <c r="BZ79" s="8">
        <v>0</v>
      </c>
      <c r="CA79" s="8">
        <v>10</v>
      </c>
      <c r="CB79" s="8">
        <v>2</v>
      </c>
      <c r="CC79" s="8">
        <v>0</v>
      </c>
      <c r="CD79" s="8">
        <v>5</v>
      </c>
      <c r="CE79" s="8">
        <v>1</v>
      </c>
      <c r="CF79" s="8">
        <v>3</v>
      </c>
      <c r="CG79" s="8">
        <v>2</v>
      </c>
      <c r="CH79" s="8">
        <v>2</v>
      </c>
      <c r="CI79" s="8">
        <v>36</v>
      </c>
      <c r="CJ79" s="8">
        <v>0</v>
      </c>
      <c r="CK79" s="8">
        <v>1</v>
      </c>
      <c r="CL79" s="8">
        <v>6</v>
      </c>
      <c r="CM79" s="8">
        <v>0</v>
      </c>
      <c r="CN79" s="8">
        <v>2</v>
      </c>
      <c r="CO79" s="8">
        <v>0</v>
      </c>
      <c r="CP79" s="8">
        <v>1</v>
      </c>
      <c r="CQ79" s="8">
        <v>2</v>
      </c>
      <c r="CR79" s="8">
        <v>0</v>
      </c>
      <c r="CS79" s="8">
        <v>0</v>
      </c>
      <c r="CT79" s="8">
        <v>0</v>
      </c>
      <c r="CU79" s="8">
        <v>1</v>
      </c>
      <c r="CV79" s="8">
        <v>2</v>
      </c>
      <c r="CW79" s="8">
        <v>23</v>
      </c>
      <c r="CX79" s="8">
        <v>4</v>
      </c>
      <c r="CY79" s="8">
        <v>7</v>
      </c>
      <c r="CZ79" s="8">
        <v>8</v>
      </c>
      <c r="DA79" s="8">
        <v>0</v>
      </c>
      <c r="DB79" s="8">
        <v>0</v>
      </c>
      <c r="DC79" s="8">
        <v>4</v>
      </c>
      <c r="DD79" s="8">
        <v>0</v>
      </c>
      <c r="DE79" s="8">
        <v>39</v>
      </c>
      <c r="DF79" s="8">
        <v>19297</v>
      </c>
      <c r="DG79" s="8">
        <v>9</v>
      </c>
      <c r="DH79" s="8">
        <v>22</v>
      </c>
      <c r="DI79" s="8">
        <v>2</v>
      </c>
      <c r="DJ79" s="8">
        <v>31</v>
      </c>
      <c r="DK79" s="8">
        <v>1</v>
      </c>
      <c r="DL79" s="8">
        <v>3</v>
      </c>
      <c r="DM79" s="8">
        <v>0</v>
      </c>
      <c r="DN79" s="8">
        <v>2</v>
      </c>
      <c r="DO79" s="8">
        <v>3</v>
      </c>
      <c r="DP79" s="8">
        <v>0</v>
      </c>
      <c r="DQ79" s="8">
        <v>0</v>
      </c>
      <c r="DR79" s="8">
        <v>0</v>
      </c>
      <c r="DS79" s="8">
        <v>71</v>
      </c>
      <c r="DT79" s="8">
        <v>3</v>
      </c>
      <c r="DU79" s="8">
        <v>0</v>
      </c>
      <c r="DV79" s="8">
        <v>0</v>
      </c>
      <c r="DW79" s="8">
        <v>2</v>
      </c>
      <c r="DX79" s="8">
        <v>13</v>
      </c>
      <c r="DY79" s="8">
        <v>0</v>
      </c>
      <c r="DZ79" s="8">
        <v>4</v>
      </c>
      <c r="EA79" s="8">
        <v>2</v>
      </c>
      <c r="EB79" s="8">
        <v>2</v>
      </c>
      <c r="EC79" s="8">
        <v>2</v>
      </c>
      <c r="ED79" s="8">
        <v>0</v>
      </c>
      <c r="EE79" s="8">
        <v>2</v>
      </c>
      <c r="EF79" s="8">
        <v>5</v>
      </c>
      <c r="EG79" s="8">
        <v>1</v>
      </c>
    </row>
    <row r="80" spans="1:137" ht="12.75">
      <c r="A80" s="9" t="s">
        <v>13</v>
      </c>
      <c r="C80" s="8">
        <v>16</v>
      </c>
      <c r="D80" s="8">
        <v>26</v>
      </c>
      <c r="E80" s="8">
        <v>9</v>
      </c>
      <c r="F80" s="8">
        <v>6</v>
      </c>
      <c r="G80" s="8">
        <v>15</v>
      </c>
      <c r="H80" s="8">
        <v>35</v>
      </c>
      <c r="I80" s="8">
        <v>43</v>
      </c>
      <c r="J80" s="8">
        <v>6</v>
      </c>
      <c r="K80" s="8">
        <v>12</v>
      </c>
      <c r="L80" s="8">
        <v>7</v>
      </c>
      <c r="M80" s="8">
        <v>0</v>
      </c>
      <c r="N80" s="8">
        <v>138</v>
      </c>
      <c r="O80" s="8">
        <v>28</v>
      </c>
      <c r="P80" s="8">
        <v>13</v>
      </c>
      <c r="Q80" s="8">
        <v>11</v>
      </c>
      <c r="R80" s="8">
        <v>46</v>
      </c>
      <c r="S80" s="8">
        <v>31816</v>
      </c>
      <c r="T80" s="8">
        <v>3986</v>
      </c>
      <c r="U80" s="8">
        <v>1</v>
      </c>
      <c r="V80" s="8">
        <v>15</v>
      </c>
      <c r="W80" s="8">
        <v>3</v>
      </c>
      <c r="X80" s="8">
        <v>3</v>
      </c>
      <c r="Y80" s="8">
        <v>110</v>
      </c>
      <c r="Z80" s="8">
        <v>187</v>
      </c>
      <c r="AA80" s="8">
        <v>2</v>
      </c>
      <c r="AB80" s="8">
        <v>2</v>
      </c>
      <c r="AC80" s="8">
        <v>2</v>
      </c>
      <c r="AD80" s="8">
        <v>13</v>
      </c>
      <c r="AE80" s="8">
        <v>5</v>
      </c>
      <c r="AF80" s="8">
        <v>46</v>
      </c>
      <c r="AG80" s="8">
        <v>187</v>
      </c>
      <c r="AH80" s="8">
        <v>7</v>
      </c>
      <c r="AI80" s="8">
        <v>4</v>
      </c>
      <c r="AJ80" s="8">
        <v>17</v>
      </c>
      <c r="AK80" s="8">
        <v>4</v>
      </c>
      <c r="AL80" s="8">
        <v>84</v>
      </c>
      <c r="AM80" s="8">
        <v>5</v>
      </c>
      <c r="AN80" s="8">
        <v>3</v>
      </c>
      <c r="AO80" s="8">
        <v>31</v>
      </c>
      <c r="AP80" s="8">
        <v>11</v>
      </c>
      <c r="AQ80" s="8">
        <v>127</v>
      </c>
      <c r="AR80" s="8">
        <v>138</v>
      </c>
      <c r="AS80" s="8">
        <v>23</v>
      </c>
      <c r="AT80" s="8">
        <v>90</v>
      </c>
      <c r="AU80" s="8">
        <v>35</v>
      </c>
      <c r="AV80" s="8">
        <v>6</v>
      </c>
      <c r="AW80" s="8">
        <v>24</v>
      </c>
      <c r="AX80" s="8">
        <v>16</v>
      </c>
      <c r="AY80" s="8">
        <v>7</v>
      </c>
      <c r="AZ80" s="8">
        <v>611</v>
      </c>
      <c r="BA80" s="8">
        <v>9</v>
      </c>
      <c r="BB80" s="8">
        <v>2</v>
      </c>
      <c r="BC80" s="8">
        <v>23</v>
      </c>
      <c r="BD80" s="8">
        <v>23</v>
      </c>
      <c r="BE80" s="8">
        <v>0</v>
      </c>
      <c r="BF80" s="8">
        <v>5</v>
      </c>
      <c r="BG80" s="8">
        <v>3</v>
      </c>
      <c r="BH80" s="8">
        <v>4</v>
      </c>
      <c r="BI80" s="8">
        <v>30</v>
      </c>
      <c r="BJ80" s="8">
        <v>9</v>
      </c>
      <c r="BK80" s="8">
        <v>2</v>
      </c>
      <c r="BL80" s="8">
        <v>3</v>
      </c>
      <c r="BM80" s="8">
        <v>27</v>
      </c>
      <c r="BN80" s="8">
        <v>19</v>
      </c>
      <c r="BO80" s="8">
        <v>27</v>
      </c>
      <c r="BP80" s="8">
        <v>5</v>
      </c>
      <c r="BQ80" s="8">
        <v>105</v>
      </c>
      <c r="BR80" s="8">
        <v>13</v>
      </c>
      <c r="BS80" s="8">
        <v>13</v>
      </c>
      <c r="BT80" s="8">
        <v>10</v>
      </c>
      <c r="BU80" s="8">
        <v>59</v>
      </c>
      <c r="BV80" s="8">
        <v>23276</v>
      </c>
      <c r="BW80" s="8">
        <v>2</v>
      </c>
      <c r="BX80" s="8">
        <v>9</v>
      </c>
      <c r="BY80" s="8">
        <v>6</v>
      </c>
      <c r="BZ80" s="8">
        <v>6</v>
      </c>
      <c r="CA80" s="8">
        <v>36</v>
      </c>
      <c r="CB80" s="8">
        <v>7</v>
      </c>
      <c r="CC80" s="8">
        <v>5</v>
      </c>
      <c r="CD80" s="8">
        <v>9</v>
      </c>
      <c r="CE80" s="8">
        <v>16</v>
      </c>
      <c r="CF80" s="8">
        <v>4</v>
      </c>
      <c r="CG80" s="8">
        <v>7</v>
      </c>
      <c r="CH80" s="8">
        <v>31</v>
      </c>
      <c r="CI80" s="8">
        <v>46</v>
      </c>
      <c r="CJ80" s="8">
        <v>0</v>
      </c>
      <c r="CK80" s="8">
        <v>10</v>
      </c>
      <c r="CL80" s="8">
        <v>29</v>
      </c>
      <c r="CM80" s="8">
        <v>2</v>
      </c>
      <c r="CN80" s="8">
        <v>8</v>
      </c>
      <c r="CO80" s="8">
        <v>5</v>
      </c>
      <c r="CP80" s="8">
        <v>8</v>
      </c>
      <c r="CQ80" s="8">
        <v>8</v>
      </c>
      <c r="CR80" s="8">
        <v>7</v>
      </c>
      <c r="CS80" s="8">
        <v>3</v>
      </c>
      <c r="CT80" s="8">
        <v>1</v>
      </c>
      <c r="CU80" s="8">
        <v>6</v>
      </c>
      <c r="CV80" s="8">
        <v>8</v>
      </c>
      <c r="CW80" s="8">
        <v>78</v>
      </c>
      <c r="CX80" s="8">
        <v>26</v>
      </c>
      <c r="CY80" s="8">
        <v>46</v>
      </c>
      <c r="CZ80" s="8">
        <v>55</v>
      </c>
      <c r="DA80" s="8">
        <v>13</v>
      </c>
      <c r="DB80" s="8">
        <v>6</v>
      </c>
      <c r="DC80" s="8">
        <v>5</v>
      </c>
      <c r="DD80" s="8">
        <v>21</v>
      </c>
      <c r="DE80" s="8">
        <v>161</v>
      </c>
      <c r="DF80" s="8">
        <v>82172</v>
      </c>
      <c r="DG80" s="8">
        <v>65</v>
      </c>
      <c r="DH80" s="8">
        <v>96</v>
      </c>
      <c r="DI80" s="8">
        <v>11</v>
      </c>
      <c r="DJ80" s="8">
        <v>36</v>
      </c>
      <c r="DK80" s="8">
        <v>13</v>
      </c>
      <c r="DL80" s="8">
        <v>100</v>
      </c>
      <c r="DM80" s="8">
        <v>3</v>
      </c>
      <c r="DN80" s="8">
        <v>10</v>
      </c>
      <c r="DO80" s="8">
        <v>17</v>
      </c>
      <c r="DP80" s="8">
        <v>5</v>
      </c>
      <c r="DQ80" s="8">
        <v>7</v>
      </c>
      <c r="DR80" s="8">
        <v>0</v>
      </c>
      <c r="DS80" s="8">
        <v>294</v>
      </c>
      <c r="DT80" s="8">
        <v>9</v>
      </c>
      <c r="DU80" s="8">
        <v>1</v>
      </c>
      <c r="DV80" s="8">
        <v>8</v>
      </c>
      <c r="DW80" s="8">
        <v>8</v>
      </c>
      <c r="DX80" s="8">
        <v>66</v>
      </c>
      <c r="DY80" s="8">
        <v>16</v>
      </c>
      <c r="DZ80" s="8">
        <v>33</v>
      </c>
      <c r="EA80" s="8">
        <v>14</v>
      </c>
      <c r="EB80" s="8">
        <v>26</v>
      </c>
      <c r="EC80" s="8">
        <v>20</v>
      </c>
      <c r="ED80" s="8">
        <v>26</v>
      </c>
      <c r="EE80" s="8">
        <v>17</v>
      </c>
      <c r="EF80" s="8">
        <v>36</v>
      </c>
      <c r="EG80" s="8">
        <v>6</v>
      </c>
    </row>
    <row r="81" spans="2:137" s="10" customFormat="1" ht="12.75" customHeight="1">
      <c r="B81" s="11" t="s">
        <v>145</v>
      </c>
      <c r="C81" s="12">
        <f aca="true" t="shared" si="35" ref="C81:AH81">C80/145504</f>
        <v>0.00010996261271167803</v>
      </c>
      <c r="D81" s="12">
        <f t="shared" si="35"/>
        <v>0.0001786892456564768</v>
      </c>
      <c r="E81" s="12">
        <f t="shared" si="35"/>
        <v>6.185396965031889E-05</v>
      </c>
      <c r="F81" s="12">
        <f t="shared" si="35"/>
        <v>4.123597976687926E-05</v>
      </c>
      <c r="G81" s="12">
        <f t="shared" si="35"/>
        <v>0.00010308994941719815</v>
      </c>
      <c r="H81" s="12">
        <f t="shared" si="35"/>
        <v>0.00024054321530679568</v>
      </c>
      <c r="I81" s="12">
        <f t="shared" si="35"/>
        <v>0.0002955245216626347</v>
      </c>
      <c r="J81" s="12">
        <f t="shared" si="35"/>
        <v>4.123597976687926E-05</v>
      </c>
      <c r="K81" s="12">
        <f t="shared" si="35"/>
        <v>8.247195953375852E-05</v>
      </c>
      <c r="L81" s="12">
        <f t="shared" si="35"/>
        <v>4.810864306135914E-05</v>
      </c>
      <c r="M81" s="12">
        <f t="shared" si="35"/>
        <v>0</v>
      </c>
      <c r="N81" s="12">
        <f t="shared" si="35"/>
        <v>0.000948427534638223</v>
      </c>
      <c r="O81" s="12">
        <f t="shared" si="35"/>
        <v>0.00019243457224543656</v>
      </c>
      <c r="P81" s="12">
        <f t="shared" si="35"/>
        <v>8.93446228282384E-05</v>
      </c>
      <c r="Q81" s="12">
        <f t="shared" si="35"/>
        <v>7.559929623927865E-05</v>
      </c>
      <c r="R81" s="12">
        <f t="shared" si="35"/>
        <v>0.0003161425115460743</v>
      </c>
      <c r="S81" s="12">
        <f t="shared" si="35"/>
        <v>0.21866065537717178</v>
      </c>
      <c r="T81" s="12">
        <f t="shared" si="35"/>
        <v>0.027394435891796787</v>
      </c>
      <c r="U81" s="12">
        <f t="shared" si="35"/>
        <v>6.872663294479877E-06</v>
      </c>
      <c r="V81" s="12">
        <f t="shared" si="35"/>
        <v>0.00010308994941719815</v>
      </c>
      <c r="W81" s="12">
        <f t="shared" si="35"/>
        <v>2.061798988343963E-05</v>
      </c>
      <c r="X81" s="12">
        <f t="shared" si="35"/>
        <v>2.061798988343963E-05</v>
      </c>
      <c r="Y81" s="12">
        <f t="shared" si="35"/>
        <v>0.0007559929623927865</v>
      </c>
      <c r="Z81" s="12">
        <f t="shared" si="35"/>
        <v>0.001285188036067737</v>
      </c>
      <c r="AA81" s="12">
        <f t="shared" si="35"/>
        <v>1.3745326588959753E-05</v>
      </c>
      <c r="AB81" s="12">
        <f t="shared" si="35"/>
        <v>1.3745326588959753E-05</v>
      </c>
      <c r="AC81" s="12">
        <f t="shared" si="35"/>
        <v>1.3745326588959753E-05</v>
      </c>
      <c r="AD81" s="12">
        <f t="shared" si="35"/>
        <v>8.93446228282384E-05</v>
      </c>
      <c r="AE81" s="12">
        <f t="shared" si="35"/>
        <v>3.436331647239938E-05</v>
      </c>
      <c r="AF81" s="12">
        <f t="shared" si="35"/>
        <v>0.0003161425115460743</v>
      </c>
      <c r="AG81" s="12">
        <f t="shared" si="35"/>
        <v>0.001285188036067737</v>
      </c>
      <c r="AH81" s="12">
        <f t="shared" si="35"/>
        <v>4.810864306135914E-05</v>
      </c>
      <c r="AI81" s="12">
        <f aca="true" t="shared" si="36" ref="AI81:CT81">AI80/145504</f>
        <v>2.7490653177919507E-05</v>
      </c>
      <c r="AJ81" s="12">
        <f t="shared" si="36"/>
        <v>0.00011683527600615791</v>
      </c>
      <c r="AK81" s="12">
        <f t="shared" si="36"/>
        <v>2.7490653177919507E-05</v>
      </c>
      <c r="AL81" s="12">
        <f t="shared" si="36"/>
        <v>0.0005773037167363097</v>
      </c>
      <c r="AM81" s="12">
        <f t="shared" si="36"/>
        <v>3.436331647239938E-05</v>
      </c>
      <c r="AN81" s="12">
        <f t="shared" si="36"/>
        <v>2.061798988343963E-05</v>
      </c>
      <c r="AO81" s="12">
        <f t="shared" si="36"/>
        <v>0.0002130525621288762</v>
      </c>
      <c r="AP81" s="12">
        <f t="shared" si="36"/>
        <v>7.559929623927865E-05</v>
      </c>
      <c r="AQ81" s="12">
        <f t="shared" si="36"/>
        <v>0.0008728282383989443</v>
      </c>
      <c r="AR81" s="12">
        <f t="shared" si="36"/>
        <v>0.000948427534638223</v>
      </c>
      <c r="AS81" s="12">
        <f t="shared" si="36"/>
        <v>0.00015807125577303716</v>
      </c>
      <c r="AT81" s="12">
        <f t="shared" si="36"/>
        <v>0.0006185396965031889</v>
      </c>
      <c r="AU81" s="12">
        <f t="shared" si="36"/>
        <v>0.00024054321530679568</v>
      </c>
      <c r="AV81" s="12">
        <f t="shared" si="36"/>
        <v>4.123597976687926E-05</v>
      </c>
      <c r="AW81" s="12">
        <f t="shared" si="36"/>
        <v>0.00016494391906751705</v>
      </c>
      <c r="AX81" s="12">
        <f t="shared" si="36"/>
        <v>0.00010996261271167803</v>
      </c>
      <c r="AY81" s="12">
        <f t="shared" si="36"/>
        <v>4.810864306135914E-05</v>
      </c>
      <c r="AZ81" s="12">
        <f t="shared" si="36"/>
        <v>0.004199197272927205</v>
      </c>
      <c r="BA81" s="12">
        <f t="shared" si="36"/>
        <v>6.185396965031889E-05</v>
      </c>
      <c r="BB81" s="12">
        <f t="shared" si="36"/>
        <v>1.3745326588959753E-05</v>
      </c>
      <c r="BC81" s="12">
        <f t="shared" si="36"/>
        <v>0.00015807125577303716</v>
      </c>
      <c r="BD81" s="12">
        <f t="shared" si="36"/>
        <v>0.00015807125577303716</v>
      </c>
      <c r="BE81" s="12">
        <f t="shared" si="36"/>
        <v>0</v>
      </c>
      <c r="BF81" s="12">
        <f t="shared" si="36"/>
        <v>3.436331647239938E-05</v>
      </c>
      <c r="BG81" s="12">
        <f t="shared" si="36"/>
        <v>2.061798988343963E-05</v>
      </c>
      <c r="BH81" s="12">
        <f t="shared" si="36"/>
        <v>2.7490653177919507E-05</v>
      </c>
      <c r="BI81" s="12">
        <f t="shared" si="36"/>
        <v>0.0002061798988343963</v>
      </c>
      <c r="BJ81" s="12">
        <f t="shared" si="36"/>
        <v>6.185396965031889E-05</v>
      </c>
      <c r="BK81" s="12">
        <f t="shared" si="36"/>
        <v>1.3745326588959753E-05</v>
      </c>
      <c r="BL81" s="12">
        <f t="shared" si="36"/>
        <v>2.061798988343963E-05</v>
      </c>
      <c r="BM81" s="12">
        <f t="shared" si="36"/>
        <v>0.00018556190895095668</v>
      </c>
      <c r="BN81" s="12">
        <f t="shared" si="36"/>
        <v>0.00013058060259511767</v>
      </c>
      <c r="BO81" s="12">
        <f t="shared" si="36"/>
        <v>0.00018556190895095668</v>
      </c>
      <c r="BP81" s="12">
        <f t="shared" si="36"/>
        <v>3.436331647239938E-05</v>
      </c>
      <c r="BQ81" s="12">
        <f t="shared" si="36"/>
        <v>0.000721629645920387</v>
      </c>
      <c r="BR81" s="12">
        <f t="shared" si="36"/>
        <v>8.93446228282384E-05</v>
      </c>
      <c r="BS81" s="12">
        <f t="shared" si="36"/>
        <v>8.93446228282384E-05</v>
      </c>
      <c r="BT81" s="12">
        <f t="shared" si="36"/>
        <v>6.872663294479877E-05</v>
      </c>
      <c r="BU81" s="12">
        <f t="shared" si="36"/>
        <v>0.00040548713437431273</v>
      </c>
      <c r="BV81" s="12">
        <f t="shared" si="36"/>
        <v>0.1599681108423136</v>
      </c>
      <c r="BW81" s="12">
        <f t="shared" si="36"/>
        <v>1.3745326588959753E-05</v>
      </c>
      <c r="BX81" s="12">
        <f t="shared" si="36"/>
        <v>6.185396965031889E-05</v>
      </c>
      <c r="BY81" s="12">
        <f t="shared" si="36"/>
        <v>4.123597976687926E-05</v>
      </c>
      <c r="BZ81" s="12">
        <f t="shared" si="36"/>
        <v>4.123597976687926E-05</v>
      </c>
      <c r="CA81" s="12">
        <f t="shared" si="36"/>
        <v>0.00024741587860127557</v>
      </c>
      <c r="CB81" s="12">
        <f t="shared" si="36"/>
        <v>4.810864306135914E-05</v>
      </c>
      <c r="CC81" s="12">
        <f t="shared" si="36"/>
        <v>3.436331647239938E-05</v>
      </c>
      <c r="CD81" s="12">
        <f t="shared" si="36"/>
        <v>6.185396965031889E-05</v>
      </c>
      <c r="CE81" s="12">
        <f t="shared" si="36"/>
        <v>0.00010996261271167803</v>
      </c>
      <c r="CF81" s="12">
        <f t="shared" si="36"/>
        <v>2.7490653177919507E-05</v>
      </c>
      <c r="CG81" s="12">
        <f t="shared" si="36"/>
        <v>4.810864306135914E-05</v>
      </c>
      <c r="CH81" s="12">
        <f t="shared" si="36"/>
        <v>0.0002130525621288762</v>
      </c>
      <c r="CI81" s="12">
        <f t="shared" si="36"/>
        <v>0.0003161425115460743</v>
      </c>
      <c r="CJ81" s="12">
        <f t="shared" si="36"/>
        <v>0</v>
      </c>
      <c r="CK81" s="12">
        <f t="shared" si="36"/>
        <v>6.872663294479877E-05</v>
      </c>
      <c r="CL81" s="12">
        <f t="shared" si="36"/>
        <v>0.00019930723553991642</v>
      </c>
      <c r="CM81" s="12">
        <f t="shared" si="36"/>
        <v>1.3745326588959753E-05</v>
      </c>
      <c r="CN81" s="12">
        <f t="shared" si="36"/>
        <v>5.4981306355839013E-05</v>
      </c>
      <c r="CO81" s="12">
        <f t="shared" si="36"/>
        <v>3.436331647239938E-05</v>
      </c>
      <c r="CP81" s="12">
        <f t="shared" si="36"/>
        <v>5.4981306355839013E-05</v>
      </c>
      <c r="CQ81" s="12">
        <f t="shared" si="36"/>
        <v>5.4981306355839013E-05</v>
      </c>
      <c r="CR81" s="12">
        <f t="shared" si="36"/>
        <v>4.810864306135914E-05</v>
      </c>
      <c r="CS81" s="12">
        <f t="shared" si="36"/>
        <v>2.061798988343963E-05</v>
      </c>
      <c r="CT81" s="12">
        <f t="shared" si="36"/>
        <v>6.872663294479877E-06</v>
      </c>
      <c r="CU81" s="12">
        <f aca="true" t="shared" si="37" ref="CU81:EG81">CU80/145504</f>
        <v>4.123597976687926E-05</v>
      </c>
      <c r="CV81" s="12">
        <f t="shared" si="37"/>
        <v>5.4981306355839013E-05</v>
      </c>
      <c r="CW81" s="12">
        <f t="shared" si="37"/>
        <v>0.0005360677369694303</v>
      </c>
      <c r="CX81" s="12">
        <f t="shared" si="37"/>
        <v>0.0001786892456564768</v>
      </c>
      <c r="CY81" s="12">
        <f t="shared" si="37"/>
        <v>0.0003161425115460743</v>
      </c>
      <c r="CZ81" s="12">
        <f t="shared" si="37"/>
        <v>0.00037799648119639324</v>
      </c>
      <c r="DA81" s="12">
        <f t="shared" si="37"/>
        <v>8.93446228282384E-05</v>
      </c>
      <c r="DB81" s="12">
        <f t="shared" si="37"/>
        <v>4.123597976687926E-05</v>
      </c>
      <c r="DC81" s="12">
        <f t="shared" si="37"/>
        <v>3.436331647239938E-05</v>
      </c>
      <c r="DD81" s="12">
        <f t="shared" si="37"/>
        <v>0.00014432592918407742</v>
      </c>
      <c r="DE81" s="12">
        <f t="shared" si="37"/>
        <v>0.0011064987904112601</v>
      </c>
      <c r="DF81" s="12">
        <f t="shared" si="37"/>
        <v>0.5647404882340005</v>
      </c>
      <c r="DG81" s="12">
        <f t="shared" si="37"/>
        <v>0.000446723114141192</v>
      </c>
      <c r="DH81" s="12">
        <f t="shared" si="37"/>
        <v>0.0006597756762700682</v>
      </c>
      <c r="DI81" s="12">
        <f t="shared" si="37"/>
        <v>7.559929623927865E-05</v>
      </c>
      <c r="DJ81" s="12">
        <f t="shared" si="37"/>
        <v>0.00024741587860127557</v>
      </c>
      <c r="DK81" s="12">
        <f t="shared" si="37"/>
        <v>8.93446228282384E-05</v>
      </c>
      <c r="DL81" s="12">
        <f t="shared" si="37"/>
        <v>0.0006872663294479877</v>
      </c>
      <c r="DM81" s="12">
        <f t="shared" si="37"/>
        <v>2.061798988343963E-05</v>
      </c>
      <c r="DN81" s="12">
        <f t="shared" si="37"/>
        <v>6.872663294479877E-05</v>
      </c>
      <c r="DO81" s="12">
        <f t="shared" si="37"/>
        <v>0.00011683527600615791</v>
      </c>
      <c r="DP81" s="12">
        <f t="shared" si="37"/>
        <v>3.436331647239938E-05</v>
      </c>
      <c r="DQ81" s="12">
        <f t="shared" si="37"/>
        <v>4.810864306135914E-05</v>
      </c>
      <c r="DR81" s="12">
        <f t="shared" si="37"/>
        <v>0</v>
      </c>
      <c r="DS81" s="12">
        <f t="shared" si="37"/>
        <v>0.002020563008577084</v>
      </c>
      <c r="DT81" s="12">
        <f t="shared" si="37"/>
        <v>6.185396965031889E-05</v>
      </c>
      <c r="DU81" s="12">
        <f t="shared" si="37"/>
        <v>6.872663294479877E-06</v>
      </c>
      <c r="DV81" s="12">
        <f t="shared" si="37"/>
        <v>5.4981306355839013E-05</v>
      </c>
      <c r="DW81" s="12">
        <f t="shared" si="37"/>
        <v>5.4981306355839013E-05</v>
      </c>
      <c r="DX81" s="12">
        <f t="shared" si="37"/>
        <v>0.0004535957774356719</v>
      </c>
      <c r="DY81" s="12">
        <f t="shared" si="37"/>
        <v>0.00010996261271167803</v>
      </c>
      <c r="DZ81" s="12">
        <f t="shared" si="37"/>
        <v>0.00022679788871783594</v>
      </c>
      <c r="EA81" s="12">
        <f t="shared" si="37"/>
        <v>9.621728612271828E-05</v>
      </c>
      <c r="EB81" s="12">
        <f t="shared" si="37"/>
        <v>0.0001786892456564768</v>
      </c>
      <c r="EC81" s="12">
        <f t="shared" si="37"/>
        <v>0.00013745326588959753</v>
      </c>
      <c r="ED81" s="12">
        <f t="shared" si="37"/>
        <v>0.0001786892456564768</v>
      </c>
      <c r="EE81" s="12">
        <f t="shared" si="37"/>
        <v>0.00011683527600615791</v>
      </c>
      <c r="EF81" s="12">
        <f t="shared" si="37"/>
        <v>0.00024741587860127557</v>
      </c>
      <c r="EG81" s="12">
        <f t="shared" si="37"/>
        <v>4.123597976687926E-05</v>
      </c>
    </row>
    <row r="82" spans="2:137" ht="4.5" customHeight="1">
      <c r="B82" s="13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</row>
    <row r="83" spans="1:137" ht="12.75">
      <c r="A83" s="3" t="s">
        <v>47</v>
      </c>
      <c r="B83" s="13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</row>
    <row r="84" spans="2:137" ht="12.75">
      <c r="B84" s="7" t="s">
        <v>46</v>
      </c>
      <c r="C84" s="8">
        <v>9</v>
      </c>
      <c r="D84" s="8">
        <v>12</v>
      </c>
      <c r="E84" s="8">
        <v>5</v>
      </c>
      <c r="F84" s="8">
        <v>5</v>
      </c>
      <c r="G84" s="8">
        <v>26</v>
      </c>
      <c r="H84" s="8">
        <v>24</v>
      </c>
      <c r="I84" s="8">
        <v>28</v>
      </c>
      <c r="J84" s="8">
        <v>8</v>
      </c>
      <c r="K84" s="8">
        <v>2</v>
      </c>
      <c r="L84" s="8">
        <v>4</v>
      </c>
      <c r="M84" s="8">
        <v>2</v>
      </c>
      <c r="N84" s="8">
        <v>25</v>
      </c>
      <c r="O84" s="8">
        <v>42</v>
      </c>
      <c r="P84" s="8">
        <v>9</v>
      </c>
      <c r="Q84" s="8">
        <v>8</v>
      </c>
      <c r="R84" s="8">
        <v>33</v>
      </c>
      <c r="S84" s="8">
        <v>43827</v>
      </c>
      <c r="T84" s="8">
        <v>3795</v>
      </c>
      <c r="U84" s="8">
        <v>4</v>
      </c>
      <c r="V84" s="8">
        <v>8</v>
      </c>
      <c r="W84" s="8">
        <v>3</v>
      </c>
      <c r="X84" s="8">
        <v>3</v>
      </c>
      <c r="Y84" s="8">
        <v>204</v>
      </c>
      <c r="Z84" s="8">
        <v>172</v>
      </c>
      <c r="AA84" s="8">
        <v>27</v>
      </c>
      <c r="AB84" s="8">
        <v>8</v>
      </c>
      <c r="AC84" s="8">
        <v>5</v>
      </c>
      <c r="AD84" s="8">
        <v>13</v>
      </c>
      <c r="AE84" s="8">
        <v>3</v>
      </c>
      <c r="AF84" s="8">
        <v>38</v>
      </c>
      <c r="AG84" s="8">
        <v>227</v>
      </c>
      <c r="AH84" s="8">
        <v>2</v>
      </c>
      <c r="AI84" s="8">
        <v>0</v>
      </c>
      <c r="AJ84" s="8">
        <v>15</v>
      </c>
      <c r="AK84" s="8">
        <v>1</v>
      </c>
      <c r="AL84" s="8">
        <v>132</v>
      </c>
      <c r="AM84" s="8">
        <v>8</v>
      </c>
      <c r="AN84" s="8">
        <v>10</v>
      </c>
      <c r="AO84" s="8">
        <v>35</v>
      </c>
      <c r="AP84" s="8">
        <v>7</v>
      </c>
      <c r="AQ84" s="8">
        <v>16</v>
      </c>
      <c r="AR84" s="8">
        <v>11</v>
      </c>
      <c r="AS84" s="8">
        <v>10</v>
      </c>
      <c r="AT84" s="8">
        <v>18</v>
      </c>
      <c r="AU84" s="8">
        <v>15</v>
      </c>
      <c r="AV84" s="8">
        <v>7</v>
      </c>
      <c r="AW84" s="8">
        <v>63</v>
      </c>
      <c r="AX84" s="8">
        <v>13</v>
      </c>
      <c r="AY84" s="8">
        <v>8</v>
      </c>
      <c r="AZ84" s="8">
        <v>641</v>
      </c>
      <c r="BA84" s="8">
        <v>1</v>
      </c>
      <c r="BB84" s="8">
        <v>5</v>
      </c>
      <c r="BC84" s="8">
        <v>13</v>
      </c>
      <c r="BD84" s="8">
        <v>32</v>
      </c>
      <c r="BE84" s="8">
        <v>5</v>
      </c>
      <c r="BF84" s="8">
        <v>7</v>
      </c>
      <c r="BG84" s="8">
        <v>2</v>
      </c>
      <c r="BH84" s="8">
        <v>6</v>
      </c>
      <c r="BI84" s="8">
        <v>10</v>
      </c>
      <c r="BJ84" s="8">
        <v>16</v>
      </c>
      <c r="BK84" s="8">
        <v>2</v>
      </c>
      <c r="BL84" s="8">
        <v>2</v>
      </c>
      <c r="BM84" s="8">
        <v>50</v>
      </c>
      <c r="BN84" s="8">
        <v>34</v>
      </c>
      <c r="BO84" s="8">
        <v>8</v>
      </c>
      <c r="BP84" s="8">
        <v>5</v>
      </c>
      <c r="BQ84" s="8">
        <v>162</v>
      </c>
      <c r="BR84" s="8">
        <v>77</v>
      </c>
      <c r="BS84" s="8">
        <v>9</v>
      </c>
      <c r="BT84" s="8">
        <v>16</v>
      </c>
      <c r="BU84" s="8">
        <v>47</v>
      </c>
      <c r="BV84" s="8">
        <v>16981</v>
      </c>
      <c r="BW84" s="8">
        <v>7</v>
      </c>
      <c r="BX84" s="8">
        <v>3</v>
      </c>
      <c r="BY84" s="8">
        <v>10</v>
      </c>
      <c r="BZ84" s="8">
        <v>1</v>
      </c>
      <c r="CA84" s="8">
        <v>33</v>
      </c>
      <c r="CB84" s="8">
        <v>16</v>
      </c>
      <c r="CC84" s="8">
        <v>2</v>
      </c>
      <c r="CD84" s="8">
        <v>27</v>
      </c>
      <c r="CE84" s="8">
        <v>6</v>
      </c>
      <c r="CF84" s="8">
        <v>4</v>
      </c>
      <c r="CG84" s="8">
        <v>10</v>
      </c>
      <c r="CH84" s="8">
        <v>14</v>
      </c>
      <c r="CI84" s="8">
        <v>12</v>
      </c>
      <c r="CJ84" s="8">
        <v>3</v>
      </c>
      <c r="CK84" s="8">
        <v>5</v>
      </c>
      <c r="CL84" s="8">
        <v>8</v>
      </c>
      <c r="CM84" s="8">
        <v>2</v>
      </c>
      <c r="CN84" s="8">
        <v>10</v>
      </c>
      <c r="CO84" s="8">
        <v>5</v>
      </c>
      <c r="CP84" s="8">
        <v>6</v>
      </c>
      <c r="CQ84" s="8">
        <v>22</v>
      </c>
      <c r="CR84" s="8">
        <v>5</v>
      </c>
      <c r="CS84" s="8">
        <v>2</v>
      </c>
      <c r="CT84" s="8">
        <v>2</v>
      </c>
      <c r="CU84" s="8">
        <v>2</v>
      </c>
      <c r="CV84" s="8">
        <v>16</v>
      </c>
      <c r="CW84" s="8">
        <v>87</v>
      </c>
      <c r="CX84" s="8">
        <v>45</v>
      </c>
      <c r="CY84" s="8">
        <v>19</v>
      </c>
      <c r="CZ84" s="8">
        <v>99</v>
      </c>
      <c r="DA84" s="8">
        <v>6</v>
      </c>
      <c r="DB84" s="8">
        <v>4</v>
      </c>
      <c r="DC84" s="8">
        <v>4</v>
      </c>
      <c r="DD84" s="8">
        <v>12</v>
      </c>
      <c r="DE84" s="8">
        <v>118</v>
      </c>
      <c r="DF84" s="8">
        <v>40571</v>
      </c>
      <c r="DG84" s="8">
        <v>5</v>
      </c>
      <c r="DH84" s="8">
        <v>91</v>
      </c>
      <c r="DI84" s="8">
        <v>15</v>
      </c>
      <c r="DJ84" s="8">
        <v>3</v>
      </c>
      <c r="DK84" s="8">
        <v>14</v>
      </c>
      <c r="DL84" s="8">
        <v>49</v>
      </c>
      <c r="DM84" s="8">
        <v>4</v>
      </c>
      <c r="DN84" s="8">
        <v>9</v>
      </c>
      <c r="DO84" s="8">
        <v>13</v>
      </c>
      <c r="DP84" s="8">
        <v>12</v>
      </c>
      <c r="DQ84" s="8">
        <v>17</v>
      </c>
      <c r="DR84" s="8">
        <v>1</v>
      </c>
      <c r="DS84" s="8">
        <v>260</v>
      </c>
      <c r="DT84" s="8">
        <v>13</v>
      </c>
      <c r="DU84" s="8">
        <v>4</v>
      </c>
      <c r="DV84" s="8">
        <v>3</v>
      </c>
      <c r="DW84" s="8">
        <v>9</v>
      </c>
      <c r="DX84" s="8">
        <v>23</v>
      </c>
      <c r="DY84" s="8">
        <v>17</v>
      </c>
      <c r="DZ84" s="8">
        <v>17</v>
      </c>
      <c r="EA84" s="8">
        <v>19</v>
      </c>
      <c r="EB84" s="8">
        <v>34</v>
      </c>
      <c r="EC84" s="8">
        <v>10</v>
      </c>
      <c r="ED84" s="8">
        <v>67</v>
      </c>
      <c r="EE84" s="8">
        <v>29</v>
      </c>
      <c r="EF84" s="8">
        <v>84</v>
      </c>
      <c r="EG84" s="8">
        <v>2</v>
      </c>
    </row>
    <row r="85" spans="1:137" ht="12.75">
      <c r="A85" s="9" t="s">
        <v>13</v>
      </c>
      <c r="C85" s="8">
        <v>9</v>
      </c>
      <c r="D85" s="8">
        <v>12</v>
      </c>
      <c r="E85" s="8">
        <v>5</v>
      </c>
      <c r="F85" s="8">
        <v>5</v>
      </c>
      <c r="G85" s="8">
        <v>26</v>
      </c>
      <c r="H85" s="8">
        <v>24</v>
      </c>
      <c r="I85" s="8">
        <v>28</v>
      </c>
      <c r="J85" s="8">
        <v>8</v>
      </c>
      <c r="K85" s="8">
        <v>2</v>
      </c>
      <c r="L85" s="8">
        <v>4</v>
      </c>
      <c r="M85" s="8">
        <v>2</v>
      </c>
      <c r="N85" s="8">
        <v>25</v>
      </c>
      <c r="O85" s="8">
        <v>42</v>
      </c>
      <c r="P85" s="8">
        <v>9</v>
      </c>
      <c r="Q85" s="8">
        <v>8</v>
      </c>
      <c r="R85" s="8">
        <v>33</v>
      </c>
      <c r="S85" s="8">
        <v>43827</v>
      </c>
      <c r="T85" s="8">
        <v>3795</v>
      </c>
      <c r="U85" s="8">
        <v>4</v>
      </c>
      <c r="V85" s="8">
        <v>8</v>
      </c>
      <c r="W85" s="8">
        <v>3</v>
      </c>
      <c r="X85" s="8">
        <v>3</v>
      </c>
      <c r="Y85" s="8">
        <v>204</v>
      </c>
      <c r="Z85" s="8">
        <v>172</v>
      </c>
      <c r="AA85" s="8">
        <v>27</v>
      </c>
      <c r="AB85" s="8">
        <v>8</v>
      </c>
      <c r="AC85" s="8">
        <v>5</v>
      </c>
      <c r="AD85" s="8">
        <v>13</v>
      </c>
      <c r="AE85" s="8">
        <v>3</v>
      </c>
      <c r="AF85" s="8">
        <v>38</v>
      </c>
      <c r="AG85" s="8">
        <v>227</v>
      </c>
      <c r="AH85" s="8">
        <v>2</v>
      </c>
      <c r="AI85" s="8">
        <v>0</v>
      </c>
      <c r="AJ85" s="8">
        <v>15</v>
      </c>
      <c r="AK85" s="8">
        <v>1</v>
      </c>
      <c r="AL85" s="8">
        <v>132</v>
      </c>
      <c r="AM85" s="8">
        <v>8</v>
      </c>
      <c r="AN85" s="8">
        <v>10</v>
      </c>
      <c r="AO85" s="8">
        <v>35</v>
      </c>
      <c r="AP85" s="8">
        <v>7</v>
      </c>
      <c r="AQ85" s="8">
        <v>16</v>
      </c>
      <c r="AR85" s="8">
        <v>11</v>
      </c>
      <c r="AS85" s="8">
        <v>10</v>
      </c>
      <c r="AT85" s="8">
        <v>18</v>
      </c>
      <c r="AU85" s="8">
        <v>15</v>
      </c>
      <c r="AV85" s="8">
        <v>7</v>
      </c>
      <c r="AW85" s="8">
        <v>63</v>
      </c>
      <c r="AX85" s="8">
        <v>13</v>
      </c>
      <c r="AY85" s="8">
        <v>8</v>
      </c>
      <c r="AZ85" s="8">
        <v>641</v>
      </c>
      <c r="BA85" s="8">
        <v>1</v>
      </c>
      <c r="BB85" s="8">
        <v>5</v>
      </c>
      <c r="BC85" s="8">
        <v>13</v>
      </c>
      <c r="BD85" s="8">
        <v>32</v>
      </c>
      <c r="BE85" s="8">
        <v>5</v>
      </c>
      <c r="BF85" s="8">
        <v>7</v>
      </c>
      <c r="BG85" s="8">
        <v>2</v>
      </c>
      <c r="BH85" s="8">
        <v>6</v>
      </c>
      <c r="BI85" s="8">
        <v>10</v>
      </c>
      <c r="BJ85" s="8">
        <v>16</v>
      </c>
      <c r="BK85" s="8">
        <v>2</v>
      </c>
      <c r="BL85" s="8">
        <v>2</v>
      </c>
      <c r="BM85" s="8">
        <v>50</v>
      </c>
      <c r="BN85" s="8">
        <v>34</v>
      </c>
      <c r="BO85" s="8">
        <v>8</v>
      </c>
      <c r="BP85" s="8">
        <v>5</v>
      </c>
      <c r="BQ85" s="8">
        <v>162</v>
      </c>
      <c r="BR85" s="8">
        <v>77</v>
      </c>
      <c r="BS85" s="8">
        <v>9</v>
      </c>
      <c r="BT85" s="8">
        <v>16</v>
      </c>
      <c r="BU85" s="8">
        <v>47</v>
      </c>
      <c r="BV85" s="8">
        <v>16981</v>
      </c>
      <c r="BW85" s="8">
        <v>7</v>
      </c>
      <c r="BX85" s="8">
        <v>3</v>
      </c>
      <c r="BY85" s="8">
        <v>10</v>
      </c>
      <c r="BZ85" s="8">
        <v>1</v>
      </c>
      <c r="CA85" s="8">
        <v>33</v>
      </c>
      <c r="CB85" s="8">
        <v>16</v>
      </c>
      <c r="CC85" s="8">
        <v>2</v>
      </c>
      <c r="CD85" s="8">
        <v>27</v>
      </c>
      <c r="CE85" s="8">
        <v>6</v>
      </c>
      <c r="CF85" s="8">
        <v>4</v>
      </c>
      <c r="CG85" s="8">
        <v>10</v>
      </c>
      <c r="CH85" s="8">
        <v>14</v>
      </c>
      <c r="CI85" s="8">
        <v>12</v>
      </c>
      <c r="CJ85" s="8">
        <v>3</v>
      </c>
      <c r="CK85" s="8">
        <v>5</v>
      </c>
      <c r="CL85" s="8">
        <v>8</v>
      </c>
      <c r="CM85" s="8">
        <v>2</v>
      </c>
      <c r="CN85" s="8">
        <v>10</v>
      </c>
      <c r="CO85" s="8">
        <v>5</v>
      </c>
      <c r="CP85" s="8">
        <v>6</v>
      </c>
      <c r="CQ85" s="8">
        <v>22</v>
      </c>
      <c r="CR85" s="8">
        <v>5</v>
      </c>
      <c r="CS85" s="8">
        <v>2</v>
      </c>
      <c r="CT85" s="8">
        <v>2</v>
      </c>
      <c r="CU85" s="8">
        <v>2</v>
      </c>
      <c r="CV85" s="8">
        <v>16</v>
      </c>
      <c r="CW85" s="8">
        <v>87</v>
      </c>
      <c r="CX85" s="8">
        <v>45</v>
      </c>
      <c r="CY85" s="8">
        <v>19</v>
      </c>
      <c r="CZ85" s="8">
        <v>99</v>
      </c>
      <c r="DA85" s="8">
        <v>6</v>
      </c>
      <c r="DB85" s="8">
        <v>4</v>
      </c>
      <c r="DC85" s="8">
        <v>4</v>
      </c>
      <c r="DD85" s="8">
        <v>12</v>
      </c>
      <c r="DE85" s="8">
        <v>118</v>
      </c>
      <c r="DF85" s="8">
        <v>40571</v>
      </c>
      <c r="DG85" s="8">
        <v>5</v>
      </c>
      <c r="DH85" s="8">
        <v>91</v>
      </c>
      <c r="DI85" s="8">
        <v>15</v>
      </c>
      <c r="DJ85" s="8">
        <v>3</v>
      </c>
      <c r="DK85" s="8">
        <v>14</v>
      </c>
      <c r="DL85" s="8">
        <v>49</v>
      </c>
      <c r="DM85" s="8">
        <v>4</v>
      </c>
      <c r="DN85" s="8">
        <v>9</v>
      </c>
      <c r="DO85" s="8">
        <v>13</v>
      </c>
      <c r="DP85" s="8">
        <v>12</v>
      </c>
      <c r="DQ85" s="8">
        <v>17</v>
      </c>
      <c r="DR85" s="8">
        <v>1</v>
      </c>
      <c r="DS85" s="8">
        <v>260</v>
      </c>
      <c r="DT85" s="8">
        <v>13</v>
      </c>
      <c r="DU85" s="8">
        <v>4</v>
      </c>
      <c r="DV85" s="8">
        <v>3</v>
      </c>
      <c r="DW85" s="8">
        <v>9</v>
      </c>
      <c r="DX85" s="8">
        <v>23</v>
      </c>
      <c r="DY85" s="8">
        <v>17</v>
      </c>
      <c r="DZ85" s="8">
        <v>17</v>
      </c>
      <c r="EA85" s="8">
        <v>19</v>
      </c>
      <c r="EB85" s="8">
        <v>34</v>
      </c>
      <c r="EC85" s="8">
        <v>10</v>
      </c>
      <c r="ED85" s="8">
        <v>67</v>
      </c>
      <c r="EE85" s="8">
        <v>29</v>
      </c>
      <c r="EF85" s="8">
        <v>84</v>
      </c>
      <c r="EG85" s="8">
        <v>2</v>
      </c>
    </row>
    <row r="86" spans="2:137" s="10" customFormat="1" ht="12.75" customHeight="1">
      <c r="B86" s="11" t="s">
        <v>145</v>
      </c>
      <c r="C86" s="12">
        <f aca="true" t="shared" si="38" ref="C86:AH86">C85/109103</f>
        <v>8.249085726331999E-05</v>
      </c>
      <c r="D86" s="12">
        <f t="shared" si="38"/>
        <v>0.00010998780968442665</v>
      </c>
      <c r="E86" s="12">
        <f t="shared" si="38"/>
        <v>4.582825403517777E-05</v>
      </c>
      <c r="F86" s="12">
        <f t="shared" si="38"/>
        <v>4.582825403517777E-05</v>
      </c>
      <c r="G86" s="12">
        <f t="shared" si="38"/>
        <v>0.0002383069209829244</v>
      </c>
      <c r="H86" s="12">
        <f t="shared" si="38"/>
        <v>0.0002199756193688533</v>
      </c>
      <c r="I86" s="12">
        <f t="shared" si="38"/>
        <v>0.0002566382225969955</v>
      </c>
      <c r="J86" s="12">
        <f t="shared" si="38"/>
        <v>7.332520645628443E-05</v>
      </c>
      <c r="K86" s="12">
        <f t="shared" si="38"/>
        <v>1.833130161407111E-05</v>
      </c>
      <c r="L86" s="12">
        <f t="shared" si="38"/>
        <v>3.666260322814222E-05</v>
      </c>
      <c r="M86" s="12">
        <f t="shared" si="38"/>
        <v>1.833130161407111E-05</v>
      </c>
      <c r="N86" s="12">
        <f t="shared" si="38"/>
        <v>0.00022914127017588883</v>
      </c>
      <c r="O86" s="12">
        <f t="shared" si="38"/>
        <v>0.00038495733389549324</v>
      </c>
      <c r="P86" s="12">
        <f t="shared" si="38"/>
        <v>8.249085726331999E-05</v>
      </c>
      <c r="Q86" s="12">
        <f t="shared" si="38"/>
        <v>7.332520645628443E-05</v>
      </c>
      <c r="R86" s="12">
        <f t="shared" si="38"/>
        <v>0.0003024664766321733</v>
      </c>
      <c r="S86" s="12">
        <f t="shared" si="38"/>
        <v>0.4017029779199472</v>
      </c>
      <c r="T86" s="12">
        <f t="shared" si="38"/>
        <v>0.034783644812699924</v>
      </c>
      <c r="U86" s="12">
        <f t="shared" si="38"/>
        <v>3.666260322814222E-05</v>
      </c>
      <c r="V86" s="12">
        <f t="shared" si="38"/>
        <v>7.332520645628443E-05</v>
      </c>
      <c r="W86" s="12">
        <f t="shared" si="38"/>
        <v>2.749695242110666E-05</v>
      </c>
      <c r="X86" s="12">
        <f t="shared" si="38"/>
        <v>2.749695242110666E-05</v>
      </c>
      <c r="Y86" s="12">
        <f t="shared" si="38"/>
        <v>0.001869792764635253</v>
      </c>
      <c r="Z86" s="12">
        <f t="shared" si="38"/>
        <v>0.0015764919388101151</v>
      </c>
      <c r="AA86" s="12">
        <f t="shared" si="38"/>
        <v>0.00024747257178995994</v>
      </c>
      <c r="AB86" s="12">
        <f t="shared" si="38"/>
        <v>7.332520645628443E-05</v>
      </c>
      <c r="AC86" s="12">
        <f t="shared" si="38"/>
        <v>4.582825403517777E-05</v>
      </c>
      <c r="AD86" s="12">
        <f t="shared" si="38"/>
        <v>0.0001191534604914622</v>
      </c>
      <c r="AE86" s="12">
        <f t="shared" si="38"/>
        <v>2.749695242110666E-05</v>
      </c>
      <c r="AF86" s="12">
        <f t="shared" si="38"/>
        <v>0.00034829473066735103</v>
      </c>
      <c r="AG86" s="12">
        <f t="shared" si="38"/>
        <v>0.0020806027331970707</v>
      </c>
      <c r="AH86" s="12">
        <f t="shared" si="38"/>
        <v>1.833130161407111E-05</v>
      </c>
      <c r="AI86" s="12">
        <f aca="true" t="shared" si="39" ref="AI86:CT86">AI85/109103</f>
        <v>0</v>
      </c>
      <c r="AJ86" s="12">
        <f t="shared" si="39"/>
        <v>0.0001374847621055333</v>
      </c>
      <c r="AK86" s="12">
        <f t="shared" si="39"/>
        <v>9.165650807035554E-06</v>
      </c>
      <c r="AL86" s="12">
        <f t="shared" si="39"/>
        <v>0.0012098659065286931</v>
      </c>
      <c r="AM86" s="12">
        <f t="shared" si="39"/>
        <v>7.332520645628443E-05</v>
      </c>
      <c r="AN86" s="12">
        <f t="shared" si="39"/>
        <v>9.165650807035554E-05</v>
      </c>
      <c r="AO86" s="12">
        <f t="shared" si="39"/>
        <v>0.00032079777824624436</v>
      </c>
      <c r="AP86" s="12">
        <f t="shared" si="39"/>
        <v>6.415955564924887E-05</v>
      </c>
      <c r="AQ86" s="12">
        <f t="shared" si="39"/>
        <v>0.00014665041291256887</v>
      </c>
      <c r="AR86" s="12">
        <f t="shared" si="39"/>
        <v>0.00010082215887739109</v>
      </c>
      <c r="AS86" s="12">
        <f t="shared" si="39"/>
        <v>9.165650807035554E-05</v>
      </c>
      <c r="AT86" s="12">
        <f t="shared" si="39"/>
        <v>0.00016498171452663997</v>
      </c>
      <c r="AU86" s="12">
        <f t="shared" si="39"/>
        <v>0.0001374847621055333</v>
      </c>
      <c r="AV86" s="12">
        <f t="shared" si="39"/>
        <v>6.415955564924887E-05</v>
      </c>
      <c r="AW86" s="12">
        <f t="shared" si="39"/>
        <v>0.0005774360008432398</v>
      </c>
      <c r="AX86" s="12">
        <f t="shared" si="39"/>
        <v>0.0001191534604914622</v>
      </c>
      <c r="AY86" s="12">
        <f t="shared" si="39"/>
        <v>7.332520645628443E-05</v>
      </c>
      <c r="AZ86" s="12">
        <f t="shared" si="39"/>
        <v>0.00587518216730979</v>
      </c>
      <c r="BA86" s="12">
        <f t="shared" si="39"/>
        <v>9.165650807035554E-06</v>
      </c>
      <c r="BB86" s="12">
        <f t="shared" si="39"/>
        <v>4.582825403517777E-05</v>
      </c>
      <c r="BC86" s="12">
        <f t="shared" si="39"/>
        <v>0.0001191534604914622</v>
      </c>
      <c r="BD86" s="12">
        <f t="shared" si="39"/>
        <v>0.00029330082582513774</v>
      </c>
      <c r="BE86" s="12">
        <f t="shared" si="39"/>
        <v>4.582825403517777E-05</v>
      </c>
      <c r="BF86" s="12">
        <f t="shared" si="39"/>
        <v>6.415955564924887E-05</v>
      </c>
      <c r="BG86" s="12">
        <f t="shared" si="39"/>
        <v>1.833130161407111E-05</v>
      </c>
      <c r="BH86" s="12">
        <f t="shared" si="39"/>
        <v>5.499390484221332E-05</v>
      </c>
      <c r="BI86" s="12">
        <f t="shared" si="39"/>
        <v>9.165650807035554E-05</v>
      </c>
      <c r="BJ86" s="12">
        <f t="shared" si="39"/>
        <v>0.00014665041291256887</v>
      </c>
      <c r="BK86" s="12">
        <f t="shared" si="39"/>
        <v>1.833130161407111E-05</v>
      </c>
      <c r="BL86" s="12">
        <f t="shared" si="39"/>
        <v>1.833130161407111E-05</v>
      </c>
      <c r="BM86" s="12">
        <f t="shared" si="39"/>
        <v>0.00045828254035177766</v>
      </c>
      <c r="BN86" s="12">
        <f t="shared" si="39"/>
        <v>0.0003116321274392088</v>
      </c>
      <c r="BO86" s="12">
        <f t="shared" si="39"/>
        <v>7.332520645628443E-05</v>
      </c>
      <c r="BP86" s="12">
        <f t="shared" si="39"/>
        <v>4.582825403517777E-05</v>
      </c>
      <c r="BQ86" s="12">
        <f t="shared" si="39"/>
        <v>0.0014848354307397597</v>
      </c>
      <c r="BR86" s="12">
        <f t="shared" si="39"/>
        <v>0.0007057551121417376</v>
      </c>
      <c r="BS86" s="12">
        <f t="shared" si="39"/>
        <v>8.249085726331999E-05</v>
      </c>
      <c r="BT86" s="12">
        <f t="shared" si="39"/>
        <v>0.00014665041291256887</v>
      </c>
      <c r="BU86" s="12">
        <f t="shared" si="39"/>
        <v>0.00043078558793067104</v>
      </c>
      <c r="BV86" s="12">
        <f t="shared" si="39"/>
        <v>0.15564191635427074</v>
      </c>
      <c r="BW86" s="12">
        <f t="shared" si="39"/>
        <v>6.415955564924887E-05</v>
      </c>
      <c r="BX86" s="12">
        <f t="shared" si="39"/>
        <v>2.749695242110666E-05</v>
      </c>
      <c r="BY86" s="12">
        <f t="shared" si="39"/>
        <v>9.165650807035554E-05</v>
      </c>
      <c r="BZ86" s="12">
        <f t="shared" si="39"/>
        <v>9.165650807035554E-06</v>
      </c>
      <c r="CA86" s="12">
        <f t="shared" si="39"/>
        <v>0.0003024664766321733</v>
      </c>
      <c r="CB86" s="12">
        <f t="shared" si="39"/>
        <v>0.00014665041291256887</v>
      </c>
      <c r="CC86" s="12">
        <f t="shared" si="39"/>
        <v>1.833130161407111E-05</v>
      </c>
      <c r="CD86" s="12">
        <f t="shared" si="39"/>
        <v>0.00024747257178995994</v>
      </c>
      <c r="CE86" s="12">
        <f t="shared" si="39"/>
        <v>5.499390484221332E-05</v>
      </c>
      <c r="CF86" s="12">
        <f t="shared" si="39"/>
        <v>3.666260322814222E-05</v>
      </c>
      <c r="CG86" s="12">
        <f t="shared" si="39"/>
        <v>9.165650807035554E-05</v>
      </c>
      <c r="CH86" s="12">
        <f t="shared" si="39"/>
        <v>0.00012831911129849774</v>
      </c>
      <c r="CI86" s="12">
        <f t="shared" si="39"/>
        <v>0.00010998780968442665</v>
      </c>
      <c r="CJ86" s="12">
        <f t="shared" si="39"/>
        <v>2.749695242110666E-05</v>
      </c>
      <c r="CK86" s="12">
        <f t="shared" si="39"/>
        <v>4.582825403517777E-05</v>
      </c>
      <c r="CL86" s="12">
        <f t="shared" si="39"/>
        <v>7.332520645628443E-05</v>
      </c>
      <c r="CM86" s="12">
        <f t="shared" si="39"/>
        <v>1.833130161407111E-05</v>
      </c>
      <c r="CN86" s="12">
        <f t="shared" si="39"/>
        <v>9.165650807035554E-05</v>
      </c>
      <c r="CO86" s="12">
        <f t="shared" si="39"/>
        <v>4.582825403517777E-05</v>
      </c>
      <c r="CP86" s="12">
        <f t="shared" si="39"/>
        <v>5.499390484221332E-05</v>
      </c>
      <c r="CQ86" s="12">
        <f t="shared" si="39"/>
        <v>0.00020164431775478219</v>
      </c>
      <c r="CR86" s="12">
        <f t="shared" si="39"/>
        <v>4.582825403517777E-05</v>
      </c>
      <c r="CS86" s="12">
        <f t="shared" si="39"/>
        <v>1.833130161407111E-05</v>
      </c>
      <c r="CT86" s="12">
        <f t="shared" si="39"/>
        <v>1.833130161407111E-05</v>
      </c>
      <c r="CU86" s="12">
        <f aca="true" t="shared" si="40" ref="CU86:EG86">CU85/109103</f>
        <v>1.833130161407111E-05</v>
      </c>
      <c r="CV86" s="12">
        <f t="shared" si="40"/>
        <v>0.00014665041291256887</v>
      </c>
      <c r="CW86" s="12">
        <f t="shared" si="40"/>
        <v>0.0007974116202120932</v>
      </c>
      <c r="CX86" s="12">
        <f t="shared" si="40"/>
        <v>0.0004124542863165999</v>
      </c>
      <c r="CY86" s="12">
        <f t="shared" si="40"/>
        <v>0.00017414736533367551</v>
      </c>
      <c r="CZ86" s="12">
        <f t="shared" si="40"/>
        <v>0.0009073994298965198</v>
      </c>
      <c r="DA86" s="12">
        <f t="shared" si="40"/>
        <v>5.499390484221332E-05</v>
      </c>
      <c r="DB86" s="12">
        <f t="shared" si="40"/>
        <v>3.666260322814222E-05</v>
      </c>
      <c r="DC86" s="12">
        <f t="shared" si="40"/>
        <v>3.666260322814222E-05</v>
      </c>
      <c r="DD86" s="12">
        <f t="shared" si="40"/>
        <v>0.00010998780968442665</v>
      </c>
      <c r="DE86" s="12">
        <f t="shared" si="40"/>
        <v>0.0010815467952301953</v>
      </c>
      <c r="DF86" s="12">
        <f t="shared" si="40"/>
        <v>0.37185961889223945</v>
      </c>
      <c r="DG86" s="12">
        <f t="shared" si="40"/>
        <v>4.582825403517777E-05</v>
      </c>
      <c r="DH86" s="12">
        <f t="shared" si="40"/>
        <v>0.0008340742234402354</v>
      </c>
      <c r="DI86" s="12">
        <f t="shared" si="40"/>
        <v>0.0001374847621055333</v>
      </c>
      <c r="DJ86" s="12">
        <f t="shared" si="40"/>
        <v>2.749695242110666E-05</v>
      </c>
      <c r="DK86" s="12">
        <f t="shared" si="40"/>
        <v>0.00012831911129849774</v>
      </c>
      <c r="DL86" s="12">
        <f t="shared" si="40"/>
        <v>0.0004491168895447421</v>
      </c>
      <c r="DM86" s="12">
        <f t="shared" si="40"/>
        <v>3.666260322814222E-05</v>
      </c>
      <c r="DN86" s="12">
        <f t="shared" si="40"/>
        <v>8.249085726331999E-05</v>
      </c>
      <c r="DO86" s="12">
        <f t="shared" si="40"/>
        <v>0.0001191534604914622</v>
      </c>
      <c r="DP86" s="12">
        <f t="shared" si="40"/>
        <v>0.00010998780968442665</v>
      </c>
      <c r="DQ86" s="12">
        <f t="shared" si="40"/>
        <v>0.0001558160637196044</v>
      </c>
      <c r="DR86" s="12">
        <f t="shared" si="40"/>
        <v>9.165650807035554E-06</v>
      </c>
      <c r="DS86" s="12">
        <f t="shared" si="40"/>
        <v>0.002383069209829244</v>
      </c>
      <c r="DT86" s="12">
        <f t="shared" si="40"/>
        <v>0.0001191534604914622</v>
      </c>
      <c r="DU86" s="12">
        <f t="shared" si="40"/>
        <v>3.666260322814222E-05</v>
      </c>
      <c r="DV86" s="12">
        <f t="shared" si="40"/>
        <v>2.749695242110666E-05</v>
      </c>
      <c r="DW86" s="12">
        <f t="shared" si="40"/>
        <v>8.249085726331999E-05</v>
      </c>
      <c r="DX86" s="12">
        <f t="shared" si="40"/>
        <v>0.00021080996856181772</v>
      </c>
      <c r="DY86" s="12">
        <f t="shared" si="40"/>
        <v>0.0001558160637196044</v>
      </c>
      <c r="DZ86" s="12">
        <f t="shared" si="40"/>
        <v>0.0001558160637196044</v>
      </c>
      <c r="EA86" s="12">
        <f t="shared" si="40"/>
        <v>0.00017414736533367551</v>
      </c>
      <c r="EB86" s="12">
        <f t="shared" si="40"/>
        <v>0.0003116321274392088</v>
      </c>
      <c r="EC86" s="12">
        <f t="shared" si="40"/>
        <v>9.165650807035554E-05</v>
      </c>
      <c r="ED86" s="12">
        <f t="shared" si="40"/>
        <v>0.0006140986040713821</v>
      </c>
      <c r="EE86" s="12">
        <f t="shared" si="40"/>
        <v>0.00026580387340403107</v>
      </c>
      <c r="EF86" s="12">
        <f t="shared" si="40"/>
        <v>0.0007699146677909865</v>
      </c>
      <c r="EG86" s="12">
        <f t="shared" si="40"/>
        <v>1.833130161407111E-05</v>
      </c>
    </row>
    <row r="87" spans="2:137" ht="4.5" customHeight="1">
      <c r="B87" s="13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</row>
    <row r="88" spans="1:137" ht="12.75">
      <c r="A88" s="3" t="s">
        <v>50</v>
      </c>
      <c r="B88" s="13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</row>
    <row r="89" spans="2:137" ht="12.75" customHeight="1">
      <c r="B89" s="7" t="s">
        <v>48</v>
      </c>
      <c r="C89" s="8">
        <v>89</v>
      </c>
      <c r="D89" s="8">
        <v>16</v>
      </c>
      <c r="E89" s="8">
        <v>12</v>
      </c>
      <c r="F89" s="8">
        <v>1</v>
      </c>
      <c r="G89" s="8">
        <v>36</v>
      </c>
      <c r="H89" s="8">
        <v>28</v>
      </c>
      <c r="I89" s="8">
        <v>34</v>
      </c>
      <c r="J89" s="8">
        <v>8</v>
      </c>
      <c r="K89" s="8">
        <v>1</v>
      </c>
      <c r="L89" s="8">
        <v>2</v>
      </c>
      <c r="M89" s="8">
        <v>5</v>
      </c>
      <c r="N89" s="8">
        <v>60</v>
      </c>
      <c r="O89" s="8">
        <v>63</v>
      </c>
      <c r="P89" s="8">
        <v>27</v>
      </c>
      <c r="Q89" s="8">
        <v>19</v>
      </c>
      <c r="R89" s="8">
        <v>101</v>
      </c>
      <c r="S89" s="8">
        <v>58420</v>
      </c>
      <c r="T89" s="8">
        <v>5492</v>
      </c>
      <c r="U89" s="8">
        <v>6</v>
      </c>
      <c r="V89" s="8">
        <v>5</v>
      </c>
      <c r="W89" s="8">
        <v>5</v>
      </c>
      <c r="X89" s="8">
        <v>7</v>
      </c>
      <c r="Y89" s="8">
        <v>219</v>
      </c>
      <c r="Z89" s="8">
        <v>132</v>
      </c>
      <c r="AA89" s="8">
        <v>5</v>
      </c>
      <c r="AB89" s="8">
        <v>7</v>
      </c>
      <c r="AC89" s="8">
        <v>0</v>
      </c>
      <c r="AD89" s="8">
        <v>13</v>
      </c>
      <c r="AE89" s="8">
        <v>4</v>
      </c>
      <c r="AF89" s="8">
        <v>48</v>
      </c>
      <c r="AG89" s="8">
        <v>316</v>
      </c>
      <c r="AH89" s="8">
        <v>6</v>
      </c>
      <c r="AI89" s="8">
        <v>2</v>
      </c>
      <c r="AJ89" s="8">
        <v>7</v>
      </c>
      <c r="AK89" s="8">
        <v>7</v>
      </c>
      <c r="AL89" s="8">
        <v>43</v>
      </c>
      <c r="AM89" s="8">
        <v>11</v>
      </c>
      <c r="AN89" s="8">
        <v>4</v>
      </c>
      <c r="AO89" s="8">
        <v>32</v>
      </c>
      <c r="AP89" s="8">
        <v>32</v>
      </c>
      <c r="AQ89" s="8">
        <v>32</v>
      </c>
      <c r="AR89" s="8">
        <v>9</v>
      </c>
      <c r="AS89" s="8">
        <v>20</v>
      </c>
      <c r="AT89" s="8">
        <v>26</v>
      </c>
      <c r="AU89" s="8">
        <v>9</v>
      </c>
      <c r="AV89" s="8">
        <v>13</v>
      </c>
      <c r="AW89" s="8">
        <v>29</v>
      </c>
      <c r="AX89" s="8">
        <v>20</v>
      </c>
      <c r="AY89" s="8">
        <v>10</v>
      </c>
      <c r="AZ89" s="8">
        <v>980</v>
      </c>
      <c r="BA89" s="8">
        <v>3</v>
      </c>
      <c r="BB89" s="8">
        <v>17</v>
      </c>
      <c r="BC89" s="8">
        <v>14</v>
      </c>
      <c r="BD89" s="8">
        <v>58</v>
      </c>
      <c r="BE89" s="8">
        <v>10</v>
      </c>
      <c r="BF89" s="8">
        <v>7</v>
      </c>
      <c r="BG89" s="8">
        <v>1</v>
      </c>
      <c r="BH89" s="8">
        <v>7</v>
      </c>
      <c r="BI89" s="8">
        <v>4</v>
      </c>
      <c r="BJ89" s="8">
        <v>20</v>
      </c>
      <c r="BK89" s="8">
        <v>3</v>
      </c>
      <c r="BL89" s="8">
        <v>2</v>
      </c>
      <c r="BM89" s="8">
        <v>1160</v>
      </c>
      <c r="BN89" s="8">
        <v>31</v>
      </c>
      <c r="BO89" s="8">
        <v>9</v>
      </c>
      <c r="BP89" s="8">
        <v>8</v>
      </c>
      <c r="BQ89" s="8">
        <v>142</v>
      </c>
      <c r="BR89" s="8">
        <v>54</v>
      </c>
      <c r="BS89" s="8">
        <v>4</v>
      </c>
      <c r="BT89" s="8">
        <v>9</v>
      </c>
      <c r="BU89" s="8">
        <v>31</v>
      </c>
      <c r="BV89" s="8">
        <v>7304</v>
      </c>
      <c r="BW89" s="8">
        <v>22</v>
      </c>
      <c r="BX89" s="8">
        <v>13</v>
      </c>
      <c r="BY89" s="8">
        <v>16</v>
      </c>
      <c r="BZ89" s="8">
        <v>3</v>
      </c>
      <c r="CA89" s="8">
        <v>19</v>
      </c>
      <c r="CB89" s="8">
        <v>22</v>
      </c>
      <c r="CC89" s="8">
        <v>6</v>
      </c>
      <c r="CD89" s="8">
        <v>18</v>
      </c>
      <c r="CE89" s="8">
        <v>8</v>
      </c>
      <c r="CF89" s="8">
        <v>9</v>
      </c>
      <c r="CG89" s="8">
        <v>6</v>
      </c>
      <c r="CH89" s="8">
        <v>15</v>
      </c>
      <c r="CI89" s="8">
        <v>14</v>
      </c>
      <c r="CJ89" s="8">
        <v>184</v>
      </c>
      <c r="CK89" s="8">
        <v>3</v>
      </c>
      <c r="CL89" s="8">
        <v>8</v>
      </c>
      <c r="CM89" s="8">
        <v>4</v>
      </c>
      <c r="CN89" s="8">
        <v>5</v>
      </c>
      <c r="CO89" s="8">
        <v>10</v>
      </c>
      <c r="CP89" s="8">
        <v>1</v>
      </c>
      <c r="CQ89" s="8">
        <v>9</v>
      </c>
      <c r="CR89" s="8">
        <v>12</v>
      </c>
      <c r="CS89" s="8">
        <v>1</v>
      </c>
      <c r="CT89" s="8">
        <v>1</v>
      </c>
      <c r="CU89" s="8">
        <v>1</v>
      </c>
      <c r="CV89" s="8">
        <v>19</v>
      </c>
      <c r="CW89" s="8">
        <v>69</v>
      </c>
      <c r="CX89" s="8">
        <v>24</v>
      </c>
      <c r="CY89" s="8">
        <v>10</v>
      </c>
      <c r="CZ89" s="8">
        <v>54</v>
      </c>
      <c r="DA89" s="8">
        <v>5</v>
      </c>
      <c r="DB89" s="8">
        <v>14</v>
      </c>
      <c r="DC89" s="8">
        <v>7</v>
      </c>
      <c r="DD89" s="8">
        <v>12</v>
      </c>
      <c r="DE89" s="8">
        <v>48</v>
      </c>
      <c r="DF89" s="8">
        <v>21893</v>
      </c>
      <c r="DG89" s="8">
        <v>5</v>
      </c>
      <c r="DH89" s="8">
        <v>97</v>
      </c>
      <c r="DI89" s="8">
        <v>15</v>
      </c>
      <c r="DJ89" s="8">
        <v>5</v>
      </c>
      <c r="DK89" s="8">
        <v>39</v>
      </c>
      <c r="DL89" s="8">
        <v>28</v>
      </c>
      <c r="DM89" s="8">
        <v>10</v>
      </c>
      <c r="DN89" s="8">
        <v>12</v>
      </c>
      <c r="DO89" s="8">
        <v>8</v>
      </c>
      <c r="DP89" s="8">
        <v>5</v>
      </c>
      <c r="DQ89" s="8">
        <v>8</v>
      </c>
      <c r="DR89" s="8">
        <v>1</v>
      </c>
      <c r="DS89" s="8">
        <v>240</v>
      </c>
      <c r="DT89" s="8">
        <v>20</v>
      </c>
      <c r="DU89" s="8">
        <v>100</v>
      </c>
      <c r="DV89" s="8">
        <v>6</v>
      </c>
      <c r="DW89" s="8">
        <v>24</v>
      </c>
      <c r="DX89" s="8">
        <v>77</v>
      </c>
      <c r="DY89" s="8">
        <v>15</v>
      </c>
      <c r="DZ89" s="8">
        <v>51</v>
      </c>
      <c r="EA89" s="8">
        <v>24</v>
      </c>
      <c r="EB89" s="8">
        <v>55</v>
      </c>
      <c r="EC89" s="8">
        <v>61</v>
      </c>
      <c r="ED89" s="8">
        <v>65</v>
      </c>
      <c r="EE89" s="8">
        <v>62</v>
      </c>
      <c r="EF89" s="8">
        <v>190</v>
      </c>
      <c r="EG89" s="8">
        <v>1</v>
      </c>
    </row>
    <row r="90" spans="2:137" ht="12.75">
      <c r="B90" s="7" t="s">
        <v>49</v>
      </c>
      <c r="C90" s="8">
        <v>1</v>
      </c>
      <c r="D90" s="8">
        <v>0</v>
      </c>
      <c r="E90" s="8">
        <v>1</v>
      </c>
      <c r="F90" s="8">
        <v>1</v>
      </c>
      <c r="G90" s="8">
        <v>2</v>
      </c>
      <c r="H90" s="8">
        <v>3</v>
      </c>
      <c r="I90" s="8">
        <v>1</v>
      </c>
      <c r="J90" s="8">
        <v>0</v>
      </c>
      <c r="K90" s="8">
        <v>2</v>
      </c>
      <c r="L90" s="8">
        <v>2</v>
      </c>
      <c r="M90" s="8">
        <v>0</v>
      </c>
      <c r="N90" s="8">
        <v>4</v>
      </c>
      <c r="O90" s="8">
        <v>9</v>
      </c>
      <c r="P90" s="8">
        <v>4</v>
      </c>
      <c r="Q90" s="8">
        <v>2</v>
      </c>
      <c r="R90" s="8">
        <v>19</v>
      </c>
      <c r="S90" s="8">
        <v>6386</v>
      </c>
      <c r="T90" s="8">
        <v>358</v>
      </c>
      <c r="U90" s="8">
        <v>0</v>
      </c>
      <c r="V90" s="8">
        <v>1</v>
      </c>
      <c r="W90" s="8">
        <v>1</v>
      </c>
      <c r="X90" s="8">
        <v>0</v>
      </c>
      <c r="Y90" s="8">
        <v>18</v>
      </c>
      <c r="Z90" s="8">
        <v>16</v>
      </c>
      <c r="AA90" s="8">
        <v>0</v>
      </c>
      <c r="AB90" s="8">
        <v>24</v>
      </c>
      <c r="AC90" s="8">
        <v>0</v>
      </c>
      <c r="AD90" s="8">
        <v>0</v>
      </c>
      <c r="AE90" s="8">
        <v>0</v>
      </c>
      <c r="AF90" s="8">
        <v>8</v>
      </c>
      <c r="AG90" s="8">
        <v>20</v>
      </c>
      <c r="AH90" s="8">
        <v>2</v>
      </c>
      <c r="AI90" s="8">
        <v>1</v>
      </c>
      <c r="AJ90" s="8">
        <v>0</v>
      </c>
      <c r="AK90" s="8">
        <v>1</v>
      </c>
      <c r="AL90" s="8">
        <v>5</v>
      </c>
      <c r="AM90" s="8">
        <v>0</v>
      </c>
      <c r="AN90" s="8">
        <v>1</v>
      </c>
      <c r="AO90" s="8">
        <v>5</v>
      </c>
      <c r="AP90" s="8">
        <v>2</v>
      </c>
      <c r="AQ90" s="8">
        <v>2</v>
      </c>
      <c r="AR90" s="8">
        <v>3</v>
      </c>
      <c r="AS90" s="8">
        <v>2</v>
      </c>
      <c r="AT90" s="8">
        <v>1</v>
      </c>
      <c r="AU90" s="8">
        <v>1</v>
      </c>
      <c r="AV90" s="8">
        <v>0</v>
      </c>
      <c r="AW90" s="8">
        <v>4</v>
      </c>
      <c r="AX90" s="8">
        <v>1</v>
      </c>
      <c r="AY90" s="8">
        <v>1</v>
      </c>
      <c r="AZ90" s="8">
        <v>86</v>
      </c>
      <c r="BA90" s="8">
        <v>1</v>
      </c>
      <c r="BB90" s="8">
        <v>2</v>
      </c>
      <c r="BC90" s="8">
        <v>0</v>
      </c>
      <c r="BD90" s="8">
        <v>10</v>
      </c>
      <c r="BE90" s="8">
        <v>0</v>
      </c>
      <c r="BF90" s="8">
        <v>0</v>
      </c>
      <c r="BG90" s="8">
        <v>1</v>
      </c>
      <c r="BH90" s="8">
        <v>2</v>
      </c>
      <c r="BI90" s="8">
        <v>1</v>
      </c>
      <c r="BJ90" s="8">
        <v>3</v>
      </c>
      <c r="BK90" s="8">
        <v>1</v>
      </c>
      <c r="BL90" s="8">
        <v>1</v>
      </c>
      <c r="BM90" s="8">
        <v>35</v>
      </c>
      <c r="BN90" s="8">
        <v>5</v>
      </c>
      <c r="BO90" s="8">
        <v>0</v>
      </c>
      <c r="BP90" s="8">
        <v>0</v>
      </c>
      <c r="BQ90" s="8">
        <v>14</v>
      </c>
      <c r="BR90" s="8">
        <v>5</v>
      </c>
      <c r="BS90" s="8">
        <v>4</v>
      </c>
      <c r="BT90" s="8">
        <v>3</v>
      </c>
      <c r="BU90" s="8">
        <v>6</v>
      </c>
      <c r="BV90" s="8">
        <v>1004</v>
      </c>
      <c r="BW90" s="8">
        <v>1</v>
      </c>
      <c r="BX90" s="8">
        <v>0</v>
      </c>
      <c r="BY90" s="8">
        <v>0</v>
      </c>
      <c r="BZ90" s="8">
        <v>0</v>
      </c>
      <c r="CA90" s="8">
        <v>5</v>
      </c>
      <c r="CB90" s="8">
        <v>0</v>
      </c>
      <c r="CC90" s="8">
        <v>1</v>
      </c>
      <c r="CD90" s="8">
        <v>1</v>
      </c>
      <c r="CE90" s="8">
        <v>1</v>
      </c>
      <c r="CF90" s="8">
        <v>2</v>
      </c>
      <c r="CG90" s="8">
        <v>1</v>
      </c>
      <c r="CH90" s="8">
        <v>1</v>
      </c>
      <c r="CI90" s="8">
        <v>1</v>
      </c>
      <c r="CJ90" s="8">
        <v>0</v>
      </c>
      <c r="CK90" s="8">
        <v>1</v>
      </c>
      <c r="CL90" s="8">
        <v>2</v>
      </c>
      <c r="CM90" s="8">
        <v>0</v>
      </c>
      <c r="CN90" s="8">
        <v>0</v>
      </c>
      <c r="CO90" s="8">
        <v>0</v>
      </c>
      <c r="CP90" s="8">
        <v>0</v>
      </c>
      <c r="CQ90" s="8">
        <v>2</v>
      </c>
      <c r="CR90" s="8">
        <v>3</v>
      </c>
      <c r="CS90" s="8">
        <v>1</v>
      </c>
      <c r="CT90" s="8">
        <v>0</v>
      </c>
      <c r="CU90" s="8">
        <v>1</v>
      </c>
      <c r="CV90" s="8">
        <v>0</v>
      </c>
      <c r="CW90" s="8">
        <v>6</v>
      </c>
      <c r="CX90" s="8">
        <v>0</v>
      </c>
      <c r="CY90" s="8">
        <v>1</v>
      </c>
      <c r="CZ90" s="8">
        <v>2</v>
      </c>
      <c r="DA90" s="8">
        <v>0</v>
      </c>
      <c r="DB90" s="8">
        <v>0</v>
      </c>
      <c r="DC90" s="8">
        <v>0</v>
      </c>
      <c r="DD90" s="8">
        <v>1</v>
      </c>
      <c r="DE90" s="8">
        <v>12</v>
      </c>
      <c r="DF90" s="8">
        <v>2934</v>
      </c>
      <c r="DG90" s="8">
        <v>1</v>
      </c>
      <c r="DH90" s="8">
        <v>8</v>
      </c>
      <c r="DI90" s="8">
        <v>0</v>
      </c>
      <c r="DJ90" s="8">
        <v>0</v>
      </c>
      <c r="DK90" s="8">
        <v>6</v>
      </c>
      <c r="DL90" s="8">
        <v>5</v>
      </c>
      <c r="DM90" s="8">
        <v>0</v>
      </c>
      <c r="DN90" s="8">
        <v>1</v>
      </c>
      <c r="DO90" s="8">
        <v>3</v>
      </c>
      <c r="DP90" s="8">
        <v>1</v>
      </c>
      <c r="DQ90" s="8">
        <v>2</v>
      </c>
      <c r="DR90" s="8">
        <v>0</v>
      </c>
      <c r="DS90" s="8">
        <v>15</v>
      </c>
      <c r="DT90" s="8">
        <v>4</v>
      </c>
      <c r="DU90" s="8">
        <v>1</v>
      </c>
      <c r="DV90" s="8">
        <v>1</v>
      </c>
      <c r="DW90" s="8">
        <v>2</v>
      </c>
      <c r="DX90" s="8">
        <v>4</v>
      </c>
      <c r="DY90" s="8">
        <v>3</v>
      </c>
      <c r="DZ90" s="8">
        <v>2</v>
      </c>
      <c r="EA90" s="8">
        <v>4</v>
      </c>
      <c r="EB90" s="8">
        <v>9</v>
      </c>
      <c r="EC90" s="8">
        <v>4</v>
      </c>
      <c r="ED90" s="8">
        <v>5</v>
      </c>
      <c r="EE90" s="8">
        <v>3</v>
      </c>
      <c r="EF90" s="8">
        <v>22</v>
      </c>
      <c r="EG90" s="8">
        <v>0</v>
      </c>
    </row>
    <row r="91" spans="1:137" ht="12.75">
      <c r="A91" s="9" t="s">
        <v>13</v>
      </c>
      <c r="C91" s="8">
        <v>90</v>
      </c>
      <c r="D91" s="8">
        <v>16</v>
      </c>
      <c r="E91" s="8">
        <v>13</v>
      </c>
      <c r="F91" s="8">
        <v>2</v>
      </c>
      <c r="G91" s="8">
        <v>38</v>
      </c>
      <c r="H91" s="8">
        <v>31</v>
      </c>
      <c r="I91" s="8">
        <v>35</v>
      </c>
      <c r="J91" s="8">
        <v>8</v>
      </c>
      <c r="K91" s="8">
        <v>3</v>
      </c>
      <c r="L91" s="8">
        <v>4</v>
      </c>
      <c r="M91" s="8">
        <v>5</v>
      </c>
      <c r="N91" s="8">
        <v>64</v>
      </c>
      <c r="O91" s="8">
        <v>72</v>
      </c>
      <c r="P91" s="8">
        <v>31</v>
      </c>
      <c r="Q91" s="8">
        <v>21</v>
      </c>
      <c r="R91" s="8">
        <v>120</v>
      </c>
      <c r="S91" s="8">
        <v>64806</v>
      </c>
      <c r="T91" s="8">
        <v>5850</v>
      </c>
      <c r="U91" s="8">
        <v>6</v>
      </c>
      <c r="V91" s="8">
        <v>6</v>
      </c>
      <c r="W91" s="8">
        <v>6</v>
      </c>
      <c r="X91" s="8">
        <v>7</v>
      </c>
      <c r="Y91" s="8">
        <v>237</v>
      </c>
      <c r="Z91" s="8">
        <v>148</v>
      </c>
      <c r="AA91" s="8">
        <v>5</v>
      </c>
      <c r="AB91" s="8">
        <v>31</v>
      </c>
      <c r="AC91" s="8">
        <v>0</v>
      </c>
      <c r="AD91" s="8">
        <v>13</v>
      </c>
      <c r="AE91" s="8">
        <v>4</v>
      </c>
      <c r="AF91" s="8">
        <v>56</v>
      </c>
      <c r="AG91" s="8">
        <v>336</v>
      </c>
      <c r="AH91" s="8">
        <v>8</v>
      </c>
      <c r="AI91" s="8">
        <v>3</v>
      </c>
      <c r="AJ91" s="8">
        <v>7</v>
      </c>
      <c r="AK91" s="8">
        <v>8</v>
      </c>
      <c r="AL91" s="8">
        <v>48</v>
      </c>
      <c r="AM91" s="8">
        <v>11</v>
      </c>
      <c r="AN91" s="8">
        <v>5</v>
      </c>
      <c r="AO91" s="8">
        <v>37</v>
      </c>
      <c r="AP91" s="8">
        <v>34</v>
      </c>
      <c r="AQ91" s="8">
        <v>34</v>
      </c>
      <c r="AR91" s="8">
        <v>12</v>
      </c>
      <c r="AS91" s="8">
        <v>22</v>
      </c>
      <c r="AT91" s="8">
        <v>27</v>
      </c>
      <c r="AU91" s="8">
        <v>10</v>
      </c>
      <c r="AV91" s="8">
        <v>13</v>
      </c>
      <c r="AW91" s="8">
        <v>33</v>
      </c>
      <c r="AX91" s="8">
        <v>21</v>
      </c>
      <c r="AY91" s="8">
        <v>11</v>
      </c>
      <c r="AZ91" s="8">
        <v>1066</v>
      </c>
      <c r="BA91" s="8">
        <v>4</v>
      </c>
      <c r="BB91" s="8">
        <v>19</v>
      </c>
      <c r="BC91" s="8">
        <v>14</v>
      </c>
      <c r="BD91" s="8">
        <v>68</v>
      </c>
      <c r="BE91" s="8">
        <v>10</v>
      </c>
      <c r="BF91" s="8">
        <v>7</v>
      </c>
      <c r="BG91" s="8">
        <v>2</v>
      </c>
      <c r="BH91" s="8">
        <v>9</v>
      </c>
      <c r="BI91" s="8">
        <v>5</v>
      </c>
      <c r="BJ91" s="8">
        <v>23</v>
      </c>
      <c r="BK91" s="8">
        <v>4</v>
      </c>
      <c r="BL91" s="8">
        <v>3</v>
      </c>
      <c r="BM91" s="8">
        <v>1195</v>
      </c>
      <c r="BN91" s="8">
        <v>36</v>
      </c>
      <c r="BO91" s="8">
        <v>9</v>
      </c>
      <c r="BP91" s="8">
        <v>8</v>
      </c>
      <c r="BQ91" s="8">
        <v>156</v>
      </c>
      <c r="BR91" s="8">
        <v>59</v>
      </c>
      <c r="BS91" s="8">
        <v>8</v>
      </c>
      <c r="BT91" s="8">
        <v>12</v>
      </c>
      <c r="BU91" s="8">
        <v>37</v>
      </c>
      <c r="BV91" s="8">
        <v>8308</v>
      </c>
      <c r="BW91" s="8">
        <v>23</v>
      </c>
      <c r="BX91" s="8">
        <v>13</v>
      </c>
      <c r="BY91" s="8">
        <v>16</v>
      </c>
      <c r="BZ91" s="8">
        <v>3</v>
      </c>
      <c r="CA91" s="8">
        <v>24</v>
      </c>
      <c r="CB91" s="8">
        <v>22</v>
      </c>
      <c r="CC91" s="8">
        <v>7</v>
      </c>
      <c r="CD91" s="8">
        <v>19</v>
      </c>
      <c r="CE91" s="8">
        <v>9</v>
      </c>
      <c r="CF91" s="8">
        <v>11</v>
      </c>
      <c r="CG91" s="8">
        <v>7</v>
      </c>
      <c r="CH91" s="8">
        <v>16</v>
      </c>
      <c r="CI91" s="8">
        <v>15</v>
      </c>
      <c r="CJ91" s="8">
        <v>184</v>
      </c>
      <c r="CK91" s="8">
        <v>4</v>
      </c>
      <c r="CL91" s="8">
        <v>10</v>
      </c>
      <c r="CM91" s="8">
        <v>4</v>
      </c>
      <c r="CN91" s="8">
        <v>5</v>
      </c>
      <c r="CO91" s="8">
        <v>10</v>
      </c>
      <c r="CP91" s="8">
        <v>1</v>
      </c>
      <c r="CQ91" s="8">
        <v>11</v>
      </c>
      <c r="CR91" s="8">
        <v>15</v>
      </c>
      <c r="CS91" s="8">
        <v>2</v>
      </c>
      <c r="CT91" s="8">
        <v>1</v>
      </c>
      <c r="CU91" s="8">
        <v>2</v>
      </c>
      <c r="CV91" s="8">
        <v>19</v>
      </c>
      <c r="CW91" s="8">
        <v>75</v>
      </c>
      <c r="CX91" s="8">
        <v>24</v>
      </c>
      <c r="CY91" s="8">
        <v>11</v>
      </c>
      <c r="CZ91" s="8">
        <v>56</v>
      </c>
      <c r="DA91" s="8">
        <v>5</v>
      </c>
      <c r="DB91" s="8">
        <v>14</v>
      </c>
      <c r="DC91" s="8">
        <v>7</v>
      </c>
      <c r="DD91" s="8">
        <v>13</v>
      </c>
      <c r="DE91" s="8">
        <v>60</v>
      </c>
      <c r="DF91" s="8">
        <v>24827</v>
      </c>
      <c r="DG91" s="8">
        <v>6</v>
      </c>
      <c r="DH91" s="8">
        <v>105</v>
      </c>
      <c r="DI91" s="8">
        <v>15</v>
      </c>
      <c r="DJ91" s="8">
        <v>5</v>
      </c>
      <c r="DK91" s="8">
        <v>45</v>
      </c>
      <c r="DL91" s="8">
        <v>33</v>
      </c>
      <c r="DM91" s="8">
        <v>10</v>
      </c>
      <c r="DN91" s="8">
        <v>13</v>
      </c>
      <c r="DO91" s="8">
        <v>11</v>
      </c>
      <c r="DP91" s="8">
        <v>6</v>
      </c>
      <c r="DQ91" s="8">
        <v>10</v>
      </c>
      <c r="DR91" s="8">
        <v>1</v>
      </c>
      <c r="DS91" s="8">
        <v>255</v>
      </c>
      <c r="DT91" s="8">
        <v>24</v>
      </c>
      <c r="DU91" s="8">
        <v>101</v>
      </c>
      <c r="DV91" s="8">
        <v>7</v>
      </c>
      <c r="DW91" s="8">
        <v>26</v>
      </c>
      <c r="DX91" s="8">
        <v>81</v>
      </c>
      <c r="DY91" s="8">
        <v>18</v>
      </c>
      <c r="DZ91" s="8">
        <v>53</v>
      </c>
      <c r="EA91" s="8">
        <v>28</v>
      </c>
      <c r="EB91" s="8">
        <v>64</v>
      </c>
      <c r="EC91" s="8">
        <v>65</v>
      </c>
      <c r="ED91" s="8">
        <v>70</v>
      </c>
      <c r="EE91" s="8">
        <v>65</v>
      </c>
      <c r="EF91" s="8">
        <v>212</v>
      </c>
      <c r="EG91" s="8">
        <v>1</v>
      </c>
    </row>
    <row r="92" spans="2:137" s="10" customFormat="1" ht="12.75" customHeight="1">
      <c r="B92" s="11" t="s">
        <v>145</v>
      </c>
      <c r="C92" s="12">
        <f aca="true" t="shared" si="41" ref="C92:AH92">C91/110345</f>
        <v>0.0008156237255879287</v>
      </c>
      <c r="D92" s="12">
        <f t="shared" si="41"/>
        <v>0.000144999773437854</v>
      </c>
      <c r="E92" s="12">
        <f t="shared" si="41"/>
        <v>0.00011781231591825637</v>
      </c>
      <c r="F92" s="12">
        <f t="shared" si="41"/>
        <v>1.812497167973175E-05</v>
      </c>
      <c r="G92" s="12">
        <f t="shared" si="41"/>
        <v>0.00034437446191490324</v>
      </c>
      <c r="H92" s="12">
        <f t="shared" si="41"/>
        <v>0.0002809370610358421</v>
      </c>
      <c r="I92" s="12">
        <f t="shared" si="41"/>
        <v>0.00031718700439530565</v>
      </c>
      <c r="J92" s="12">
        <f t="shared" si="41"/>
        <v>7.2499886718927E-05</v>
      </c>
      <c r="K92" s="12">
        <f t="shared" si="41"/>
        <v>2.7187457519597626E-05</v>
      </c>
      <c r="L92" s="12">
        <f t="shared" si="41"/>
        <v>3.62499433594635E-05</v>
      </c>
      <c r="M92" s="12">
        <f t="shared" si="41"/>
        <v>4.531242919932937E-05</v>
      </c>
      <c r="N92" s="12">
        <f t="shared" si="41"/>
        <v>0.000579999093751416</v>
      </c>
      <c r="O92" s="12">
        <f t="shared" si="41"/>
        <v>0.000652498980470343</v>
      </c>
      <c r="P92" s="12">
        <f t="shared" si="41"/>
        <v>0.0002809370610358421</v>
      </c>
      <c r="Q92" s="12">
        <f t="shared" si="41"/>
        <v>0.0001903122026371834</v>
      </c>
      <c r="R92" s="12">
        <f t="shared" si="41"/>
        <v>0.001087498300783905</v>
      </c>
      <c r="S92" s="12">
        <f t="shared" si="41"/>
        <v>0.5873034573383479</v>
      </c>
      <c r="T92" s="12">
        <f t="shared" si="41"/>
        <v>0.05301554216321537</v>
      </c>
      <c r="U92" s="12">
        <f t="shared" si="41"/>
        <v>5.437491503919525E-05</v>
      </c>
      <c r="V92" s="12">
        <f t="shared" si="41"/>
        <v>5.437491503919525E-05</v>
      </c>
      <c r="W92" s="12">
        <f t="shared" si="41"/>
        <v>5.437491503919525E-05</v>
      </c>
      <c r="X92" s="12">
        <f t="shared" si="41"/>
        <v>6.343740087906113E-05</v>
      </c>
      <c r="Y92" s="12">
        <f t="shared" si="41"/>
        <v>0.0021478091440482123</v>
      </c>
      <c r="Z92" s="12">
        <f t="shared" si="41"/>
        <v>0.0013412479043001496</v>
      </c>
      <c r="AA92" s="12">
        <f t="shared" si="41"/>
        <v>4.531242919932937E-05</v>
      </c>
      <c r="AB92" s="12">
        <f t="shared" si="41"/>
        <v>0.0002809370610358421</v>
      </c>
      <c r="AC92" s="12">
        <f t="shared" si="41"/>
        <v>0</v>
      </c>
      <c r="AD92" s="12">
        <f t="shared" si="41"/>
        <v>0.00011781231591825637</v>
      </c>
      <c r="AE92" s="12">
        <f t="shared" si="41"/>
        <v>3.62499433594635E-05</v>
      </c>
      <c r="AF92" s="12">
        <f t="shared" si="41"/>
        <v>0.000507499207032489</v>
      </c>
      <c r="AG92" s="12">
        <f t="shared" si="41"/>
        <v>0.0030449952421949342</v>
      </c>
      <c r="AH92" s="12">
        <f t="shared" si="41"/>
        <v>7.2499886718927E-05</v>
      </c>
      <c r="AI92" s="12">
        <f aca="true" t="shared" si="42" ref="AI92:CT92">AI91/110345</f>
        <v>2.7187457519597626E-05</v>
      </c>
      <c r="AJ92" s="12">
        <f t="shared" si="42"/>
        <v>6.343740087906113E-05</v>
      </c>
      <c r="AK92" s="12">
        <f t="shared" si="42"/>
        <v>7.2499886718927E-05</v>
      </c>
      <c r="AL92" s="12">
        <f t="shared" si="42"/>
        <v>0.000434999320313562</v>
      </c>
      <c r="AM92" s="12">
        <f t="shared" si="42"/>
        <v>9.968734423852463E-05</v>
      </c>
      <c r="AN92" s="12">
        <f t="shared" si="42"/>
        <v>4.531242919932937E-05</v>
      </c>
      <c r="AO92" s="12">
        <f t="shared" si="42"/>
        <v>0.0003353119760750374</v>
      </c>
      <c r="AP92" s="12">
        <f t="shared" si="42"/>
        <v>0.00030812451855543975</v>
      </c>
      <c r="AQ92" s="12">
        <f t="shared" si="42"/>
        <v>0.00030812451855543975</v>
      </c>
      <c r="AR92" s="12">
        <f t="shared" si="42"/>
        <v>0.0001087498300783905</v>
      </c>
      <c r="AS92" s="12">
        <f t="shared" si="42"/>
        <v>0.00019937468847704926</v>
      </c>
      <c r="AT92" s="12">
        <f t="shared" si="42"/>
        <v>0.0002446871176763786</v>
      </c>
      <c r="AU92" s="12">
        <f t="shared" si="42"/>
        <v>9.062485839865875E-05</v>
      </c>
      <c r="AV92" s="12">
        <f t="shared" si="42"/>
        <v>0.00011781231591825637</v>
      </c>
      <c r="AW92" s="12">
        <f t="shared" si="42"/>
        <v>0.0002990620327155739</v>
      </c>
      <c r="AX92" s="12">
        <f t="shared" si="42"/>
        <v>0.0001903122026371834</v>
      </c>
      <c r="AY92" s="12">
        <f t="shared" si="42"/>
        <v>9.968734423852463E-05</v>
      </c>
      <c r="AZ92" s="12">
        <f t="shared" si="42"/>
        <v>0.009660609905297024</v>
      </c>
      <c r="BA92" s="12">
        <f t="shared" si="42"/>
        <v>3.62499433594635E-05</v>
      </c>
      <c r="BB92" s="12">
        <f t="shared" si="42"/>
        <v>0.00017218723095745162</v>
      </c>
      <c r="BC92" s="12">
        <f t="shared" si="42"/>
        <v>0.00012687480175812226</v>
      </c>
      <c r="BD92" s="12">
        <f t="shared" si="42"/>
        <v>0.0006162490371108795</v>
      </c>
      <c r="BE92" s="12">
        <f t="shared" si="42"/>
        <v>9.062485839865875E-05</v>
      </c>
      <c r="BF92" s="12">
        <f t="shared" si="42"/>
        <v>6.343740087906113E-05</v>
      </c>
      <c r="BG92" s="12">
        <f t="shared" si="42"/>
        <v>1.812497167973175E-05</v>
      </c>
      <c r="BH92" s="12">
        <f t="shared" si="42"/>
        <v>8.156237255879287E-05</v>
      </c>
      <c r="BI92" s="12">
        <f t="shared" si="42"/>
        <v>4.531242919932937E-05</v>
      </c>
      <c r="BJ92" s="12">
        <f t="shared" si="42"/>
        <v>0.00020843717431691513</v>
      </c>
      <c r="BK92" s="12">
        <f t="shared" si="42"/>
        <v>3.62499433594635E-05</v>
      </c>
      <c r="BL92" s="12">
        <f t="shared" si="42"/>
        <v>2.7187457519597626E-05</v>
      </c>
      <c r="BM92" s="12">
        <f t="shared" si="42"/>
        <v>0.01082967057863972</v>
      </c>
      <c r="BN92" s="12">
        <f t="shared" si="42"/>
        <v>0.0003262494902351715</v>
      </c>
      <c r="BO92" s="12">
        <f t="shared" si="42"/>
        <v>8.156237255879287E-05</v>
      </c>
      <c r="BP92" s="12">
        <f t="shared" si="42"/>
        <v>7.2499886718927E-05</v>
      </c>
      <c r="BQ92" s="12">
        <f t="shared" si="42"/>
        <v>0.0014137477910190765</v>
      </c>
      <c r="BR92" s="12">
        <f t="shared" si="42"/>
        <v>0.0005346866645520867</v>
      </c>
      <c r="BS92" s="12">
        <f t="shared" si="42"/>
        <v>7.2499886718927E-05</v>
      </c>
      <c r="BT92" s="12">
        <f t="shared" si="42"/>
        <v>0.0001087498300783905</v>
      </c>
      <c r="BU92" s="12">
        <f t="shared" si="42"/>
        <v>0.0003353119760750374</v>
      </c>
      <c r="BV92" s="12">
        <f t="shared" si="42"/>
        <v>0.07529113235760569</v>
      </c>
      <c r="BW92" s="12">
        <f t="shared" si="42"/>
        <v>0.00020843717431691513</v>
      </c>
      <c r="BX92" s="12">
        <f t="shared" si="42"/>
        <v>0.00011781231591825637</v>
      </c>
      <c r="BY92" s="12">
        <f t="shared" si="42"/>
        <v>0.000144999773437854</v>
      </c>
      <c r="BZ92" s="12">
        <f t="shared" si="42"/>
        <v>2.7187457519597626E-05</v>
      </c>
      <c r="CA92" s="12">
        <f t="shared" si="42"/>
        <v>0.000217499660156781</v>
      </c>
      <c r="CB92" s="12">
        <f t="shared" si="42"/>
        <v>0.00019937468847704926</v>
      </c>
      <c r="CC92" s="12">
        <f t="shared" si="42"/>
        <v>6.343740087906113E-05</v>
      </c>
      <c r="CD92" s="12">
        <f t="shared" si="42"/>
        <v>0.00017218723095745162</v>
      </c>
      <c r="CE92" s="12">
        <f t="shared" si="42"/>
        <v>8.156237255879287E-05</v>
      </c>
      <c r="CF92" s="12">
        <f t="shared" si="42"/>
        <v>9.968734423852463E-05</v>
      </c>
      <c r="CG92" s="12">
        <f t="shared" si="42"/>
        <v>6.343740087906113E-05</v>
      </c>
      <c r="CH92" s="12">
        <f t="shared" si="42"/>
        <v>0.000144999773437854</v>
      </c>
      <c r="CI92" s="12">
        <f t="shared" si="42"/>
        <v>0.00013593728759798813</v>
      </c>
      <c r="CJ92" s="12">
        <f t="shared" si="42"/>
        <v>0.001667497394535321</v>
      </c>
      <c r="CK92" s="12">
        <f t="shared" si="42"/>
        <v>3.62499433594635E-05</v>
      </c>
      <c r="CL92" s="12">
        <f t="shared" si="42"/>
        <v>9.062485839865875E-05</v>
      </c>
      <c r="CM92" s="12">
        <f t="shared" si="42"/>
        <v>3.62499433594635E-05</v>
      </c>
      <c r="CN92" s="12">
        <f t="shared" si="42"/>
        <v>4.531242919932937E-05</v>
      </c>
      <c r="CO92" s="12">
        <f t="shared" si="42"/>
        <v>9.062485839865875E-05</v>
      </c>
      <c r="CP92" s="12">
        <f t="shared" si="42"/>
        <v>9.062485839865875E-06</v>
      </c>
      <c r="CQ92" s="12">
        <f t="shared" si="42"/>
        <v>9.968734423852463E-05</v>
      </c>
      <c r="CR92" s="12">
        <f t="shared" si="42"/>
        <v>0.00013593728759798813</v>
      </c>
      <c r="CS92" s="12">
        <f t="shared" si="42"/>
        <v>1.812497167973175E-05</v>
      </c>
      <c r="CT92" s="12">
        <f t="shared" si="42"/>
        <v>9.062485839865875E-06</v>
      </c>
      <c r="CU92" s="12">
        <f aca="true" t="shared" si="43" ref="CU92:EG92">CU91/110345</f>
        <v>1.812497167973175E-05</v>
      </c>
      <c r="CV92" s="12">
        <f t="shared" si="43"/>
        <v>0.00017218723095745162</v>
      </c>
      <c r="CW92" s="12">
        <f t="shared" si="43"/>
        <v>0.0006796864379899406</v>
      </c>
      <c r="CX92" s="12">
        <f t="shared" si="43"/>
        <v>0.000217499660156781</v>
      </c>
      <c r="CY92" s="12">
        <f t="shared" si="43"/>
        <v>9.968734423852463E-05</v>
      </c>
      <c r="CZ92" s="12">
        <f t="shared" si="43"/>
        <v>0.000507499207032489</v>
      </c>
      <c r="DA92" s="12">
        <f t="shared" si="43"/>
        <v>4.531242919932937E-05</v>
      </c>
      <c r="DB92" s="12">
        <f t="shared" si="43"/>
        <v>0.00012687480175812226</v>
      </c>
      <c r="DC92" s="12">
        <f t="shared" si="43"/>
        <v>6.343740087906113E-05</v>
      </c>
      <c r="DD92" s="12">
        <f t="shared" si="43"/>
        <v>0.00011781231591825637</v>
      </c>
      <c r="DE92" s="12">
        <f t="shared" si="43"/>
        <v>0.0005437491503919525</v>
      </c>
      <c r="DF92" s="12">
        <f t="shared" si="43"/>
        <v>0.22499433594635007</v>
      </c>
      <c r="DG92" s="12">
        <f t="shared" si="43"/>
        <v>5.437491503919525E-05</v>
      </c>
      <c r="DH92" s="12">
        <f t="shared" si="43"/>
        <v>0.000951561013185917</v>
      </c>
      <c r="DI92" s="12">
        <f t="shared" si="43"/>
        <v>0.00013593728759798813</v>
      </c>
      <c r="DJ92" s="12">
        <f t="shared" si="43"/>
        <v>4.531242919932937E-05</v>
      </c>
      <c r="DK92" s="12">
        <f t="shared" si="43"/>
        <v>0.00040781186279396437</v>
      </c>
      <c r="DL92" s="12">
        <f t="shared" si="43"/>
        <v>0.0002990620327155739</v>
      </c>
      <c r="DM92" s="12">
        <f t="shared" si="43"/>
        <v>9.062485839865875E-05</v>
      </c>
      <c r="DN92" s="12">
        <f t="shared" si="43"/>
        <v>0.00011781231591825637</v>
      </c>
      <c r="DO92" s="12">
        <f t="shared" si="43"/>
        <v>9.968734423852463E-05</v>
      </c>
      <c r="DP92" s="12">
        <f t="shared" si="43"/>
        <v>5.437491503919525E-05</v>
      </c>
      <c r="DQ92" s="12">
        <f t="shared" si="43"/>
        <v>9.062485839865875E-05</v>
      </c>
      <c r="DR92" s="12">
        <f t="shared" si="43"/>
        <v>9.062485839865875E-06</v>
      </c>
      <c r="DS92" s="12">
        <f t="shared" si="43"/>
        <v>0.002310933889165798</v>
      </c>
      <c r="DT92" s="12">
        <f t="shared" si="43"/>
        <v>0.000217499660156781</v>
      </c>
      <c r="DU92" s="12">
        <f t="shared" si="43"/>
        <v>0.0009153110698264534</v>
      </c>
      <c r="DV92" s="12">
        <f t="shared" si="43"/>
        <v>6.343740087906113E-05</v>
      </c>
      <c r="DW92" s="12">
        <f t="shared" si="43"/>
        <v>0.00023562463183651275</v>
      </c>
      <c r="DX92" s="12">
        <f t="shared" si="43"/>
        <v>0.0007340613530291359</v>
      </c>
      <c r="DY92" s="12">
        <f t="shared" si="43"/>
        <v>0.00016312474511758575</v>
      </c>
      <c r="DZ92" s="12">
        <f t="shared" si="43"/>
        <v>0.0004803117495128914</v>
      </c>
      <c r="EA92" s="12">
        <f t="shared" si="43"/>
        <v>0.0002537496035162445</v>
      </c>
      <c r="EB92" s="12">
        <f t="shared" si="43"/>
        <v>0.000579999093751416</v>
      </c>
      <c r="EC92" s="12">
        <f t="shared" si="43"/>
        <v>0.0005890615795912819</v>
      </c>
      <c r="ED92" s="12">
        <f t="shared" si="43"/>
        <v>0.0006343740087906113</v>
      </c>
      <c r="EE92" s="12">
        <f t="shared" si="43"/>
        <v>0.0005890615795912819</v>
      </c>
      <c r="EF92" s="12">
        <f t="shared" si="43"/>
        <v>0.0019212469980515656</v>
      </c>
      <c r="EG92" s="12">
        <f t="shared" si="43"/>
        <v>9.062485839865875E-06</v>
      </c>
    </row>
    <row r="93" spans="2:137" ht="4.5" customHeight="1">
      <c r="B93" s="13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</row>
    <row r="94" spans="1:137" ht="12.75">
      <c r="A94" s="3" t="s">
        <v>51</v>
      </c>
      <c r="B94" s="13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</row>
    <row r="95" spans="2:137" ht="12.75" customHeight="1">
      <c r="B95" s="7" t="s">
        <v>48</v>
      </c>
      <c r="C95" s="8">
        <v>58</v>
      </c>
      <c r="D95" s="8">
        <v>23</v>
      </c>
      <c r="E95" s="8">
        <v>5</v>
      </c>
      <c r="F95" s="8">
        <v>9</v>
      </c>
      <c r="G95" s="8">
        <v>101</v>
      </c>
      <c r="H95" s="8">
        <v>25</v>
      </c>
      <c r="I95" s="8">
        <v>48</v>
      </c>
      <c r="J95" s="8">
        <v>12</v>
      </c>
      <c r="K95" s="8">
        <v>3</v>
      </c>
      <c r="L95" s="8">
        <v>5</v>
      </c>
      <c r="M95" s="8">
        <v>2</v>
      </c>
      <c r="N95" s="8">
        <v>85</v>
      </c>
      <c r="O95" s="8">
        <v>76</v>
      </c>
      <c r="P95" s="8">
        <v>37</v>
      </c>
      <c r="Q95" s="8">
        <v>43</v>
      </c>
      <c r="R95" s="8">
        <v>161</v>
      </c>
      <c r="S95" s="8">
        <v>90817</v>
      </c>
      <c r="T95" s="8">
        <v>9458</v>
      </c>
      <c r="U95" s="8">
        <v>4</v>
      </c>
      <c r="V95" s="8">
        <v>7</v>
      </c>
      <c r="W95" s="8">
        <v>7</v>
      </c>
      <c r="X95" s="8">
        <v>2</v>
      </c>
      <c r="Y95" s="8">
        <v>415</v>
      </c>
      <c r="Z95" s="8">
        <v>176</v>
      </c>
      <c r="AA95" s="8">
        <v>7</v>
      </c>
      <c r="AB95" s="8">
        <v>6</v>
      </c>
      <c r="AC95" s="8">
        <v>4</v>
      </c>
      <c r="AD95" s="8">
        <v>17</v>
      </c>
      <c r="AE95" s="8">
        <v>11</v>
      </c>
      <c r="AF95" s="8">
        <v>68</v>
      </c>
      <c r="AG95" s="8">
        <v>600</v>
      </c>
      <c r="AH95" s="8">
        <v>10</v>
      </c>
      <c r="AI95" s="8">
        <v>6</v>
      </c>
      <c r="AJ95" s="8">
        <v>13</v>
      </c>
      <c r="AK95" s="8">
        <v>3</v>
      </c>
      <c r="AL95" s="8">
        <v>47</v>
      </c>
      <c r="AM95" s="8">
        <v>9</v>
      </c>
      <c r="AN95" s="8">
        <v>10</v>
      </c>
      <c r="AO95" s="8">
        <v>46</v>
      </c>
      <c r="AP95" s="8">
        <v>47</v>
      </c>
      <c r="AQ95" s="8">
        <v>62</v>
      </c>
      <c r="AR95" s="8">
        <v>20</v>
      </c>
      <c r="AS95" s="8">
        <v>37</v>
      </c>
      <c r="AT95" s="8">
        <v>56</v>
      </c>
      <c r="AU95" s="8">
        <v>20</v>
      </c>
      <c r="AV95" s="8">
        <v>14</v>
      </c>
      <c r="AW95" s="8">
        <v>36</v>
      </c>
      <c r="AX95" s="8">
        <v>37</v>
      </c>
      <c r="AY95" s="8">
        <v>7</v>
      </c>
      <c r="AZ95" s="8">
        <v>1800</v>
      </c>
      <c r="BA95" s="8">
        <v>5</v>
      </c>
      <c r="BB95" s="8">
        <v>27</v>
      </c>
      <c r="BC95" s="8">
        <v>44</v>
      </c>
      <c r="BD95" s="8">
        <v>49</v>
      </c>
      <c r="BE95" s="8">
        <v>10</v>
      </c>
      <c r="BF95" s="8">
        <v>4</v>
      </c>
      <c r="BG95" s="8">
        <v>4</v>
      </c>
      <c r="BH95" s="8">
        <v>9</v>
      </c>
      <c r="BI95" s="8">
        <v>2</v>
      </c>
      <c r="BJ95" s="8">
        <v>17</v>
      </c>
      <c r="BK95" s="8">
        <v>8</v>
      </c>
      <c r="BL95" s="8">
        <v>2</v>
      </c>
      <c r="BM95" s="8">
        <v>467</v>
      </c>
      <c r="BN95" s="8">
        <v>33</v>
      </c>
      <c r="BO95" s="8">
        <v>11</v>
      </c>
      <c r="BP95" s="8">
        <v>15</v>
      </c>
      <c r="BQ95" s="8">
        <v>176</v>
      </c>
      <c r="BR95" s="8">
        <v>75</v>
      </c>
      <c r="BS95" s="8">
        <v>10</v>
      </c>
      <c r="BT95" s="8">
        <v>11</v>
      </c>
      <c r="BU95" s="8">
        <v>27</v>
      </c>
      <c r="BV95" s="8">
        <v>6390</v>
      </c>
      <c r="BW95" s="8">
        <v>7</v>
      </c>
      <c r="BX95" s="8">
        <v>14</v>
      </c>
      <c r="BY95" s="8">
        <v>9</v>
      </c>
      <c r="BZ95" s="8">
        <v>4</v>
      </c>
      <c r="CA95" s="8">
        <v>32</v>
      </c>
      <c r="CB95" s="8">
        <v>15</v>
      </c>
      <c r="CC95" s="8">
        <v>4</v>
      </c>
      <c r="CD95" s="8">
        <v>20</v>
      </c>
      <c r="CE95" s="8">
        <v>11</v>
      </c>
      <c r="CF95" s="8">
        <v>8</v>
      </c>
      <c r="CG95" s="8">
        <v>7</v>
      </c>
      <c r="CH95" s="8">
        <v>185</v>
      </c>
      <c r="CI95" s="8">
        <v>41</v>
      </c>
      <c r="CJ95" s="8">
        <v>4</v>
      </c>
      <c r="CK95" s="8">
        <v>12</v>
      </c>
      <c r="CL95" s="8">
        <v>11</v>
      </c>
      <c r="CM95" s="8">
        <v>4</v>
      </c>
      <c r="CN95" s="8">
        <v>19</v>
      </c>
      <c r="CO95" s="8">
        <v>5</v>
      </c>
      <c r="CP95" s="8">
        <v>4</v>
      </c>
      <c r="CQ95" s="8">
        <v>11</v>
      </c>
      <c r="CR95" s="8">
        <v>12</v>
      </c>
      <c r="CS95" s="8">
        <v>3</v>
      </c>
      <c r="CT95" s="8">
        <v>6</v>
      </c>
      <c r="CU95" s="8">
        <v>4</v>
      </c>
      <c r="CV95" s="8">
        <v>32</v>
      </c>
      <c r="CW95" s="8">
        <v>92</v>
      </c>
      <c r="CX95" s="8">
        <v>51</v>
      </c>
      <c r="CY95" s="8">
        <v>6</v>
      </c>
      <c r="CZ95" s="8">
        <v>109</v>
      </c>
      <c r="DA95" s="8">
        <v>1</v>
      </c>
      <c r="DB95" s="8">
        <v>7</v>
      </c>
      <c r="DC95" s="8">
        <v>7</v>
      </c>
      <c r="DD95" s="8">
        <v>20</v>
      </c>
      <c r="DE95" s="8">
        <v>69</v>
      </c>
      <c r="DF95" s="8">
        <v>22772</v>
      </c>
      <c r="DG95" s="8">
        <v>13</v>
      </c>
      <c r="DH95" s="8">
        <v>117</v>
      </c>
      <c r="DI95" s="8">
        <v>22</v>
      </c>
      <c r="DJ95" s="8">
        <v>3</v>
      </c>
      <c r="DK95" s="8">
        <v>48</v>
      </c>
      <c r="DL95" s="8">
        <v>35</v>
      </c>
      <c r="DM95" s="8">
        <v>10</v>
      </c>
      <c r="DN95" s="8">
        <v>6</v>
      </c>
      <c r="DO95" s="8">
        <v>7</v>
      </c>
      <c r="DP95" s="8">
        <v>7</v>
      </c>
      <c r="DQ95" s="8">
        <v>8</v>
      </c>
      <c r="DR95" s="8">
        <v>8</v>
      </c>
      <c r="DS95" s="8">
        <v>373</v>
      </c>
      <c r="DT95" s="8">
        <v>38</v>
      </c>
      <c r="DU95" s="8">
        <v>137</v>
      </c>
      <c r="DV95" s="8">
        <v>4</v>
      </c>
      <c r="DW95" s="8">
        <v>26</v>
      </c>
      <c r="DX95" s="8">
        <v>42</v>
      </c>
      <c r="DY95" s="8">
        <v>15</v>
      </c>
      <c r="DZ95" s="8">
        <v>70</v>
      </c>
      <c r="EA95" s="8">
        <v>31</v>
      </c>
      <c r="EB95" s="8">
        <v>127</v>
      </c>
      <c r="EC95" s="8">
        <v>98</v>
      </c>
      <c r="ED95" s="8">
        <v>97</v>
      </c>
      <c r="EE95" s="8">
        <v>112</v>
      </c>
      <c r="EF95" s="8">
        <v>22</v>
      </c>
      <c r="EG95" s="8">
        <v>3</v>
      </c>
    </row>
    <row r="96" spans="1:137" ht="12.75">
      <c r="A96" s="9" t="s">
        <v>13</v>
      </c>
      <c r="C96" s="8">
        <v>58</v>
      </c>
      <c r="D96" s="8">
        <v>23</v>
      </c>
      <c r="E96" s="8">
        <v>5</v>
      </c>
      <c r="F96" s="8">
        <v>9</v>
      </c>
      <c r="G96" s="8">
        <v>101</v>
      </c>
      <c r="H96" s="8">
        <v>25</v>
      </c>
      <c r="I96" s="8">
        <v>48</v>
      </c>
      <c r="J96" s="8">
        <v>12</v>
      </c>
      <c r="K96" s="8">
        <v>3</v>
      </c>
      <c r="L96" s="8">
        <v>5</v>
      </c>
      <c r="M96" s="8">
        <v>2</v>
      </c>
      <c r="N96" s="8">
        <v>85</v>
      </c>
      <c r="O96" s="8">
        <v>76</v>
      </c>
      <c r="P96" s="8">
        <v>37</v>
      </c>
      <c r="Q96" s="8">
        <v>43</v>
      </c>
      <c r="R96" s="8">
        <v>161</v>
      </c>
      <c r="S96" s="8">
        <v>90817</v>
      </c>
      <c r="T96" s="8">
        <v>9458</v>
      </c>
      <c r="U96" s="8">
        <v>4</v>
      </c>
      <c r="V96" s="8">
        <v>7</v>
      </c>
      <c r="W96" s="8">
        <v>7</v>
      </c>
      <c r="X96" s="8">
        <v>2</v>
      </c>
      <c r="Y96" s="8">
        <v>415</v>
      </c>
      <c r="Z96" s="8">
        <v>176</v>
      </c>
      <c r="AA96" s="8">
        <v>7</v>
      </c>
      <c r="AB96" s="8">
        <v>6</v>
      </c>
      <c r="AC96" s="8">
        <v>4</v>
      </c>
      <c r="AD96" s="8">
        <v>17</v>
      </c>
      <c r="AE96" s="8">
        <v>11</v>
      </c>
      <c r="AF96" s="8">
        <v>68</v>
      </c>
      <c r="AG96" s="8">
        <v>600</v>
      </c>
      <c r="AH96" s="8">
        <v>10</v>
      </c>
      <c r="AI96" s="8">
        <v>6</v>
      </c>
      <c r="AJ96" s="8">
        <v>13</v>
      </c>
      <c r="AK96" s="8">
        <v>3</v>
      </c>
      <c r="AL96" s="8">
        <v>47</v>
      </c>
      <c r="AM96" s="8">
        <v>9</v>
      </c>
      <c r="AN96" s="8">
        <v>10</v>
      </c>
      <c r="AO96" s="8">
        <v>46</v>
      </c>
      <c r="AP96" s="8">
        <v>47</v>
      </c>
      <c r="AQ96" s="8">
        <v>62</v>
      </c>
      <c r="AR96" s="8">
        <v>20</v>
      </c>
      <c r="AS96" s="8">
        <v>37</v>
      </c>
      <c r="AT96" s="8">
        <v>56</v>
      </c>
      <c r="AU96" s="8">
        <v>20</v>
      </c>
      <c r="AV96" s="8">
        <v>14</v>
      </c>
      <c r="AW96" s="8">
        <v>36</v>
      </c>
      <c r="AX96" s="8">
        <v>37</v>
      </c>
      <c r="AY96" s="8">
        <v>7</v>
      </c>
      <c r="AZ96" s="8">
        <v>1800</v>
      </c>
      <c r="BA96" s="8">
        <v>5</v>
      </c>
      <c r="BB96" s="8">
        <v>27</v>
      </c>
      <c r="BC96" s="8">
        <v>44</v>
      </c>
      <c r="BD96" s="8">
        <v>49</v>
      </c>
      <c r="BE96" s="8">
        <v>10</v>
      </c>
      <c r="BF96" s="8">
        <v>4</v>
      </c>
      <c r="BG96" s="8">
        <v>4</v>
      </c>
      <c r="BH96" s="8">
        <v>9</v>
      </c>
      <c r="BI96" s="8">
        <v>2</v>
      </c>
      <c r="BJ96" s="8">
        <v>17</v>
      </c>
      <c r="BK96" s="8">
        <v>8</v>
      </c>
      <c r="BL96" s="8">
        <v>2</v>
      </c>
      <c r="BM96" s="8">
        <v>467</v>
      </c>
      <c r="BN96" s="8">
        <v>33</v>
      </c>
      <c r="BO96" s="8">
        <v>11</v>
      </c>
      <c r="BP96" s="8">
        <v>15</v>
      </c>
      <c r="BQ96" s="8">
        <v>176</v>
      </c>
      <c r="BR96" s="8">
        <v>75</v>
      </c>
      <c r="BS96" s="8">
        <v>10</v>
      </c>
      <c r="BT96" s="8">
        <v>11</v>
      </c>
      <c r="BU96" s="8">
        <v>27</v>
      </c>
      <c r="BV96" s="8">
        <v>6390</v>
      </c>
      <c r="BW96" s="8">
        <v>7</v>
      </c>
      <c r="BX96" s="8">
        <v>14</v>
      </c>
      <c r="BY96" s="8">
        <v>9</v>
      </c>
      <c r="BZ96" s="8">
        <v>4</v>
      </c>
      <c r="CA96" s="8">
        <v>32</v>
      </c>
      <c r="CB96" s="8">
        <v>15</v>
      </c>
      <c r="CC96" s="8">
        <v>4</v>
      </c>
      <c r="CD96" s="8">
        <v>20</v>
      </c>
      <c r="CE96" s="8">
        <v>11</v>
      </c>
      <c r="CF96" s="8">
        <v>8</v>
      </c>
      <c r="CG96" s="8">
        <v>7</v>
      </c>
      <c r="CH96" s="8">
        <v>185</v>
      </c>
      <c r="CI96" s="8">
        <v>41</v>
      </c>
      <c r="CJ96" s="8">
        <v>4</v>
      </c>
      <c r="CK96" s="8">
        <v>12</v>
      </c>
      <c r="CL96" s="8">
        <v>11</v>
      </c>
      <c r="CM96" s="8">
        <v>4</v>
      </c>
      <c r="CN96" s="8">
        <v>19</v>
      </c>
      <c r="CO96" s="8">
        <v>5</v>
      </c>
      <c r="CP96" s="8">
        <v>4</v>
      </c>
      <c r="CQ96" s="8">
        <v>11</v>
      </c>
      <c r="CR96" s="8">
        <v>12</v>
      </c>
      <c r="CS96" s="8">
        <v>3</v>
      </c>
      <c r="CT96" s="8">
        <v>6</v>
      </c>
      <c r="CU96" s="8">
        <v>4</v>
      </c>
      <c r="CV96" s="8">
        <v>32</v>
      </c>
      <c r="CW96" s="8">
        <v>92</v>
      </c>
      <c r="CX96" s="8">
        <v>51</v>
      </c>
      <c r="CY96" s="8">
        <v>6</v>
      </c>
      <c r="CZ96" s="8">
        <v>109</v>
      </c>
      <c r="DA96" s="8">
        <v>1</v>
      </c>
      <c r="DB96" s="8">
        <v>7</v>
      </c>
      <c r="DC96" s="8">
        <v>7</v>
      </c>
      <c r="DD96" s="8">
        <v>20</v>
      </c>
      <c r="DE96" s="8">
        <v>69</v>
      </c>
      <c r="DF96" s="8">
        <v>22772</v>
      </c>
      <c r="DG96" s="8">
        <v>13</v>
      </c>
      <c r="DH96" s="8">
        <v>117</v>
      </c>
      <c r="DI96" s="8">
        <v>22</v>
      </c>
      <c r="DJ96" s="8">
        <v>3</v>
      </c>
      <c r="DK96" s="8">
        <v>48</v>
      </c>
      <c r="DL96" s="8">
        <v>35</v>
      </c>
      <c r="DM96" s="8">
        <v>10</v>
      </c>
      <c r="DN96" s="8">
        <v>6</v>
      </c>
      <c r="DO96" s="8">
        <v>7</v>
      </c>
      <c r="DP96" s="8">
        <v>7</v>
      </c>
      <c r="DQ96" s="8">
        <v>8</v>
      </c>
      <c r="DR96" s="8">
        <v>8</v>
      </c>
      <c r="DS96" s="8">
        <v>373</v>
      </c>
      <c r="DT96" s="8">
        <v>38</v>
      </c>
      <c r="DU96" s="8">
        <v>137</v>
      </c>
      <c r="DV96" s="8">
        <v>4</v>
      </c>
      <c r="DW96" s="8">
        <v>26</v>
      </c>
      <c r="DX96" s="8">
        <v>42</v>
      </c>
      <c r="DY96" s="8">
        <v>15</v>
      </c>
      <c r="DZ96" s="8">
        <v>70</v>
      </c>
      <c r="EA96" s="8">
        <v>31</v>
      </c>
      <c r="EB96" s="8">
        <v>127</v>
      </c>
      <c r="EC96" s="8">
        <v>98</v>
      </c>
      <c r="ED96" s="8">
        <v>97</v>
      </c>
      <c r="EE96" s="8">
        <v>112</v>
      </c>
      <c r="EF96" s="8">
        <v>22</v>
      </c>
      <c r="EG96" s="8">
        <v>3</v>
      </c>
    </row>
    <row r="97" spans="2:137" s="10" customFormat="1" ht="12.75" customHeight="1">
      <c r="B97" s="11" t="s">
        <v>145</v>
      </c>
      <c r="C97" s="12">
        <f aca="true" t="shared" si="44" ref="C97:AH97">C96/137066</f>
        <v>0.00042315380911385757</v>
      </c>
      <c r="D97" s="12">
        <f t="shared" si="44"/>
        <v>0.00016780237257963318</v>
      </c>
      <c r="E97" s="12">
        <f t="shared" si="44"/>
        <v>3.6478776647746344E-05</v>
      </c>
      <c r="F97" s="12">
        <f t="shared" si="44"/>
        <v>6.566179796594341E-05</v>
      </c>
      <c r="G97" s="12">
        <f t="shared" si="44"/>
        <v>0.0007368712882844761</v>
      </c>
      <c r="H97" s="12">
        <f t="shared" si="44"/>
        <v>0.0001823938832387317</v>
      </c>
      <c r="I97" s="12">
        <f t="shared" si="44"/>
        <v>0.00035019625581836486</v>
      </c>
      <c r="J97" s="12">
        <f t="shared" si="44"/>
        <v>8.754906395459121E-05</v>
      </c>
      <c r="K97" s="12">
        <f t="shared" si="44"/>
        <v>2.1887265988647804E-05</v>
      </c>
      <c r="L97" s="12">
        <f t="shared" si="44"/>
        <v>3.6478776647746344E-05</v>
      </c>
      <c r="M97" s="12">
        <f t="shared" si="44"/>
        <v>1.4591510659098537E-05</v>
      </c>
      <c r="N97" s="12">
        <f t="shared" si="44"/>
        <v>0.0006201392030116878</v>
      </c>
      <c r="O97" s="12">
        <f t="shared" si="44"/>
        <v>0.0005544774050457444</v>
      </c>
      <c r="P97" s="12">
        <f t="shared" si="44"/>
        <v>0.0002699429471933229</v>
      </c>
      <c r="Q97" s="12">
        <f t="shared" si="44"/>
        <v>0.0003137174791706185</v>
      </c>
      <c r="R97" s="12">
        <f t="shared" si="44"/>
        <v>0.0011746166080574322</v>
      </c>
      <c r="S97" s="12">
        <f t="shared" si="44"/>
        <v>0.6625786117636759</v>
      </c>
      <c r="T97" s="12">
        <f t="shared" si="44"/>
        <v>0.06900325390687698</v>
      </c>
      <c r="U97" s="12">
        <f t="shared" si="44"/>
        <v>2.9183021318197074E-05</v>
      </c>
      <c r="V97" s="12">
        <f t="shared" si="44"/>
        <v>5.107028730684488E-05</v>
      </c>
      <c r="W97" s="12">
        <f t="shared" si="44"/>
        <v>5.107028730684488E-05</v>
      </c>
      <c r="X97" s="12">
        <f t="shared" si="44"/>
        <v>1.4591510659098537E-05</v>
      </c>
      <c r="Y97" s="12">
        <f t="shared" si="44"/>
        <v>0.0030277384617629463</v>
      </c>
      <c r="Z97" s="12">
        <f t="shared" si="44"/>
        <v>0.0012840529380006712</v>
      </c>
      <c r="AA97" s="12">
        <f t="shared" si="44"/>
        <v>5.107028730684488E-05</v>
      </c>
      <c r="AB97" s="12">
        <f t="shared" si="44"/>
        <v>4.377453197729561E-05</v>
      </c>
      <c r="AC97" s="12">
        <f t="shared" si="44"/>
        <v>2.9183021318197074E-05</v>
      </c>
      <c r="AD97" s="12">
        <f t="shared" si="44"/>
        <v>0.00012402784060233757</v>
      </c>
      <c r="AE97" s="12">
        <f t="shared" si="44"/>
        <v>8.025330862504195E-05</v>
      </c>
      <c r="AF97" s="12">
        <f t="shared" si="44"/>
        <v>0.0004961113624093503</v>
      </c>
      <c r="AG97" s="12">
        <f t="shared" si="44"/>
        <v>0.004377453197729561</v>
      </c>
      <c r="AH97" s="12">
        <f t="shared" si="44"/>
        <v>7.295755329549269E-05</v>
      </c>
      <c r="AI97" s="12">
        <f aca="true" t="shared" si="45" ref="AI97:CT97">AI96/137066</f>
        <v>4.377453197729561E-05</v>
      </c>
      <c r="AJ97" s="12">
        <f t="shared" si="45"/>
        <v>9.484481928414049E-05</v>
      </c>
      <c r="AK97" s="12">
        <f t="shared" si="45"/>
        <v>2.1887265988647804E-05</v>
      </c>
      <c r="AL97" s="12">
        <f t="shared" si="45"/>
        <v>0.00034290050048881563</v>
      </c>
      <c r="AM97" s="12">
        <f t="shared" si="45"/>
        <v>6.566179796594341E-05</v>
      </c>
      <c r="AN97" s="12">
        <f t="shared" si="45"/>
        <v>7.295755329549269E-05</v>
      </c>
      <c r="AO97" s="12">
        <f t="shared" si="45"/>
        <v>0.00033560474515926636</v>
      </c>
      <c r="AP97" s="12">
        <f t="shared" si="45"/>
        <v>0.00034290050048881563</v>
      </c>
      <c r="AQ97" s="12">
        <f t="shared" si="45"/>
        <v>0.0004523368304320546</v>
      </c>
      <c r="AR97" s="12">
        <f t="shared" si="45"/>
        <v>0.00014591510659098537</v>
      </c>
      <c r="AS97" s="12">
        <f t="shared" si="45"/>
        <v>0.0002699429471933229</v>
      </c>
      <c r="AT97" s="12">
        <f t="shared" si="45"/>
        <v>0.000408562298454759</v>
      </c>
      <c r="AU97" s="12">
        <f t="shared" si="45"/>
        <v>0.00014591510659098537</v>
      </c>
      <c r="AV97" s="12">
        <f t="shared" si="45"/>
        <v>0.00010214057461368975</v>
      </c>
      <c r="AW97" s="12">
        <f t="shared" si="45"/>
        <v>0.00026264719186377364</v>
      </c>
      <c r="AX97" s="12">
        <f t="shared" si="45"/>
        <v>0.0002699429471933229</v>
      </c>
      <c r="AY97" s="12">
        <f t="shared" si="45"/>
        <v>5.107028730684488E-05</v>
      </c>
      <c r="AZ97" s="12">
        <f t="shared" si="45"/>
        <v>0.013132359593188684</v>
      </c>
      <c r="BA97" s="12">
        <f t="shared" si="45"/>
        <v>3.6478776647746344E-05</v>
      </c>
      <c r="BB97" s="12">
        <f t="shared" si="45"/>
        <v>0.00019698539389783023</v>
      </c>
      <c r="BC97" s="12">
        <f t="shared" si="45"/>
        <v>0.0003210132345001678</v>
      </c>
      <c r="BD97" s="12">
        <f t="shared" si="45"/>
        <v>0.00035749201114791413</v>
      </c>
      <c r="BE97" s="12">
        <f t="shared" si="45"/>
        <v>7.295755329549269E-05</v>
      </c>
      <c r="BF97" s="12">
        <f t="shared" si="45"/>
        <v>2.9183021318197074E-05</v>
      </c>
      <c r="BG97" s="12">
        <f t="shared" si="45"/>
        <v>2.9183021318197074E-05</v>
      </c>
      <c r="BH97" s="12">
        <f t="shared" si="45"/>
        <v>6.566179796594341E-05</v>
      </c>
      <c r="BI97" s="12">
        <f t="shared" si="45"/>
        <v>1.4591510659098537E-05</v>
      </c>
      <c r="BJ97" s="12">
        <f t="shared" si="45"/>
        <v>0.00012402784060233757</v>
      </c>
      <c r="BK97" s="12">
        <f t="shared" si="45"/>
        <v>5.836604263639415E-05</v>
      </c>
      <c r="BL97" s="12">
        <f t="shared" si="45"/>
        <v>1.4591510659098537E-05</v>
      </c>
      <c r="BM97" s="12">
        <f t="shared" si="45"/>
        <v>0.0034071177388995083</v>
      </c>
      <c r="BN97" s="12">
        <f t="shared" si="45"/>
        <v>0.00024075992587512584</v>
      </c>
      <c r="BO97" s="12">
        <f t="shared" si="45"/>
        <v>8.025330862504195E-05</v>
      </c>
      <c r="BP97" s="12">
        <f t="shared" si="45"/>
        <v>0.00010943632994323902</v>
      </c>
      <c r="BQ97" s="12">
        <f t="shared" si="45"/>
        <v>0.0012840529380006712</v>
      </c>
      <c r="BR97" s="12">
        <f t="shared" si="45"/>
        <v>0.0005471816497161951</v>
      </c>
      <c r="BS97" s="12">
        <f t="shared" si="45"/>
        <v>7.295755329549269E-05</v>
      </c>
      <c r="BT97" s="12">
        <f t="shared" si="45"/>
        <v>8.025330862504195E-05</v>
      </c>
      <c r="BU97" s="12">
        <f t="shared" si="45"/>
        <v>0.00019698539389783023</v>
      </c>
      <c r="BV97" s="12">
        <f t="shared" si="45"/>
        <v>0.046619876555819825</v>
      </c>
      <c r="BW97" s="12">
        <f t="shared" si="45"/>
        <v>5.107028730684488E-05</v>
      </c>
      <c r="BX97" s="12">
        <f t="shared" si="45"/>
        <v>0.00010214057461368975</v>
      </c>
      <c r="BY97" s="12">
        <f t="shared" si="45"/>
        <v>6.566179796594341E-05</v>
      </c>
      <c r="BZ97" s="12">
        <f t="shared" si="45"/>
        <v>2.9183021318197074E-05</v>
      </c>
      <c r="CA97" s="12">
        <f t="shared" si="45"/>
        <v>0.0002334641705455766</v>
      </c>
      <c r="CB97" s="12">
        <f t="shared" si="45"/>
        <v>0.00010943632994323902</v>
      </c>
      <c r="CC97" s="12">
        <f t="shared" si="45"/>
        <v>2.9183021318197074E-05</v>
      </c>
      <c r="CD97" s="12">
        <f t="shared" si="45"/>
        <v>0.00014591510659098537</v>
      </c>
      <c r="CE97" s="12">
        <f t="shared" si="45"/>
        <v>8.025330862504195E-05</v>
      </c>
      <c r="CF97" s="12">
        <f t="shared" si="45"/>
        <v>5.836604263639415E-05</v>
      </c>
      <c r="CG97" s="12">
        <f t="shared" si="45"/>
        <v>5.107028730684488E-05</v>
      </c>
      <c r="CH97" s="12">
        <f t="shared" si="45"/>
        <v>0.0013497147359666146</v>
      </c>
      <c r="CI97" s="12">
        <f t="shared" si="45"/>
        <v>0.00029912596851151997</v>
      </c>
      <c r="CJ97" s="12">
        <f t="shared" si="45"/>
        <v>2.9183021318197074E-05</v>
      </c>
      <c r="CK97" s="12">
        <f t="shared" si="45"/>
        <v>8.754906395459121E-05</v>
      </c>
      <c r="CL97" s="12">
        <f t="shared" si="45"/>
        <v>8.025330862504195E-05</v>
      </c>
      <c r="CM97" s="12">
        <f t="shared" si="45"/>
        <v>2.9183021318197074E-05</v>
      </c>
      <c r="CN97" s="12">
        <f t="shared" si="45"/>
        <v>0.0001386193512614361</v>
      </c>
      <c r="CO97" s="12">
        <f t="shared" si="45"/>
        <v>3.6478776647746344E-05</v>
      </c>
      <c r="CP97" s="12">
        <f t="shared" si="45"/>
        <v>2.9183021318197074E-05</v>
      </c>
      <c r="CQ97" s="12">
        <f t="shared" si="45"/>
        <v>8.025330862504195E-05</v>
      </c>
      <c r="CR97" s="12">
        <f t="shared" si="45"/>
        <v>8.754906395459121E-05</v>
      </c>
      <c r="CS97" s="12">
        <f t="shared" si="45"/>
        <v>2.1887265988647804E-05</v>
      </c>
      <c r="CT97" s="12">
        <f t="shared" si="45"/>
        <v>4.377453197729561E-05</v>
      </c>
      <c r="CU97" s="12">
        <f aca="true" t="shared" si="46" ref="CU97:EG97">CU96/137066</f>
        <v>2.9183021318197074E-05</v>
      </c>
      <c r="CV97" s="12">
        <f t="shared" si="46"/>
        <v>0.0002334641705455766</v>
      </c>
      <c r="CW97" s="12">
        <f t="shared" si="46"/>
        <v>0.0006712094903185327</v>
      </c>
      <c r="CX97" s="12">
        <f t="shared" si="46"/>
        <v>0.0003720835218070127</v>
      </c>
      <c r="CY97" s="12">
        <f t="shared" si="46"/>
        <v>4.377453197729561E-05</v>
      </c>
      <c r="CZ97" s="12">
        <f t="shared" si="46"/>
        <v>0.0007952373309208702</v>
      </c>
      <c r="DA97" s="12">
        <f t="shared" si="46"/>
        <v>7.295755329549268E-06</v>
      </c>
      <c r="DB97" s="12">
        <f t="shared" si="46"/>
        <v>5.107028730684488E-05</v>
      </c>
      <c r="DC97" s="12">
        <f t="shared" si="46"/>
        <v>5.107028730684488E-05</v>
      </c>
      <c r="DD97" s="12">
        <f t="shared" si="46"/>
        <v>0.00014591510659098537</v>
      </c>
      <c r="DE97" s="12">
        <f t="shared" si="46"/>
        <v>0.0005034071177388996</v>
      </c>
      <c r="DF97" s="12">
        <f t="shared" si="46"/>
        <v>0.16613894036449595</v>
      </c>
      <c r="DG97" s="12">
        <f t="shared" si="46"/>
        <v>9.484481928414049E-05</v>
      </c>
      <c r="DH97" s="12">
        <f t="shared" si="46"/>
        <v>0.0008536033735572644</v>
      </c>
      <c r="DI97" s="12">
        <f t="shared" si="46"/>
        <v>0.0001605066172500839</v>
      </c>
      <c r="DJ97" s="12">
        <f t="shared" si="46"/>
        <v>2.1887265988647804E-05</v>
      </c>
      <c r="DK97" s="12">
        <f t="shared" si="46"/>
        <v>0.00035019625581836486</v>
      </c>
      <c r="DL97" s="12">
        <f t="shared" si="46"/>
        <v>0.00025535143653422437</v>
      </c>
      <c r="DM97" s="12">
        <f t="shared" si="46"/>
        <v>7.295755329549269E-05</v>
      </c>
      <c r="DN97" s="12">
        <f t="shared" si="46"/>
        <v>4.377453197729561E-05</v>
      </c>
      <c r="DO97" s="12">
        <f t="shared" si="46"/>
        <v>5.107028730684488E-05</v>
      </c>
      <c r="DP97" s="12">
        <f t="shared" si="46"/>
        <v>5.107028730684488E-05</v>
      </c>
      <c r="DQ97" s="12">
        <f t="shared" si="46"/>
        <v>5.836604263639415E-05</v>
      </c>
      <c r="DR97" s="12">
        <f t="shared" si="46"/>
        <v>5.836604263639415E-05</v>
      </c>
      <c r="DS97" s="12">
        <f t="shared" si="46"/>
        <v>0.002721316737921877</v>
      </c>
      <c r="DT97" s="12">
        <f t="shared" si="46"/>
        <v>0.0002772387025228722</v>
      </c>
      <c r="DU97" s="12">
        <f t="shared" si="46"/>
        <v>0.0009995184801482497</v>
      </c>
      <c r="DV97" s="12">
        <f t="shared" si="46"/>
        <v>2.9183021318197074E-05</v>
      </c>
      <c r="DW97" s="12">
        <f t="shared" si="46"/>
        <v>0.00018968963856828098</v>
      </c>
      <c r="DX97" s="12">
        <f t="shared" si="46"/>
        <v>0.00030642172384106925</v>
      </c>
      <c r="DY97" s="12">
        <f t="shared" si="46"/>
        <v>0.00010943632994323902</v>
      </c>
      <c r="DZ97" s="12">
        <f t="shared" si="46"/>
        <v>0.0005107028730684487</v>
      </c>
      <c r="EA97" s="12">
        <f t="shared" si="46"/>
        <v>0.0002261684152160273</v>
      </c>
      <c r="EB97" s="12">
        <f t="shared" si="46"/>
        <v>0.0009265609268527571</v>
      </c>
      <c r="EC97" s="12">
        <f t="shared" si="46"/>
        <v>0.0007149840222958283</v>
      </c>
      <c r="ED97" s="12">
        <f t="shared" si="46"/>
        <v>0.000707688266966279</v>
      </c>
      <c r="EE97" s="12">
        <f t="shared" si="46"/>
        <v>0.000817124596909518</v>
      </c>
      <c r="EF97" s="12">
        <f t="shared" si="46"/>
        <v>0.0001605066172500839</v>
      </c>
      <c r="EG97" s="12">
        <f t="shared" si="46"/>
        <v>2.1887265988647804E-05</v>
      </c>
    </row>
    <row r="98" spans="2:137" ht="30" customHeight="1">
      <c r="B98" s="13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</row>
    <row r="99" spans="1:137" ht="12.75">
      <c r="A99" s="3" t="s">
        <v>53</v>
      </c>
      <c r="B99" s="13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</row>
    <row r="100" spans="2:137" ht="12.75">
      <c r="B100" s="7" t="s">
        <v>52</v>
      </c>
      <c r="C100" s="8">
        <v>15</v>
      </c>
      <c r="D100" s="8">
        <v>14</v>
      </c>
      <c r="E100" s="8">
        <v>1</v>
      </c>
      <c r="F100" s="8">
        <v>0</v>
      </c>
      <c r="G100" s="8">
        <v>30</v>
      </c>
      <c r="H100" s="8">
        <v>19</v>
      </c>
      <c r="I100" s="8">
        <v>28</v>
      </c>
      <c r="J100" s="8">
        <v>16</v>
      </c>
      <c r="K100" s="8">
        <v>1</v>
      </c>
      <c r="L100" s="8">
        <v>0</v>
      </c>
      <c r="M100" s="8">
        <v>3</v>
      </c>
      <c r="N100" s="8">
        <v>24</v>
      </c>
      <c r="O100" s="8">
        <v>68</v>
      </c>
      <c r="P100" s="8">
        <v>23</v>
      </c>
      <c r="Q100" s="8">
        <v>7</v>
      </c>
      <c r="R100" s="8">
        <v>43</v>
      </c>
      <c r="S100" s="8">
        <v>49564</v>
      </c>
      <c r="T100" s="8">
        <v>5896</v>
      </c>
      <c r="U100" s="8">
        <v>3</v>
      </c>
      <c r="V100" s="8">
        <v>3</v>
      </c>
      <c r="W100" s="8">
        <v>3</v>
      </c>
      <c r="X100" s="8">
        <v>2</v>
      </c>
      <c r="Y100" s="8">
        <v>172</v>
      </c>
      <c r="Z100" s="8">
        <v>79</v>
      </c>
      <c r="AA100" s="8">
        <v>5</v>
      </c>
      <c r="AB100" s="8">
        <v>2</v>
      </c>
      <c r="AC100" s="8">
        <v>1</v>
      </c>
      <c r="AD100" s="8">
        <v>3</v>
      </c>
      <c r="AE100" s="8">
        <v>6</v>
      </c>
      <c r="AF100" s="8">
        <v>19</v>
      </c>
      <c r="AG100" s="8">
        <v>194</v>
      </c>
      <c r="AH100" s="8">
        <v>2</v>
      </c>
      <c r="AI100" s="8">
        <v>1</v>
      </c>
      <c r="AJ100" s="8">
        <v>4</v>
      </c>
      <c r="AK100" s="8">
        <v>1</v>
      </c>
      <c r="AL100" s="8">
        <v>23</v>
      </c>
      <c r="AM100" s="8">
        <v>4</v>
      </c>
      <c r="AN100" s="8">
        <v>4</v>
      </c>
      <c r="AO100" s="8">
        <v>19</v>
      </c>
      <c r="AP100" s="8">
        <v>21</v>
      </c>
      <c r="AQ100" s="8">
        <v>46</v>
      </c>
      <c r="AR100" s="8">
        <v>11</v>
      </c>
      <c r="AS100" s="8">
        <v>16</v>
      </c>
      <c r="AT100" s="8">
        <v>15</v>
      </c>
      <c r="AU100" s="8">
        <v>8</v>
      </c>
      <c r="AV100" s="8">
        <v>10</v>
      </c>
      <c r="AW100" s="8">
        <v>18</v>
      </c>
      <c r="AX100" s="8">
        <v>13</v>
      </c>
      <c r="AY100" s="8">
        <v>6</v>
      </c>
      <c r="AZ100" s="8">
        <v>866</v>
      </c>
      <c r="BA100" s="8">
        <v>4</v>
      </c>
      <c r="BB100" s="8">
        <v>21</v>
      </c>
      <c r="BC100" s="8">
        <v>15</v>
      </c>
      <c r="BD100" s="8">
        <v>14</v>
      </c>
      <c r="BE100" s="8">
        <v>2</v>
      </c>
      <c r="BF100" s="8">
        <v>6</v>
      </c>
      <c r="BG100" s="8">
        <v>1</v>
      </c>
      <c r="BH100" s="8">
        <v>6</v>
      </c>
      <c r="BI100" s="8">
        <v>25</v>
      </c>
      <c r="BJ100" s="8">
        <v>2</v>
      </c>
      <c r="BK100" s="8">
        <v>7</v>
      </c>
      <c r="BL100" s="8">
        <v>1</v>
      </c>
      <c r="BM100" s="8">
        <v>47</v>
      </c>
      <c r="BN100" s="8">
        <v>31</v>
      </c>
      <c r="BO100" s="8">
        <v>5</v>
      </c>
      <c r="BP100" s="8">
        <v>18</v>
      </c>
      <c r="BQ100" s="8">
        <v>205</v>
      </c>
      <c r="BR100" s="8">
        <v>40</v>
      </c>
      <c r="BS100" s="8">
        <v>6</v>
      </c>
      <c r="BT100" s="8">
        <v>6</v>
      </c>
      <c r="BU100" s="8">
        <v>26</v>
      </c>
      <c r="BV100" s="8">
        <v>2646</v>
      </c>
      <c r="BW100" s="8">
        <v>10</v>
      </c>
      <c r="BX100" s="8">
        <v>8</v>
      </c>
      <c r="BY100" s="8">
        <v>7</v>
      </c>
      <c r="BZ100" s="8">
        <v>2</v>
      </c>
      <c r="CA100" s="8">
        <v>23</v>
      </c>
      <c r="CB100" s="8">
        <v>31</v>
      </c>
      <c r="CC100" s="8">
        <v>23</v>
      </c>
      <c r="CD100" s="8">
        <v>27</v>
      </c>
      <c r="CE100" s="8">
        <v>6</v>
      </c>
      <c r="CF100" s="8">
        <v>4</v>
      </c>
      <c r="CG100" s="8">
        <v>8</v>
      </c>
      <c r="CH100" s="8">
        <v>4</v>
      </c>
      <c r="CI100" s="8">
        <v>31</v>
      </c>
      <c r="CJ100" s="8">
        <v>1</v>
      </c>
      <c r="CK100" s="8">
        <v>1</v>
      </c>
      <c r="CL100" s="8">
        <v>5</v>
      </c>
      <c r="CM100" s="8">
        <v>1</v>
      </c>
      <c r="CN100" s="8">
        <v>14</v>
      </c>
      <c r="CO100" s="8">
        <v>12</v>
      </c>
      <c r="CP100" s="8">
        <v>2</v>
      </c>
      <c r="CQ100" s="8">
        <v>5</v>
      </c>
      <c r="CR100" s="8">
        <v>8</v>
      </c>
      <c r="CS100" s="8">
        <v>1</v>
      </c>
      <c r="CT100" s="8">
        <v>2</v>
      </c>
      <c r="CU100" s="8">
        <v>0</v>
      </c>
      <c r="CV100" s="8">
        <v>8</v>
      </c>
      <c r="CW100" s="8">
        <v>50</v>
      </c>
      <c r="CX100" s="8">
        <v>32</v>
      </c>
      <c r="CY100" s="8">
        <v>4</v>
      </c>
      <c r="CZ100" s="8">
        <v>60</v>
      </c>
      <c r="DA100" s="8">
        <v>6</v>
      </c>
      <c r="DB100" s="8">
        <v>5</v>
      </c>
      <c r="DC100" s="8">
        <v>2</v>
      </c>
      <c r="DD100" s="8">
        <v>11</v>
      </c>
      <c r="DE100" s="8">
        <v>15</v>
      </c>
      <c r="DF100" s="8">
        <v>7339</v>
      </c>
      <c r="DG100" s="8">
        <v>4</v>
      </c>
      <c r="DH100" s="8">
        <v>22</v>
      </c>
      <c r="DI100" s="8">
        <v>14</v>
      </c>
      <c r="DJ100" s="8">
        <v>3</v>
      </c>
      <c r="DK100" s="8">
        <v>16</v>
      </c>
      <c r="DL100" s="8">
        <v>5</v>
      </c>
      <c r="DM100" s="8">
        <v>3</v>
      </c>
      <c r="DN100" s="8">
        <v>6</v>
      </c>
      <c r="DO100" s="8">
        <v>2</v>
      </c>
      <c r="DP100" s="8">
        <v>4</v>
      </c>
      <c r="DQ100" s="8">
        <v>3</v>
      </c>
      <c r="DR100" s="8">
        <v>0</v>
      </c>
      <c r="DS100" s="8">
        <v>152</v>
      </c>
      <c r="DT100" s="8">
        <v>20</v>
      </c>
      <c r="DU100" s="8">
        <v>2</v>
      </c>
      <c r="DV100" s="8">
        <v>3</v>
      </c>
      <c r="DW100" s="8">
        <v>6</v>
      </c>
      <c r="DX100" s="8">
        <v>9</v>
      </c>
      <c r="DY100" s="8">
        <v>10</v>
      </c>
      <c r="DZ100" s="8">
        <v>68</v>
      </c>
      <c r="EA100" s="8">
        <v>40</v>
      </c>
      <c r="EB100" s="8">
        <v>37</v>
      </c>
      <c r="EC100" s="8">
        <v>72</v>
      </c>
      <c r="ED100" s="8">
        <v>73</v>
      </c>
      <c r="EE100" s="8">
        <v>89</v>
      </c>
      <c r="EF100" s="8">
        <v>8</v>
      </c>
      <c r="EG100" s="8">
        <v>1</v>
      </c>
    </row>
    <row r="101" spans="2:137" ht="12.75">
      <c r="B101" s="7" t="s">
        <v>46</v>
      </c>
      <c r="C101" s="8">
        <v>10</v>
      </c>
      <c r="D101" s="8">
        <v>6</v>
      </c>
      <c r="E101" s="8">
        <v>2</v>
      </c>
      <c r="F101" s="8">
        <v>7</v>
      </c>
      <c r="G101" s="8">
        <v>25</v>
      </c>
      <c r="H101" s="8">
        <v>16</v>
      </c>
      <c r="I101" s="8">
        <v>46</v>
      </c>
      <c r="J101" s="8">
        <v>7</v>
      </c>
      <c r="K101" s="8">
        <v>1</v>
      </c>
      <c r="L101" s="8">
        <v>2</v>
      </c>
      <c r="M101" s="8">
        <v>1</v>
      </c>
      <c r="N101" s="8">
        <v>54</v>
      </c>
      <c r="O101" s="8">
        <v>49</v>
      </c>
      <c r="P101" s="8">
        <v>9</v>
      </c>
      <c r="Q101" s="8">
        <v>9</v>
      </c>
      <c r="R101" s="8">
        <v>57</v>
      </c>
      <c r="S101" s="8">
        <v>38896</v>
      </c>
      <c r="T101" s="8">
        <v>4050</v>
      </c>
      <c r="U101" s="8">
        <v>2</v>
      </c>
      <c r="V101" s="8">
        <v>8</v>
      </c>
      <c r="W101" s="8">
        <v>2</v>
      </c>
      <c r="X101" s="8">
        <v>1</v>
      </c>
      <c r="Y101" s="8">
        <v>211</v>
      </c>
      <c r="Z101" s="8">
        <v>95</v>
      </c>
      <c r="AA101" s="8">
        <v>41</v>
      </c>
      <c r="AB101" s="8">
        <v>4</v>
      </c>
      <c r="AC101" s="8">
        <v>3</v>
      </c>
      <c r="AD101" s="8">
        <v>7</v>
      </c>
      <c r="AE101" s="8">
        <v>10</v>
      </c>
      <c r="AF101" s="8">
        <v>39</v>
      </c>
      <c r="AG101" s="8">
        <v>150</v>
      </c>
      <c r="AH101" s="8">
        <v>2</v>
      </c>
      <c r="AI101" s="8">
        <v>0</v>
      </c>
      <c r="AJ101" s="8">
        <v>12</v>
      </c>
      <c r="AK101" s="8">
        <v>4</v>
      </c>
      <c r="AL101" s="8">
        <v>38</v>
      </c>
      <c r="AM101" s="8">
        <v>5</v>
      </c>
      <c r="AN101" s="8">
        <v>5</v>
      </c>
      <c r="AO101" s="8">
        <v>14</v>
      </c>
      <c r="AP101" s="8">
        <v>5</v>
      </c>
      <c r="AQ101" s="8">
        <v>33</v>
      </c>
      <c r="AR101" s="8">
        <v>6</v>
      </c>
      <c r="AS101" s="8">
        <v>12</v>
      </c>
      <c r="AT101" s="8">
        <v>13</v>
      </c>
      <c r="AU101" s="8">
        <v>9</v>
      </c>
      <c r="AV101" s="8">
        <v>6</v>
      </c>
      <c r="AW101" s="8">
        <v>13</v>
      </c>
      <c r="AX101" s="8">
        <v>14</v>
      </c>
      <c r="AY101" s="8">
        <v>7</v>
      </c>
      <c r="AZ101" s="8">
        <v>813</v>
      </c>
      <c r="BA101" s="8">
        <v>5</v>
      </c>
      <c r="BB101" s="8">
        <v>5</v>
      </c>
      <c r="BC101" s="8">
        <v>11</v>
      </c>
      <c r="BD101" s="8">
        <v>36</v>
      </c>
      <c r="BE101" s="8">
        <v>0</v>
      </c>
      <c r="BF101" s="8">
        <v>12</v>
      </c>
      <c r="BG101" s="8">
        <v>2</v>
      </c>
      <c r="BH101" s="8">
        <v>6</v>
      </c>
      <c r="BI101" s="8">
        <v>7</v>
      </c>
      <c r="BJ101" s="8">
        <v>7</v>
      </c>
      <c r="BK101" s="8">
        <v>3</v>
      </c>
      <c r="BL101" s="8">
        <v>4</v>
      </c>
      <c r="BM101" s="8">
        <v>76</v>
      </c>
      <c r="BN101" s="8">
        <v>21</v>
      </c>
      <c r="BO101" s="8">
        <v>10</v>
      </c>
      <c r="BP101" s="8">
        <v>9</v>
      </c>
      <c r="BQ101" s="8">
        <v>119</v>
      </c>
      <c r="BR101" s="8">
        <v>43</v>
      </c>
      <c r="BS101" s="8">
        <v>0</v>
      </c>
      <c r="BT101" s="8">
        <v>5</v>
      </c>
      <c r="BU101" s="8">
        <v>26</v>
      </c>
      <c r="BV101" s="8">
        <v>8470</v>
      </c>
      <c r="BW101" s="8">
        <v>0</v>
      </c>
      <c r="BX101" s="8">
        <v>5</v>
      </c>
      <c r="BY101" s="8">
        <v>4</v>
      </c>
      <c r="BZ101" s="8">
        <v>1</v>
      </c>
      <c r="CA101" s="8">
        <v>18</v>
      </c>
      <c r="CB101" s="8">
        <v>15</v>
      </c>
      <c r="CC101" s="8">
        <v>4</v>
      </c>
      <c r="CD101" s="8">
        <v>15</v>
      </c>
      <c r="CE101" s="8">
        <v>6</v>
      </c>
      <c r="CF101" s="8">
        <v>5</v>
      </c>
      <c r="CG101" s="8">
        <v>1</v>
      </c>
      <c r="CH101" s="8">
        <v>13</v>
      </c>
      <c r="CI101" s="8">
        <v>11</v>
      </c>
      <c r="CJ101" s="8">
        <v>0</v>
      </c>
      <c r="CK101" s="8">
        <v>3</v>
      </c>
      <c r="CL101" s="8">
        <v>8</v>
      </c>
      <c r="CM101" s="8">
        <v>2</v>
      </c>
      <c r="CN101" s="8">
        <v>3</v>
      </c>
      <c r="CO101" s="8">
        <v>3</v>
      </c>
      <c r="CP101" s="8">
        <v>3</v>
      </c>
      <c r="CQ101" s="8">
        <v>14</v>
      </c>
      <c r="CR101" s="8">
        <v>2</v>
      </c>
      <c r="CS101" s="8">
        <v>0</v>
      </c>
      <c r="CT101" s="8">
        <v>1</v>
      </c>
      <c r="CU101" s="8">
        <v>1</v>
      </c>
      <c r="CV101" s="8">
        <v>9</v>
      </c>
      <c r="CW101" s="8">
        <v>60</v>
      </c>
      <c r="CX101" s="8">
        <v>40</v>
      </c>
      <c r="CY101" s="8">
        <v>12</v>
      </c>
      <c r="CZ101" s="8">
        <v>48</v>
      </c>
      <c r="DA101" s="8">
        <v>7</v>
      </c>
      <c r="DB101" s="8">
        <v>8</v>
      </c>
      <c r="DC101" s="8">
        <v>6</v>
      </c>
      <c r="DD101" s="8">
        <v>12</v>
      </c>
      <c r="DE101" s="8">
        <v>73</v>
      </c>
      <c r="DF101" s="8">
        <v>24182</v>
      </c>
      <c r="DG101" s="8">
        <v>3</v>
      </c>
      <c r="DH101" s="8">
        <v>40</v>
      </c>
      <c r="DI101" s="8">
        <v>12</v>
      </c>
      <c r="DJ101" s="8">
        <v>3</v>
      </c>
      <c r="DK101" s="8">
        <v>15</v>
      </c>
      <c r="DL101" s="8">
        <v>14</v>
      </c>
      <c r="DM101" s="8">
        <v>1</v>
      </c>
      <c r="DN101" s="8">
        <v>6</v>
      </c>
      <c r="DO101" s="8">
        <v>5</v>
      </c>
      <c r="DP101" s="8">
        <v>4</v>
      </c>
      <c r="DQ101" s="8">
        <v>6</v>
      </c>
      <c r="DR101" s="8">
        <v>0</v>
      </c>
      <c r="DS101" s="8">
        <v>331</v>
      </c>
      <c r="DT101" s="8">
        <v>9</v>
      </c>
      <c r="DU101" s="8">
        <v>1</v>
      </c>
      <c r="DV101" s="8">
        <v>1</v>
      </c>
      <c r="DW101" s="8">
        <v>19</v>
      </c>
      <c r="DX101" s="8">
        <v>12</v>
      </c>
      <c r="DY101" s="8">
        <v>7</v>
      </c>
      <c r="DZ101" s="8">
        <v>47</v>
      </c>
      <c r="EA101" s="8">
        <v>30</v>
      </c>
      <c r="EB101" s="8">
        <v>17</v>
      </c>
      <c r="EC101" s="8">
        <v>19</v>
      </c>
      <c r="ED101" s="8">
        <v>58</v>
      </c>
      <c r="EE101" s="8">
        <v>57</v>
      </c>
      <c r="EF101" s="8">
        <v>17</v>
      </c>
      <c r="EG101" s="8">
        <v>2</v>
      </c>
    </row>
    <row r="102" spans="1:137" ht="12.75">
      <c r="A102" s="9" t="s">
        <v>13</v>
      </c>
      <c r="C102" s="8">
        <v>25</v>
      </c>
      <c r="D102" s="8">
        <v>20</v>
      </c>
      <c r="E102" s="8">
        <v>3</v>
      </c>
      <c r="F102" s="8">
        <v>7</v>
      </c>
      <c r="G102" s="8">
        <v>55</v>
      </c>
      <c r="H102" s="8">
        <v>35</v>
      </c>
      <c r="I102" s="8">
        <v>74</v>
      </c>
      <c r="J102" s="8">
        <v>23</v>
      </c>
      <c r="K102" s="8">
        <v>2</v>
      </c>
      <c r="L102" s="8">
        <v>2</v>
      </c>
      <c r="M102" s="8">
        <v>4</v>
      </c>
      <c r="N102" s="8">
        <v>78</v>
      </c>
      <c r="O102" s="8">
        <v>117</v>
      </c>
      <c r="P102" s="8">
        <v>32</v>
      </c>
      <c r="Q102" s="8">
        <v>16</v>
      </c>
      <c r="R102" s="8">
        <v>100</v>
      </c>
      <c r="S102" s="8">
        <v>88460</v>
      </c>
      <c r="T102" s="8">
        <v>9946</v>
      </c>
      <c r="U102" s="8">
        <v>5</v>
      </c>
      <c r="V102" s="8">
        <v>11</v>
      </c>
      <c r="W102" s="8">
        <v>5</v>
      </c>
      <c r="X102" s="8">
        <v>3</v>
      </c>
      <c r="Y102" s="8">
        <v>383</v>
      </c>
      <c r="Z102" s="8">
        <v>174</v>
      </c>
      <c r="AA102" s="8">
        <v>46</v>
      </c>
      <c r="AB102" s="8">
        <v>6</v>
      </c>
      <c r="AC102" s="8">
        <v>4</v>
      </c>
      <c r="AD102" s="8">
        <v>10</v>
      </c>
      <c r="AE102" s="8">
        <v>16</v>
      </c>
      <c r="AF102" s="8">
        <v>58</v>
      </c>
      <c r="AG102" s="8">
        <v>344</v>
      </c>
      <c r="AH102" s="8">
        <v>4</v>
      </c>
      <c r="AI102" s="8">
        <v>1</v>
      </c>
      <c r="AJ102" s="8">
        <v>16</v>
      </c>
      <c r="AK102" s="8">
        <v>5</v>
      </c>
      <c r="AL102" s="8">
        <v>61</v>
      </c>
      <c r="AM102" s="8">
        <v>9</v>
      </c>
      <c r="AN102" s="8">
        <v>9</v>
      </c>
      <c r="AO102" s="8">
        <v>33</v>
      </c>
      <c r="AP102" s="8">
        <v>26</v>
      </c>
      <c r="AQ102" s="8">
        <v>79</v>
      </c>
      <c r="AR102" s="8">
        <v>17</v>
      </c>
      <c r="AS102" s="8">
        <v>28</v>
      </c>
      <c r="AT102" s="8">
        <v>28</v>
      </c>
      <c r="AU102" s="8">
        <v>17</v>
      </c>
      <c r="AV102" s="8">
        <v>16</v>
      </c>
      <c r="AW102" s="8">
        <v>31</v>
      </c>
      <c r="AX102" s="8">
        <v>27</v>
      </c>
      <c r="AY102" s="8">
        <v>13</v>
      </c>
      <c r="AZ102" s="8">
        <v>1679</v>
      </c>
      <c r="BA102" s="8">
        <v>9</v>
      </c>
      <c r="BB102" s="8">
        <v>26</v>
      </c>
      <c r="BC102" s="8">
        <v>26</v>
      </c>
      <c r="BD102" s="8">
        <v>50</v>
      </c>
      <c r="BE102" s="8">
        <v>2</v>
      </c>
      <c r="BF102" s="8">
        <v>18</v>
      </c>
      <c r="BG102" s="8">
        <v>3</v>
      </c>
      <c r="BH102" s="8">
        <v>12</v>
      </c>
      <c r="BI102" s="8">
        <v>32</v>
      </c>
      <c r="BJ102" s="8">
        <v>9</v>
      </c>
      <c r="BK102" s="8">
        <v>10</v>
      </c>
      <c r="BL102" s="8">
        <v>5</v>
      </c>
      <c r="BM102" s="8">
        <v>123</v>
      </c>
      <c r="BN102" s="8">
        <v>52</v>
      </c>
      <c r="BO102" s="8">
        <v>15</v>
      </c>
      <c r="BP102" s="8">
        <v>27</v>
      </c>
      <c r="BQ102" s="8">
        <v>324</v>
      </c>
      <c r="BR102" s="8">
        <v>83</v>
      </c>
      <c r="BS102" s="8">
        <v>6</v>
      </c>
      <c r="BT102" s="8">
        <v>11</v>
      </c>
      <c r="BU102" s="8">
        <v>52</v>
      </c>
      <c r="BV102" s="8">
        <v>11116</v>
      </c>
      <c r="BW102" s="8">
        <v>10</v>
      </c>
      <c r="BX102" s="8">
        <v>13</v>
      </c>
      <c r="BY102" s="8">
        <v>11</v>
      </c>
      <c r="BZ102" s="8">
        <v>3</v>
      </c>
      <c r="CA102" s="8">
        <v>41</v>
      </c>
      <c r="CB102" s="8">
        <v>46</v>
      </c>
      <c r="CC102" s="8">
        <v>27</v>
      </c>
      <c r="CD102" s="8">
        <v>42</v>
      </c>
      <c r="CE102" s="8">
        <v>12</v>
      </c>
      <c r="CF102" s="8">
        <v>9</v>
      </c>
      <c r="CG102" s="8">
        <v>9</v>
      </c>
      <c r="CH102" s="8">
        <v>17</v>
      </c>
      <c r="CI102" s="8">
        <v>42</v>
      </c>
      <c r="CJ102" s="8">
        <v>1</v>
      </c>
      <c r="CK102" s="8">
        <v>4</v>
      </c>
      <c r="CL102" s="8">
        <v>13</v>
      </c>
      <c r="CM102" s="8">
        <v>3</v>
      </c>
      <c r="CN102" s="8">
        <v>17</v>
      </c>
      <c r="CO102" s="8">
        <v>15</v>
      </c>
      <c r="CP102" s="8">
        <v>5</v>
      </c>
      <c r="CQ102" s="8">
        <v>19</v>
      </c>
      <c r="CR102" s="8">
        <v>10</v>
      </c>
      <c r="CS102" s="8">
        <v>1</v>
      </c>
      <c r="CT102" s="8">
        <v>3</v>
      </c>
      <c r="CU102" s="8">
        <v>1</v>
      </c>
      <c r="CV102" s="8">
        <v>17</v>
      </c>
      <c r="CW102" s="8">
        <v>110</v>
      </c>
      <c r="CX102" s="8">
        <v>72</v>
      </c>
      <c r="CY102" s="8">
        <v>16</v>
      </c>
      <c r="CZ102" s="8">
        <v>108</v>
      </c>
      <c r="DA102" s="8">
        <v>13</v>
      </c>
      <c r="DB102" s="8">
        <v>13</v>
      </c>
      <c r="DC102" s="8">
        <v>8</v>
      </c>
      <c r="DD102" s="8">
        <v>23</v>
      </c>
      <c r="DE102" s="8">
        <v>88</v>
      </c>
      <c r="DF102" s="8">
        <v>31521</v>
      </c>
      <c r="DG102" s="8">
        <v>7</v>
      </c>
      <c r="DH102" s="8">
        <v>62</v>
      </c>
      <c r="DI102" s="8">
        <v>26</v>
      </c>
      <c r="DJ102" s="8">
        <v>6</v>
      </c>
      <c r="DK102" s="8">
        <v>31</v>
      </c>
      <c r="DL102" s="8">
        <v>19</v>
      </c>
      <c r="DM102" s="8">
        <v>4</v>
      </c>
      <c r="DN102" s="8">
        <v>12</v>
      </c>
      <c r="DO102" s="8">
        <v>7</v>
      </c>
      <c r="DP102" s="8">
        <v>8</v>
      </c>
      <c r="DQ102" s="8">
        <v>9</v>
      </c>
      <c r="DR102" s="8">
        <v>0</v>
      </c>
      <c r="DS102" s="8">
        <v>483</v>
      </c>
      <c r="DT102" s="8">
        <v>29</v>
      </c>
      <c r="DU102" s="8">
        <v>3</v>
      </c>
      <c r="DV102" s="8">
        <v>4</v>
      </c>
      <c r="DW102" s="8">
        <v>25</v>
      </c>
      <c r="DX102" s="8">
        <v>21</v>
      </c>
      <c r="DY102" s="8">
        <v>17</v>
      </c>
      <c r="DZ102" s="8">
        <v>115</v>
      </c>
      <c r="EA102" s="8">
        <v>70</v>
      </c>
      <c r="EB102" s="8">
        <v>54</v>
      </c>
      <c r="EC102" s="8">
        <v>91</v>
      </c>
      <c r="ED102" s="8">
        <v>131</v>
      </c>
      <c r="EE102" s="8">
        <v>146</v>
      </c>
      <c r="EF102" s="8">
        <v>25</v>
      </c>
      <c r="EG102" s="8">
        <v>3</v>
      </c>
    </row>
    <row r="103" spans="2:137" s="10" customFormat="1" ht="12.75" customHeight="1">
      <c r="B103" s="11" t="s">
        <v>145</v>
      </c>
      <c r="C103" s="12">
        <f aca="true" t="shared" si="47" ref="C103:AH103">C102/147946</f>
        <v>0.00016898057399321374</v>
      </c>
      <c r="D103" s="12">
        <f t="shared" si="47"/>
        <v>0.00013518445919457098</v>
      </c>
      <c r="E103" s="12">
        <f t="shared" si="47"/>
        <v>2.027766887918565E-05</v>
      </c>
      <c r="F103" s="12">
        <f t="shared" si="47"/>
        <v>4.731456071809985E-05</v>
      </c>
      <c r="G103" s="12">
        <f t="shared" si="47"/>
        <v>0.00037175726278507025</v>
      </c>
      <c r="H103" s="12">
        <f t="shared" si="47"/>
        <v>0.00023657280359049924</v>
      </c>
      <c r="I103" s="12">
        <f t="shared" si="47"/>
        <v>0.0005001824990199127</v>
      </c>
      <c r="J103" s="12">
        <f t="shared" si="47"/>
        <v>0.00015546212807375663</v>
      </c>
      <c r="K103" s="12">
        <f t="shared" si="47"/>
        <v>1.3518445919457099E-05</v>
      </c>
      <c r="L103" s="12">
        <f t="shared" si="47"/>
        <v>1.3518445919457099E-05</v>
      </c>
      <c r="M103" s="12">
        <f t="shared" si="47"/>
        <v>2.7036891838914198E-05</v>
      </c>
      <c r="N103" s="12">
        <f t="shared" si="47"/>
        <v>0.0005272193908588269</v>
      </c>
      <c r="O103" s="12">
        <f t="shared" si="47"/>
        <v>0.0007908290862882403</v>
      </c>
      <c r="P103" s="12">
        <f t="shared" si="47"/>
        <v>0.00021629513471131358</v>
      </c>
      <c r="Q103" s="12">
        <f t="shared" si="47"/>
        <v>0.00010814756735565679</v>
      </c>
      <c r="R103" s="12">
        <f t="shared" si="47"/>
        <v>0.000675922295972855</v>
      </c>
      <c r="S103" s="12">
        <f t="shared" si="47"/>
        <v>0.5979208630175875</v>
      </c>
      <c r="T103" s="12">
        <f t="shared" si="47"/>
        <v>0.06722723155746016</v>
      </c>
      <c r="U103" s="12">
        <f t="shared" si="47"/>
        <v>3.3796114798642746E-05</v>
      </c>
      <c r="V103" s="12">
        <f t="shared" si="47"/>
        <v>7.435145255701405E-05</v>
      </c>
      <c r="W103" s="12">
        <f t="shared" si="47"/>
        <v>3.3796114798642746E-05</v>
      </c>
      <c r="X103" s="12">
        <f t="shared" si="47"/>
        <v>2.027766887918565E-05</v>
      </c>
      <c r="Y103" s="12">
        <f t="shared" si="47"/>
        <v>0.0025887823935760346</v>
      </c>
      <c r="Z103" s="12">
        <f t="shared" si="47"/>
        <v>0.0011761047949927677</v>
      </c>
      <c r="AA103" s="12">
        <f t="shared" si="47"/>
        <v>0.00031092425614751327</v>
      </c>
      <c r="AB103" s="12">
        <f t="shared" si="47"/>
        <v>4.05553377583713E-05</v>
      </c>
      <c r="AC103" s="12">
        <f t="shared" si="47"/>
        <v>2.7036891838914198E-05</v>
      </c>
      <c r="AD103" s="12">
        <f t="shared" si="47"/>
        <v>6.759222959728549E-05</v>
      </c>
      <c r="AE103" s="12">
        <f t="shared" si="47"/>
        <v>0.00010814756735565679</v>
      </c>
      <c r="AF103" s="12">
        <f t="shared" si="47"/>
        <v>0.00039203493166425587</v>
      </c>
      <c r="AG103" s="12">
        <f t="shared" si="47"/>
        <v>0.002325172698146621</v>
      </c>
      <c r="AH103" s="12">
        <f t="shared" si="47"/>
        <v>2.7036891838914198E-05</v>
      </c>
      <c r="AI103" s="12">
        <f aca="true" t="shared" si="48" ref="AI103:CT103">AI102/147946</f>
        <v>6.7592229597285495E-06</v>
      </c>
      <c r="AJ103" s="12">
        <f t="shared" si="48"/>
        <v>0.00010814756735565679</v>
      </c>
      <c r="AK103" s="12">
        <f t="shared" si="48"/>
        <v>3.3796114798642746E-05</v>
      </c>
      <c r="AL103" s="12">
        <f t="shared" si="48"/>
        <v>0.00041231260054344155</v>
      </c>
      <c r="AM103" s="12">
        <f t="shared" si="48"/>
        <v>6.0833006637556944E-05</v>
      </c>
      <c r="AN103" s="12">
        <f t="shared" si="48"/>
        <v>6.0833006637556944E-05</v>
      </c>
      <c r="AO103" s="12">
        <f t="shared" si="48"/>
        <v>0.00022305435767104213</v>
      </c>
      <c r="AP103" s="12">
        <f t="shared" si="48"/>
        <v>0.00017573979695294228</v>
      </c>
      <c r="AQ103" s="12">
        <f t="shared" si="48"/>
        <v>0.0005339786138185554</v>
      </c>
      <c r="AR103" s="12">
        <f t="shared" si="48"/>
        <v>0.00011490679031538535</v>
      </c>
      <c r="AS103" s="12">
        <f t="shared" si="48"/>
        <v>0.0001892582428723994</v>
      </c>
      <c r="AT103" s="12">
        <f t="shared" si="48"/>
        <v>0.0001892582428723994</v>
      </c>
      <c r="AU103" s="12">
        <f t="shared" si="48"/>
        <v>0.00011490679031538535</v>
      </c>
      <c r="AV103" s="12">
        <f t="shared" si="48"/>
        <v>0.00010814756735565679</v>
      </c>
      <c r="AW103" s="12">
        <f t="shared" si="48"/>
        <v>0.00020953591175158504</v>
      </c>
      <c r="AX103" s="12">
        <f t="shared" si="48"/>
        <v>0.00018249901991267085</v>
      </c>
      <c r="AY103" s="12">
        <f t="shared" si="48"/>
        <v>8.786989847647114E-05</v>
      </c>
      <c r="AZ103" s="12">
        <f t="shared" si="48"/>
        <v>0.011348735349384236</v>
      </c>
      <c r="BA103" s="12">
        <f t="shared" si="48"/>
        <v>6.0833006637556944E-05</v>
      </c>
      <c r="BB103" s="12">
        <f t="shared" si="48"/>
        <v>0.00017573979695294228</v>
      </c>
      <c r="BC103" s="12">
        <f t="shared" si="48"/>
        <v>0.00017573979695294228</v>
      </c>
      <c r="BD103" s="12">
        <f t="shared" si="48"/>
        <v>0.0003379611479864275</v>
      </c>
      <c r="BE103" s="12">
        <f t="shared" si="48"/>
        <v>1.3518445919457099E-05</v>
      </c>
      <c r="BF103" s="12">
        <f t="shared" si="48"/>
        <v>0.00012166601327511389</v>
      </c>
      <c r="BG103" s="12">
        <f t="shared" si="48"/>
        <v>2.027766887918565E-05</v>
      </c>
      <c r="BH103" s="12">
        <f t="shared" si="48"/>
        <v>8.11106755167426E-05</v>
      </c>
      <c r="BI103" s="12">
        <f t="shared" si="48"/>
        <v>0.00021629513471131358</v>
      </c>
      <c r="BJ103" s="12">
        <f t="shared" si="48"/>
        <v>6.0833006637556944E-05</v>
      </c>
      <c r="BK103" s="12">
        <f t="shared" si="48"/>
        <v>6.759222959728549E-05</v>
      </c>
      <c r="BL103" s="12">
        <f t="shared" si="48"/>
        <v>3.3796114798642746E-05</v>
      </c>
      <c r="BM103" s="12">
        <f t="shared" si="48"/>
        <v>0.0008313844240466116</v>
      </c>
      <c r="BN103" s="12">
        <f t="shared" si="48"/>
        <v>0.00035147959390588457</v>
      </c>
      <c r="BO103" s="12">
        <f t="shared" si="48"/>
        <v>0.00010138834439592824</v>
      </c>
      <c r="BP103" s="12">
        <f t="shared" si="48"/>
        <v>0.00018249901991267085</v>
      </c>
      <c r="BQ103" s="12">
        <f t="shared" si="48"/>
        <v>0.00218998823895205</v>
      </c>
      <c r="BR103" s="12">
        <f t="shared" si="48"/>
        <v>0.0005610155056574697</v>
      </c>
      <c r="BS103" s="12">
        <f t="shared" si="48"/>
        <v>4.05553377583713E-05</v>
      </c>
      <c r="BT103" s="12">
        <f t="shared" si="48"/>
        <v>7.435145255701405E-05</v>
      </c>
      <c r="BU103" s="12">
        <f t="shared" si="48"/>
        <v>0.00035147959390588457</v>
      </c>
      <c r="BV103" s="12">
        <f t="shared" si="48"/>
        <v>0.07513552242034256</v>
      </c>
      <c r="BW103" s="12">
        <f t="shared" si="48"/>
        <v>6.759222959728549E-05</v>
      </c>
      <c r="BX103" s="12">
        <f t="shared" si="48"/>
        <v>8.786989847647114E-05</v>
      </c>
      <c r="BY103" s="12">
        <f t="shared" si="48"/>
        <v>7.435145255701405E-05</v>
      </c>
      <c r="BZ103" s="12">
        <f t="shared" si="48"/>
        <v>2.027766887918565E-05</v>
      </c>
      <c r="CA103" s="12">
        <f t="shared" si="48"/>
        <v>0.0002771281413488705</v>
      </c>
      <c r="CB103" s="12">
        <f t="shared" si="48"/>
        <v>0.00031092425614751327</v>
      </c>
      <c r="CC103" s="12">
        <f t="shared" si="48"/>
        <v>0.00018249901991267085</v>
      </c>
      <c r="CD103" s="12">
        <f t="shared" si="48"/>
        <v>0.0002838873643085991</v>
      </c>
      <c r="CE103" s="12">
        <f t="shared" si="48"/>
        <v>8.11106755167426E-05</v>
      </c>
      <c r="CF103" s="12">
        <f t="shared" si="48"/>
        <v>6.0833006637556944E-05</v>
      </c>
      <c r="CG103" s="12">
        <f t="shared" si="48"/>
        <v>6.0833006637556944E-05</v>
      </c>
      <c r="CH103" s="12">
        <f t="shared" si="48"/>
        <v>0.00011490679031538535</v>
      </c>
      <c r="CI103" s="12">
        <f t="shared" si="48"/>
        <v>0.0002838873643085991</v>
      </c>
      <c r="CJ103" s="12">
        <f t="shared" si="48"/>
        <v>6.7592229597285495E-06</v>
      </c>
      <c r="CK103" s="12">
        <f t="shared" si="48"/>
        <v>2.7036891838914198E-05</v>
      </c>
      <c r="CL103" s="12">
        <f t="shared" si="48"/>
        <v>8.786989847647114E-05</v>
      </c>
      <c r="CM103" s="12">
        <f t="shared" si="48"/>
        <v>2.027766887918565E-05</v>
      </c>
      <c r="CN103" s="12">
        <f t="shared" si="48"/>
        <v>0.00011490679031538535</v>
      </c>
      <c r="CO103" s="12">
        <f t="shared" si="48"/>
        <v>0.00010138834439592824</v>
      </c>
      <c r="CP103" s="12">
        <f t="shared" si="48"/>
        <v>3.3796114798642746E-05</v>
      </c>
      <c r="CQ103" s="12">
        <f t="shared" si="48"/>
        <v>0.00012842523623484244</v>
      </c>
      <c r="CR103" s="12">
        <f t="shared" si="48"/>
        <v>6.759222959728549E-05</v>
      </c>
      <c r="CS103" s="12">
        <f t="shared" si="48"/>
        <v>6.7592229597285495E-06</v>
      </c>
      <c r="CT103" s="12">
        <f t="shared" si="48"/>
        <v>2.027766887918565E-05</v>
      </c>
      <c r="CU103" s="12">
        <f aca="true" t="shared" si="49" ref="CU103:EG103">CU102/147946</f>
        <v>6.7592229597285495E-06</v>
      </c>
      <c r="CV103" s="12">
        <f t="shared" si="49"/>
        <v>0.00011490679031538535</v>
      </c>
      <c r="CW103" s="12">
        <f t="shared" si="49"/>
        <v>0.0007435145255701405</v>
      </c>
      <c r="CX103" s="12">
        <f t="shared" si="49"/>
        <v>0.00048666405310045555</v>
      </c>
      <c r="CY103" s="12">
        <f t="shared" si="49"/>
        <v>0.00010814756735565679</v>
      </c>
      <c r="CZ103" s="12">
        <f t="shared" si="49"/>
        <v>0.0007299960796506834</v>
      </c>
      <c r="DA103" s="12">
        <f t="shared" si="49"/>
        <v>8.786989847647114E-05</v>
      </c>
      <c r="DB103" s="12">
        <f t="shared" si="49"/>
        <v>8.786989847647114E-05</v>
      </c>
      <c r="DC103" s="12">
        <f t="shared" si="49"/>
        <v>5.4073783677828396E-05</v>
      </c>
      <c r="DD103" s="12">
        <f t="shared" si="49"/>
        <v>0.00015546212807375663</v>
      </c>
      <c r="DE103" s="12">
        <f t="shared" si="49"/>
        <v>0.0005948116204561124</v>
      </c>
      <c r="DF103" s="12">
        <f t="shared" si="49"/>
        <v>0.2130574669136036</v>
      </c>
      <c r="DG103" s="12">
        <f t="shared" si="49"/>
        <v>4.731456071809985E-05</v>
      </c>
      <c r="DH103" s="12">
        <f t="shared" si="49"/>
        <v>0.0004190718235031701</v>
      </c>
      <c r="DI103" s="12">
        <f t="shared" si="49"/>
        <v>0.00017573979695294228</v>
      </c>
      <c r="DJ103" s="12">
        <f t="shared" si="49"/>
        <v>4.05553377583713E-05</v>
      </c>
      <c r="DK103" s="12">
        <f t="shared" si="49"/>
        <v>0.00020953591175158504</v>
      </c>
      <c r="DL103" s="12">
        <f t="shared" si="49"/>
        <v>0.00012842523623484244</v>
      </c>
      <c r="DM103" s="12">
        <f t="shared" si="49"/>
        <v>2.7036891838914198E-05</v>
      </c>
      <c r="DN103" s="12">
        <f t="shared" si="49"/>
        <v>8.11106755167426E-05</v>
      </c>
      <c r="DO103" s="12">
        <f t="shared" si="49"/>
        <v>4.731456071809985E-05</v>
      </c>
      <c r="DP103" s="12">
        <f t="shared" si="49"/>
        <v>5.4073783677828396E-05</v>
      </c>
      <c r="DQ103" s="12">
        <f t="shared" si="49"/>
        <v>6.0833006637556944E-05</v>
      </c>
      <c r="DR103" s="12">
        <f t="shared" si="49"/>
        <v>0</v>
      </c>
      <c r="DS103" s="12">
        <f t="shared" si="49"/>
        <v>0.0032647046895488896</v>
      </c>
      <c r="DT103" s="12">
        <f t="shared" si="49"/>
        <v>0.00019601746583212793</v>
      </c>
      <c r="DU103" s="12">
        <f t="shared" si="49"/>
        <v>2.027766887918565E-05</v>
      </c>
      <c r="DV103" s="12">
        <f t="shared" si="49"/>
        <v>2.7036891838914198E-05</v>
      </c>
      <c r="DW103" s="12">
        <f t="shared" si="49"/>
        <v>0.00016898057399321374</v>
      </c>
      <c r="DX103" s="12">
        <f t="shared" si="49"/>
        <v>0.00014194368215429955</v>
      </c>
      <c r="DY103" s="12">
        <f t="shared" si="49"/>
        <v>0.00011490679031538535</v>
      </c>
      <c r="DZ103" s="12">
        <f t="shared" si="49"/>
        <v>0.0007773106403687832</v>
      </c>
      <c r="EA103" s="12">
        <f t="shared" si="49"/>
        <v>0.00047314560718099847</v>
      </c>
      <c r="EB103" s="12">
        <f t="shared" si="49"/>
        <v>0.0003649980398253417</v>
      </c>
      <c r="EC103" s="12">
        <f t="shared" si="49"/>
        <v>0.000615089289335298</v>
      </c>
      <c r="ED103" s="12">
        <f t="shared" si="49"/>
        <v>0.00088545820772444</v>
      </c>
      <c r="EE103" s="12">
        <f t="shared" si="49"/>
        <v>0.0009868465521203683</v>
      </c>
      <c r="EF103" s="12">
        <f t="shared" si="49"/>
        <v>0.00016898057399321374</v>
      </c>
      <c r="EG103" s="12">
        <f t="shared" si="49"/>
        <v>2.027766887918565E-05</v>
      </c>
    </row>
    <row r="104" spans="2:137" ht="4.5" customHeight="1">
      <c r="B104" s="13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</row>
    <row r="105" spans="1:137" ht="12.75">
      <c r="A105" s="3" t="s">
        <v>54</v>
      </c>
      <c r="B105" s="13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</row>
    <row r="106" spans="2:137" ht="12.75">
      <c r="B106" s="7" t="s">
        <v>52</v>
      </c>
      <c r="C106" s="8">
        <v>6</v>
      </c>
      <c r="D106" s="8">
        <v>4</v>
      </c>
      <c r="E106" s="8">
        <v>1</v>
      </c>
      <c r="F106" s="8">
        <v>2</v>
      </c>
      <c r="G106" s="8">
        <v>7</v>
      </c>
      <c r="H106" s="8">
        <v>9</v>
      </c>
      <c r="I106" s="8">
        <v>2</v>
      </c>
      <c r="J106" s="8">
        <v>2</v>
      </c>
      <c r="K106" s="8">
        <v>0</v>
      </c>
      <c r="L106" s="8">
        <v>1</v>
      </c>
      <c r="M106" s="8">
        <v>0</v>
      </c>
      <c r="N106" s="8">
        <v>9</v>
      </c>
      <c r="O106" s="8">
        <v>21</v>
      </c>
      <c r="P106" s="8">
        <v>3</v>
      </c>
      <c r="Q106" s="8">
        <v>2</v>
      </c>
      <c r="R106" s="8">
        <v>9</v>
      </c>
      <c r="S106" s="8">
        <v>7524</v>
      </c>
      <c r="T106" s="8">
        <v>886</v>
      </c>
      <c r="U106" s="8">
        <v>0</v>
      </c>
      <c r="V106" s="8">
        <v>0</v>
      </c>
      <c r="W106" s="8">
        <v>2</v>
      </c>
      <c r="X106" s="8">
        <v>2</v>
      </c>
      <c r="Y106" s="8">
        <v>25</v>
      </c>
      <c r="Z106" s="8">
        <v>57</v>
      </c>
      <c r="AA106" s="8">
        <v>1</v>
      </c>
      <c r="AB106" s="8">
        <v>1</v>
      </c>
      <c r="AC106" s="8">
        <v>1</v>
      </c>
      <c r="AD106" s="8">
        <v>5</v>
      </c>
      <c r="AE106" s="8">
        <v>2</v>
      </c>
      <c r="AF106" s="8">
        <v>8</v>
      </c>
      <c r="AG106" s="8">
        <v>56</v>
      </c>
      <c r="AH106" s="8">
        <v>1</v>
      </c>
      <c r="AI106" s="8">
        <v>0</v>
      </c>
      <c r="AJ106" s="8">
        <v>3</v>
      </c>
      <c r="AK106" s="8">
        <v>1</v>
      </c>
      <c r="AL106" s="8">
        <v>18</v>
      </c>
      <c r="AM106" s="8">
        <v>2</v>
      </c>
      <c r="AN106" s="8">
        <v>2</v>
      </c>
      <c r="AO106" s="8">
        <v>5</v>
      </c>
      <c r="AP106" s="8">
        <v>3</v>
      </c>
      <c r="AQ106" s="8">
        <v>8</v>
      </c>
      <c r="AR106" s="8">
        <v>3</v>
      </c>
      <c r="AS106" s="8">
        <v>5</v>
      </c>
      <c r="AT106" s="8">
        <v>8</v>
      </c>
      <c r="AU106" s="8">
        <v>2</v>
      </c>
      <c r="AV106" s="8">
        <v>1</v>
      </c>
      <c r="AW106" s="8">
        <v>7</v>
      </c>
      <c r="AX106" s="8">
        <v>3</v>
      </c>
      <c r="AY106" s="8">
        <v>1</v>
      </c>
      <c r="AZ106" s="8">
        <v>141</v>
      </c>
      <c r="BA106" s="8">
        <v>3</v>
      </c>
      <c r="BB106" s="8">
        <v>7</v>
      </c>
      <c r="BC106" s="8">
        <v>2</v>
      </c>
      <c r="BD106" s="8">
        <v>8</v>
      </c>
      <c r="BE106" s="8">
        <v>1</v>
      </c>
      <c r="BF106" s="8">
        <v>3</v>
      </c>
      <c r="BG106" s="8">
        <v>0</v>
      </c>
      <c r="BH106" s="8">
        <v>1</v>
      </c>
      <c r="BI106" s="8">
        <v>5</v>
      </c>
      <c r="BJ106" s="8">
        <v>0</v>
      </c>
      <c r="BK106" s="8">
        <v>1</v>
      </c>
      <c r="BL106" s="8">
        <v>1</v>
      </c>
      <c r="BM106" s="8">
        <v>9</v>
      </c>
      <c r="BN106" s="8">
        <v>5</v>
      </c>
      <c r="BO106" s="8">
        <v>12</v>
      </c>
      <c r="BP106" s="8">
        <v>3</v>
      </c>
      <c r="BQ106" s="8">
        <v>45</v>
      </c>
      <c r="BR106" s="8">
        <v>11</v>
      </c>
      <c r="BS106" s="8">
        <v>2</v>
      </c>
      <c r="BT106" s="8">
        <v>4</v>
      </c>
      <c r="BU106" s="8">
        <v>14</v>
      </c>
      <c r="BV106" s="8">
        <v>5759</v>
      </c>
      <c r="BW106" s="8">
        <v>4</v>
      </c>
      <c r="BX106" s="8">
        <v>0</v>
      </c>
      <c r="BY106" s="8">
        <v>0</v>
      </c>
      <c r="BZ106" s="8">
        <v>1</v>
      </c>
      <c r="CA106" s="8">
        <v>13</v>
      </c>
      <c r="CB106" s="8">
        <v>1</v>
      </c>
      <c r="CC106" s="8">
        <v>5</v>
      </c>
      <c r="CD106" s="8">
        <v>6</v>
      </c>
      <c r="CE106" s="8">
        <v>4</v>
      </c>
      <c r="CF106" s="8">
        <v>0</v>
      </c>
      <c r="CG106" s="8">
        <v>2</v>
      </c>
      <c r="CH106" s="8">
        <v>2</v>
      </c>
      <c r="CI106" s="8">
        <v>10</v>
      </c>
      <c r="CJ106" s="8">
        <v>0</v>
      </c>
      <c r="CK106" s="8">
        <v>0</v>
      </c>
      <c r="CL106" s="8">
        <v>6</v>
      </c>
      <c r="CM106" s="8">
        <v>0</v>
      </c>
      <c r="CN106" s="8">
        <v>2</v>
      </c>
      <c r="CO106" s="8">
        <v>7</v>
      </c>
      <c r="CP106" s="8">
        <v>1</v>
      </c>
      <c r="CQ106" s="8">
        <v>3</v>
      </c>
      <c r="CR106" s="8">
        <v>3</v>
      </c>
      <c r="CS106" s="8">
        <v>1</v>
      </c>
      <c r="CT106" s="8">
        <v>1</v>
      </c>
      <c r="CU106" s="8">
        <v>2</v>
      </c>
      <c r="CV106" s="8">
        <v>4</v>
      </c>
      <c r="CW106" s="8">
        <v>11</v>
      </c>
      <c r="CX106" s="8">
        <v>6</v>
      </c>
      <c r="CY106" s="8">
        <v>4</v>
      </c>
      <c r="CZ106" s="8">
        <v>11</v>
      </c>
      <c r="DA106" s="8">
        <v>2</v>
      </c>
      <c r="DB106" s="8">
        <v>4</v>
      </c>
      <c r="DC106" s="8">
        <v>2</v>
      </c>
      <c r="DD106" s="8">
        <v>0</v>
      </c>
      <c r="DE106" s="8">
        <v>10</v>
      </c>
      <c r="DF106" s="8">
        <v>13027</v>
      </c>
      <c r="DG106" s="8">
        <v>1</v>
      </c>
      <c r="DH106" s="8">
        <v>29</v>
      </c>
      <c r="DI106" s="8">
        <v>3</v>
      </c>
      <c r="DJ106" s="8">
        <v>2</v>
      </c>
      <c r="DK106" s="8">
        <v>5</v>
      </c>
      <c r="DL106" s="8">
        <v>5</v>
      </c>
      <c r="DM106" s="8">
        <v>1</v>
      </c>
      <c r="DN106" s="8">
        <v>0</v>
      </c>
      <c r="DO106" s="8">
        <v>5</v>
      </c>
      <c r="DP106" s="8">
        <v>0</v>
      </c>
      <c r="DQ106" s="8">
        <v>2</v>
      </c>
      <c r="DR106" s="8">
        <v>1</v>
      </c>
      <c r="DS106" s="8">
        <v>103</v>
      </c>
      <c r="DT106" s="8">
        <v>3</v>
      </c>
      <c r="DU106" s="8">
        <v>0</v>
      </c>
      <c r="DV106" s="8">
        <v>1</v>
      </c>
      <c r="DW106" s="8">
        <v>2</v>
      </c>
      <c r="DX106" s="8">
        <v>0</v>
      </c>
      <c r="DY106" s="8">
        <v>4</v>
      </c>
      <c r="DZ106" s="8">
        <v>17</v>
      </c>
      <c r="EA106" s="8">
        <v>6</v>
      </c>
      <c r="EB106" s="8">
        <v>4</v>
      </c>
      <c r="EC106" s="8">
        <v>7</v>
      </c>
      <c r="ED106" s="8">
        <v>20</v>
      </c>
      <c r="EE106" s="8">
        <v>19</v>
      </c>
      <c r="EF106" s="8">
        <v>6</v>
      </c>
      <c r="EG106" s="8">
        <v>1</v>
      </c>
    </row>
    <row r="107" spans="2:137" ht="12.75">
      <c r="B107" s="7" t="s">
        <v>46</v>
      </c>
      <c r="C107" s="8">
        <v>13</v>
      </c>
      <c r="D107" s="8">
        <v>15</v>
      </c>
      <c r="E107" s="8">
        <v>4</v>
      </c>
      <c r="F107" s="8">
        <v>3</v>
      </c>
      <c r="G107" s="8">
        <v>17</v>
      </c>
      <c r="H107" s="8">
        <v>12</v>
      </c>
      <c r="I107" s="8">
        <v>56</v>
      </c>
      <c r="J107" s="8">
        <v>9</v>
      </c>
      <c r="K107" s="8">
        <v>1</v>
      </c>
      <c r="L107" s="8">
        <v>5</v>
      </c>
      <c r="M107" s="8">
        <v>0</v>
      </c>
      <c r="N107" s="8">
        <v>50</v>
      </c>
      <c r="O107" s="8">
        <v>39</v>
      </c>
      <c r="P107" s="8">
        <v>6</v>
      </c>
      <c r="Q107" s="8">
        <v>2</v>
      </c>
      <c r="R107" s="8">
        <v>42</v>
      </c>
      <c r="S107" s="8">
        <v>28101</v>
      </c>
      <c r="T107" s="8">
        <v>3384</v>
      </c>
      <c r="U107" s="8">
        <v>1</v>
      </c>
      <c r="V107" s="8">
        <v>13</v>
      </c>
      <c r="W107" s="8">
        <v>7</v>
      </c>
      <c r="X107" s="8">
        <v>3</v>
      </c>
      <c r="Y107" s="8">
        <v>91</v>
      </c>
      <c r="Z107" s="8">
        <v>128</v>
      </c>
      <c r="AA107" s="8">
        <v>16</v>
      </c>
      <c r="AB107" s="8">
        <v>3</v>
      </c>
      <c r="AC107" s="8">
        <v>2</v>
      </c>
      <c r="AD107" s="8">
        <v>5</v>
      </c>
      <c r="AE107" s="8">
        <v>2</v>
      </c>
      <c r="AF107" s="8">
        <v>16</v>
      </c>
      <c r="AG107" s="8">
        <v>144</v>
      </c>
      <c r="AH107" s="8">
        <v>0</v>
      </c>
      <c r="AI107" s="8">
        <v>4</v>
      </c>
      <c r="AJ107" s="8">
        <v>6</v>
      </c>
      <c r="AK107" s="8">
        <v>1</v>
      </c>
      <c r="AL107" s="8">
        <v>48</v>
      </c>
      <c r="AM107" s="8">
        <v>3</v>
      </c>
      <c r="AN107" s="8">
        <v>5</v>
      </c>
      <c r="AO107" s="8">
        <v>20</v>
      </c>
      <c r="AP107" s="8">
        <v>4</v>
      </c>
      <c r="AQ107" s="8">
        <v>27</v>
      </c>
      <c r="AR107" s="8">
        <v>3</v>
      </c>
      <c r="AS107" s="8">
        <v>13</v>
      </c>
      <c r="AT107" s="8">
        <v>16</v>
      </c>
      <c r="AU107" s="8">
        <v>12</v>
      </c>
      <c r="AV107" s="8">
        <v>6</v>
      </c>
      <c r="AW107" s="8">
        <v>13</v>
      </c>
      <c r="AX107" s="8">
        <v>11</v>
      </c>
      <c r="AY107" s="8">
        <v>9</v>
      </c>
      <c r="AZ107" s="8">
        <v>618</v>
      </c>
      <c r="BA107" s="8">
        <v>8</v>
      </c>
      <c r="BB107" s="8">
        <v>8</v>
      </c>
      <c r="BC107" s="8">
        <v>5</v>
      </c>
      <c r="BD107" s="8">
        <v>13</v>
      </c>
      <c r="BE107" s="8">
        <v>2</v>
      </c>
      <c r="BF107" s="8">
        <v>3</v>
      </c>
      <c r="BG107" s="8">
        <v>6</v>
      </c>
      <c r="BH107" s="8">
        <v>9</v>
      </c>
      <c r="BI107" s="8">
        <v>2</v>
      </c>
      <c r="BJ107" s="8">
        <v>8</v>
      </c>
      <c r="BK107" s="8">
        <v>2</v>
      </c>
      <c r="BL107" s="8">
        <v>1</v>
      </c>
      <c r="BM107" s="8">
        <v>56</v>
      </c>
      <c r="BN107" s="8">
        <v>15</v>
      </c>
      <c r="BO107" s="8">
        <v>5</v>
      </c>
      <c r="BP107" s="8">
        <v>2</v>
      </c>
      <c r="BQ107" s="8">
        <v>74</v>
      </c>
      <c r="BR107" s="8">
        <v>36</v>
      </c>
      <c r="BS107" s="8">
        <v>2</v>
      </c>
      <c r="BT107" s="8">
        <v>10</v>
      </c>
      <c r="BU107" s="8">
        <v>33</v>
      </c>
      <c r="BV107" s="8">
        <v>16701</v>
      </c>
      <c r="BW107" s="8">
        <v>3</v>
      </c>
      <c r="BX107" s="8">
        <v>9</v>
      </c>
      <c r="BY107" s="8">
        <v>3</v>
      </c>
      <c r="BZ107" s="8">
        <v>1</v>
      </c>
      <c r="CA107" s="8">
        <v>25</v>
      </c>
      <c r="CB107" s="8">
        <v>26</v>
      </c>
      <c r="CC107" s="8">
        <v>8</v>
      </c>
      <c r="CD107" s="8">
        <v>8</v>
      </c>
      <c r="CE107" s="8">
        <v>4</v>
      </c>
      <c r="CF107" s="8">
        <v>4</v>
      </c>
      <c r="CG107" s="8">
        <v>3</v>
      </c>
      <c r="CH107" s="8">
        <v>6</v>
      </c>
      <c r="CI107" s="8">
        <v>13</v>
      </c>
      <c r="CJ107" s="8">
        <v>0</v>
      </c>
      <c r="CK107" s="8">
        <v>3</v>
      </c>
      <c r="CL107" s="8">
        <v>10</v>
      </c>
      <c r="CM107" s="8">
        <v>1</v>
      </c>
      <c r="CN107" s="8">
        <v>11</v>
      </c>
      <c r="CO107" s="8">
        <v>7</v>
      </c>
      <c r="CP107" s="8">
        <v>4</v>
      </c>
      <c r="CQ107" s="8">
        <v>4</v>
      </c>
      <c r="CR107" s="8">
        <v>5</v>
      </c>
      <c r="CS107" s="8">
        <v>1</v>
      </c>
      <c r="CT107" s="8">
        <v>4</v>
      </c>
      <c r="CU107" s="8">
        <v>2</v>
      </c>
      <c r="CV107" s="8">
        <v>10</v>
      </c>
      <c r="CW107" s="8">
        <v>43</v>
      </c>
      <c r="CX107" s="8">
        <v>38</v>
      </c>
      <c r="CY107" s="8">
        <v>7</v>
      </c>
      <c r="CZ107" s="8">
        <v>22</v>
      </c>
      <c r="DA107" s="8">
        <v>2</v>
      </c>
      <c r="DB107" s="8">
        <v>5</v>
      </c>
      <c r="DC107" s="8">
        <v>2</v>
      </c>
      <c r="DD107" s="8">
        <v>4</v>
      </c>
      <c r="DE107" s="8">
        <v>106</v>
      </c>
      <c r="DF107" s="8">
        <v>49434</v>
      </c>
      <c r="DG107" s="8">
        <v>3</v>
      </c>
      <c r="DH107" s="8">
        <v>98</v>
      </c>
      <c r="DI107" s="8">
        <v>11</v>
      </c>
      <c r="DJ107" s="8">
        <v>1</v>
      </c>
      <c r="DK107" s="8">
        <v>6</v>
      </c>
      <c r="DL107" s="8">
        <v>16</v>
      </c>
      <c r="DM107" s="8">
        <v>1</v>
      </c>
      <c r="DN107" s="8">
        <v>1</v>
      </c>
      <c r="DO107" s="8">
        <v>5</v>
      </c>
      <c r="DP107" s="8">
        <v>3</v>
      </c>
      <c r="DQ107" s="8">
        <v>6</v>
      </c>
      <c r="DR107" s="8">
        <v>3</v>
      </c>
      <c r="DS107" s="8">
        <v>421</v>
      </c>
      <c r="DT107" s="8">
        <v>5</v>
      </c>
      <c r="DU107" s="8">
        <v>0</v>
      </c>
      <c r="DV107" s="8">
        <v>2</v>
      </c>
      <c r="DW107" s="8">
        <v>11</v>
      </c>
      <c r="DX107" s="8">
        <v>3</v>
      </c>
      <c r="DY107" s="8">
        <v>12</v>
      </c>
      <c r="DZ107" s="8">
        <v>57</v>
      </c>
      <c r="EA107" s="8">
        <v>10</v>
      </c>
      <c r="EB107" s="8">
        <v>20</v>
      </c>
      <c r="EC107" s="8">
        <v>10</v>
      </c>
      <c r="ED107" s="8">
        <v>42</v>
      </c>
      <c r="EE107" s="8">
        <v>18</v>
      </c>
      <c r="EF107" s="8">
        <v>24</v>
      </c>
      <c r="EG107" s="8">
        <v>3</v>
      </c>
    </row>
    <row r="108" spans="2:137" ht="12.75">
      <c r="B108" s="7" t="s">
        <v>33</v>
      </c>
      <c r="C108" s="8">
        <v>0</v>
      </c>
      <c r="D108" s="8">
        <v>4</v>
      </c>
      <c r="E108" s="8">
        <v>0</v>
      </c>
      <c r="F108" s="8">
        <v>0</v>
      </c>
      <c r="G108" s="8">
        <v>5</v>
      </c>
      <c r="H108" s="8">
        <v>3</v>
      </c>
      <c r="I108" s="8">
        <v>1</v>
      </c>
      <c r="J108" s="8">
        <v>5</v>
      </c>
      <c r="K108" s="8">
        <v>1</v>
      </c>
      <c r="L108" s="8">
        <v>1</v>
      </c>
      <c r="M108" s="8">
        <v>1</v>
      </c>
      <c r="N108" s="8">
        <v>16</v>
      </c>
      <c r="O108" s="8">
        <v>4</v>
      </c>
      <c r="P108" s="8">
        <v>0</v>
      </c>
      <c r="Q108" s="8">
        <v>1</v>
      </c>
      <c r="R108" s="8">
        <v>9</v>
      </c>
      <c r="S108" s="8">
        <v>5532</v>
      </c>
      <c r="T108" s="8">
        <v>590</v>
      </c>
      <c r="U108" s="8">
        <v>3</v>
      </c>
      <c r="V108" s="8">
        <v>1</v>
      </c>
      <c r="W108" s="8">
        <v>2</v>
      </c>
      <c r="X108" s="8">
        <v>1</v>
      </c>
      <c r="Y108" s="8">
        <v>16</v>
      </c>
      <c r="Z108" s="8">
        <v>30</v>
      </c>
      <c r="AA108" s="8">
        <v>1</v>
      </c>
      <c r="AB108" s="8">
        <v>1</v>
      </c>
      <c r="AC108" s="8">
        <v>3</v>
      </c>
      <c r="AD108" s="8">
        <v>0</v>
      </c>
      <c r="AE108" s="8">
        <v>1</v>
      </c>
      <c r="AF108" s="8">
        <v>3</v>
      </c>
      <c r="AG108" s="8">
        <v>28</v>
      </c>
      <c r="AH108" s="8">
        <v>1</v>
      </c>
      <c r="AI108" s="8">
        <v>0</v>
      </c>
      <c r="AJ108" s="8">
        <v>4</v>
      </c>
      <c r="AK108" s="8">
        <v>0</v>
      </c>
      <c r="AL108" s="8">
        <v>7</v>
      </c>
      <c r="AM108" s="8">
        <v>0</v>
      </c>
      <c r="AN108" s="8">
        <v>6</v>
      </c>
      <c r="AO108" s="8">
        <v>5</v>
      </c>
      <c r="AP108" s="8">
        <v>2</v>
      </c>
      <c r="AQ108" s="8">
        <v>12</v>
      </c>
      <c r="AR108" s="8">
        <v>11</v>
      </c>
      <c r="AS108" s="8">
        <v>3</v>
      </c>
      <c r="AT108" s="8">
        <v>7</v>
      </c>
      <c r="AU108" s="8">
        <v>3</v>
      </c>
      <c r="AV108" s="8">
        <v>19</v>
      </c>
      <c r="AW108" s="8">
        <v>4</v>
      </c>
      <c r="AX108" s="8">
        <v>3</v>
      </c>
      <c r="AY108" s="8">
        <v>2</v>
      </c>
      <c r="AZ108" s="8">
        <v>92</v>
      </c>
      <c r="BA108" s="8">
        <v>1</v>
      </c>
      <c r="BB108" s="8">
        <v>1</v>
      </c>
      <c r="BC108" s="8">
        <v>3</v>
      </c>
      <c r="BD108" s="8">
        <v>1</v>
      </c>
      <c r="BE108" s="8">
        <v>1</v>
      </c>
      <c r="BF108" s="8">
        <v>2</v>
      </c>
      <c r="BG108" s="8">
        <v>2</v>
      </c>
      <c r="BH108" s="8">
        <v>2</v>
      </c>
      <c r="BI108" s="8">
        <v>0</v>
      </c>
      <c r="BJ108" s="8">
        <v>0</v>
      </c>
      <c r="BK108" s="8">
        <v>0</v>
      </c>
      <c r="BL108" s="8">
        <v>0</v>
      </c>
      <c r="BM108" s="8">
        <v>5</v>
      </c>
      <c r="BN108" s="8">
        <v>3</v>
      </c>
      <c r="BO108" s="8">
        <v>3</v>
      </c>
      <c r="BP108" s="8">
        <v>0</v>
      </c>
      <c r="BQ108" s="8">
        <v>9</v>
      </c>
      <c r="BR108" s="8">
        <v>1</v>
      </c>
      <c r="BS108" s="8">
        <v>2</v>
      </c>
      <c r="BT108" s="8">
        <v>4</v>
      </c>
      <c r="BU108" s="8">
        <v>19</v>
      </c>
      <c r="BV108" s="8">
        <v>4344</v>
      </c>
      <c r="BW108" s="8">
        <v>2</v>
      </c>
      <c r="BX108" s="8">
        <v>2</v>
      </c>
      <c r="BY108" s="8">
        <v>3</v>
      </c>
      <c r="BZ108" s="8">
        <v>1</v>
      </c>
      <c r="CA108" s="8">
        <v>4</v>
      </c>
      <c r="CB108" s="8">
        <v>2</v>
      </c>
      <c r="CC108" s="8">
        <v>1</v>
      </c>
      <c r="CD108" s="8">
        <v>1</v>
      </c>
      <c r="CE108" s="8">
        <v>2</v>
      </c>
      <c r="CF108" s="8">
        <v>1</v>
      </c>
      <c r="CG108" s="8">
        <v>3</v>
      </c>
      <c r="CH108" s="8">
        <v>15</v>
      </c>
      <c r="CI108" s="8">
        <v>4</v>
      </c>
      <c r="CJ108" s="8">
        <v>0</v>
      </c>
      <c r="CK108" s="8">
        <v>0</v>
      </c>
      <c r="CL108" s="8">
        <v>1</v>
      </c>
      <c r="CM108" s="8">
        <v>0</v>
      </c>
      <c r="CN108" s="8">
        <v>0</v>
      </c>
      <c r="CO108" s="8">
        <v>2</v>
      </c>
      <c r="CP108" s="8">
        <v>1</v>
      </c>
      <c r="CQ108" s="8">
        <v>0</v>
      </c>
      <c r="CR108" s="8">
        <v>2</v>
      </c>
      <c r="CS108" s="8">
        <v>1</v>
      </c>
      <c r="CT108" s="8">
        <v>0</v>
      </c>
      <c r="CU108" s="8">
        <v>1</v>
      </c>
      <c r="CV108" s="8">
        <v>1</v>
      </c>
      <c r="CW108" s="8">
        <v>4</v>
      </c>
      <c r="CX108" s="8">
        <v>3</v>
      </c>
      <c r="CY108" s="8">
        <v>1</v>
      </c>
      <c r="CZ108" s="8">
        <v>5</v>
      </c>
      <c r="DA108" s="8">
        <v>1</v>
      </c>
      <c r="DB108" s="8">
        <v>2</v>
      </c>
      <c r="DC108" s="8">
        <v>6</v>
      </c>
      <c r="DD108" s="8">
        <v>3</v>
      </c>
      <c r="DE108" s="8">
        <v>26</v>
      </c>
      <c r="DF108" s="8">
        <v>16076</v>
      </c>
      <c r="DG108" s="8">
        <v>24</v>
      </c>
      <c r="DH108" s="8">
        <v>18</v>
      </c>
      <c r="DI108" s="8">
        <v>2</v>
      </c>
      <c r="DJ108" s="8">
        <v>4</v>
      </c>
      <c r="DK108" s="8">
        <v>9</v>
      </c>
      <c r="DL108" s="8">
        <v>61</v>
      </c>
      <c r="DM108" s="8">
        <v>3</v>
      </c>
      <c r="DN108" s="8">
        <v>3</v>
      </c>
      <c r="DO108" s="8">
        <v>4</v>
      </c>
      <c r="DP108" s="8">
        <v>1</v>
      </c>
      <c r="DQ108" s="8">
        <v>2</v>
      </c>
      <c r="DR108" s="8">
        <v>1</v>
      </c>
      <c r="DS108" s="8">
        <v>32</v>
      </c>
      <c r="DT108" s="8">
        <v>1</v>
      </c>
      <c r="DU108" s="8">
        <v>1</v>
      </c>
      <c r="DV108" s="8">
        <v>1</v>
      </c>
      <c r="DW108" s="8">
        <v>2</v>
      </c>
      <c r="DX108" s="8">
        <v>16</v>
      </c>
      <c r="DY108" s="8">
        <v>4</v>
      </c>
      <c r="DZ108" s="8">
        <v>12</v>
      </c>
      <c r="EA108" s="8">
        <v>3</v>
      </c>
      <c r="EB108" s="8">
        <v>3</v>
      </c>
      <c r="EC108" s="8">
        <v>0</v>
      </c>
      <c r="ED108" s="8">
        <v>11</v>
      </c>
      <c r="EE108" s="8">
        <v>5</v>
      </c>
      <c r="EF108" s="8">
        <v>4</v>
      </c>
      <c r="EG108" s="8">
        <v>0</v>
      </c>
    </row>
    <row r="109" spans="2:137" ht="12.75">
      <c r="B109" s="7" t="s">
        <v>44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3</v>
      </c>
      <c r="J109" s="8">
        <v>2</v>
      </c>
      <c r="K109" s="8">
        <v>1</v>
      </c>
      <c r="L109" s="8">
        <v>0</v>
      </c>
      <c r="M109" s="8">
        <v>0</v>
      </c>
      <c r="N109" s="8">
        <v>3</v>
      </c>
      <c r="O109" s="8">
        <v>3</v>
      </c>
      <c r="P109" s="8">
        <v>0</v>
      </c>
      <c r="Q109" s="8">
        <v>1</v>
      </c>
      <c r="R109" s="8">
        <v>4</v>
      </c>
      <c r="S109" s="8">
        <v>1203</v>
      </c>
      <c r="T109" s="8">
        <v>70</v>
      </c>
      <c r="U109" s="8">
        <v>0</v>
      </c>
      <c r="V109" s="8">
        <v>0</v>
      </c>
      <c r="W109" s="8">
        <v>0</v>
      </c>
      <c r="X109" s="8">
        <v>0</v>
      </c>
      <c r="Y109" s="8">
        <v>14</v>
      </c>
      <c r="Z109" s="8">
        <v>6</v>
      </c>
      <c r="AA109" s="8">
        <v>0</v>
      </c>
      <c r="AB109" s="8">
        <v>1</v>
      </c>
      <c r="AC109" s="8">
        <v>0</v>
      </c>
      <c r="AD109" s="8">
        <v>2</v>
      </c>
      <c r="AE109" s="8">
        <v>1</v>
      </c>
      <c r="AF109" s="8">
        <v>2</v>
      </c>
      <c r="AG109" s="8">
        <v>7</v>
      </c>
      <c r="AH109" s="8">
        <v>0</v>
      </c>
      <c r="AI109" s="8">
        <v>0</v>
      </c>
      <c r="AJ109" s="8">
        <v>0</v>
      </c>
      <c r="AK109" s="8">
        <v>0</v>
      </c>
      <c r="AL109" s="8">
        <v>2</v>
      </c>
      <c r="AM109" s="8">
        <v>0</v>
      </c>
      <c r="AN109" s="8">
        <v>0</v>
      </c>
      <c r="AO109" s="8">
        <v>2</v>
      </c>
      <c r="AP109" s="8">
        <v>1</v>
      </c>
      <c r="AQ109" s="8">
        <v>0</v>
      </c>
      <c r="AR109" s="8">
        <v>0</v>
      </c>
      <c r="AS109" s="8">
        <v>1</v>
      </c>
      <c r="AT109" s="8">
        <v>1</v>
      </c>
      <c r="AU109" s="8">
        <v>1</v>
      </c>
      <c r="AV109" s="8">
        <v>0</v>
      </c>
      <c r="AW109" s="8">
        <v>1</v>
      </c>
      <c r="AX109" s="8">
        <v>0</v>
      </c>
      <c r="AY109" s="8">
        <v>1</v>
      </c>
      <c r="AZ109" s="8">
        <v>7</v>
      </c>
      <c r="BA109" s="8">
        <v>1</v>
      </c>
      <c r="BB109" s="8">
        <v>1</v>
      </c>
      <c r="BC109" s="8">
        <v>1</v>
      </c>
      <c r="BD109" s="8">
        <v>4</v>
      </c>
      <c r="BE109" s="8">
        <v>1</v>
      </c>
      <c r="BF109" s="8">
        <v>1</v>
      </c>
      <c r="BG109" s="8">
        <v>0</v>
      </c>
      <c r="BH109" s="8">
        <v>0</v>
      </c>
      <c r="BI109" s="8">
        <v>3</v>
      </c>
      <c r="BJ109" s="8">
        <v>0</v>
      </c>
      <c r="BK109" s="8">
        <v>0</v>
      </c>
      <c r="BL109" s="8">
        <v>0</v>
      </c>
      <c r="BM109" s="8">
        <v>0</v>
      </c>
      <c r="BN109" s="8">
        <v>2</v>
      </c>
      <c r="BO109" s="8">
        <v>0</v>
      </c>
      <c r="BP109" s="8">
        <v>0</v>
      </c>
      <c r="BQ109" s="8">
        <v>4</v>
      </c>
      <c r="BR109" s="8">
        <v>0</v>
      </c>
      <c r="BS109" s="8">
        <v>0</v>
      </c>
      <c r="BT109" s="8">
        <v>0</v>
      </c>
      <c r="BU109" s="8">
        <v>0</v>
      </c>
      <c r="BV109" s="8">
        <v>587</v>
      </c>
      <c r="BW109" s="8">
        <v>1</v>
      </c>
      <c r="BX109" s="8">
        <v>0</v>
      </c>
      <c r="BY109" s="8">
        <v>0</v>
      </c>
      <c r="BZ109" s="8">
        <v>0</v>
      </c>
      <c r="CA109" s="8">
        <v>0</v>
      </c>
      <c r="CB109" s="8">
        <v>2</v>
      </c>
      <c r="CC109" s="8">
        <v>1</v>
      </c>
      <c r="CD109" s="8">
        <v>0</v>
      </c>
      <c r="CE109" s="8">
        <v>0</v>
      </c>
      <c r="CF109" s="8">
        <v>0</v>
      </c>
      <c r="CG109" s="8">
        <v>0</v>
      </c>
      <c r="CH109" s="8">
        <v>1</v>
      </c>
      <c r="CI109" s="8">
        <v>2</v>
      </c>
      <c r="CJ109" s="8">
        <v>0</v>
      </c>
      <c r="CK109" s="8">
        <v>0</v>
      </c>
      <c r="CL109" s="8">
        <v>3</v>
      </c>
      <c r="CM109" s="8">
        <v>0</v>
      </c>
      <c r="CN109" s="8">
        <v>2</v>
      </c>
      <c r="CO109" s="8">
        <v>1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0</v>
      </c>
      <c r="CV109" s="8">
        <v>0</v>
      </c>
      <c r="CW109" s="8">
        <v>1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2</v>
      </c>
      <c r="DF109" s="8">
        <v>1786</v>
      </c>
      <c r="DG109" s="8">
        <v>0</v>
      </c>
      <c r="DH109" s="8">
        <v>5</v>
      </c>
      <c r="DI109" s="8">
        <v>0</v>
      </c>
      <c r="DJ109" s="8">
        <v>1</v>
      </c>
      <c r="DK109" s="8">
        <v>0</v>
      </c>
      <c r="DL109" s="8">
        <v>4</v>
      </c>
      <c r="DM109" s="8">
        <v>1</v>
      </c>
      <c r="DN109" s="8">
        <v>0</v>
      </c>
      <c r="DO109" s="8">
        <v>0</v>
      </c>
      <c r="DP109" s="8">
        <v>0</v>
      </c>
      <c r="DQ109" s="8">
        <v>1</v>
      </c>
      <c r="DR109" s="8">
        <v>0</v>
      </c>
      <c r="DS109" s="8">
        <v>6</v>
      </c>
      <c r="DT109" s="8">
        <v>1</v>
      </c>
      <c r="DU109" s="8">
        <v>0</v>
      </c>
      <c r="DV109" s="8">
        <v>0</v>
      </c>
      <c r="DW109" s="8">
        <v>0</v>
      </c>
      <c r="DX109" s="8">
        <v>1</v>
      </c>
      <c r="DY109" s="8">
        <v>3</v>
      </c>
      <c r="DZ109" s="8">
        <v>1</v>
      </c>
      <c r="EA109" s="8">
        <v>2</v>
      </c>
      <c r="EB109" s="8">
        <v>0</v>
      </c>
      <c r="EC109" s="8">
        <v>0</v>
      </c>
      <c r="ED109" s="8">
        <v>4</v>
      </c>
      <c r="EE109" s="8">
        <v>1</v>
      </c>
      <c r="EF109" s="8">
        <v>0</v>
      </c>
      <c r="EG109" s="8">
        <v>0</v>
      </c>
    </row>
    <row r="110" spans="1:137" ht="12.75">
      <c r="A110" s="9" t="s">
        <v>13</v>
      </c>
      <c r="C110" s="8">
        <v>19</v>
      </c>
      <c r="D110" s="8">
        <v>23</v>
      </c>
      <c r="E110" s="8">
        <v>5</v>
      </c>
      <c r="F110" s="8">
        <v>5</v>
      </c>
      <c r="G110" s="8">
        <v>29</v>
      </c>
      <c r="H110" s="8">
        <v>24</v>
      </c>
      <c r="I110" s="8">
        <v>62</v>
      </c>
      <c r="J110" s="8">
        <v>18</v>
      </c>
      <c r="K110" s="8">
        <v>3</v>
      </c>
      <c r="L110" s="8">
        <v>7</v>
      </c>
      <c r="M110" s="8">
        <v>1</v>
      </c>
      <c r="N110" s="8">
        <v>78</v>
      </c>
      <c r="O110" s="8">
        <v>67</v>
      </c>
      <c r="P110" s="8">
        <v>9</v>
      </c>
      <c r="Q110" s="8">
        <v>6</v>
      </c>
      <c r="R110" s="8">
        <v>64</v>
      </c>
      <c r="S110" s="8">
        <v>42360</v>
      </c>
      <c r="T110" s="8">
        <v>4930</v>
      </c>
      <c r="U110" s="8">
        <v>4</v>
      </c>
      <c r="V110" s="8">
        <v>14</v>
      </c>
      <c r="W110" s="8">
        <v>11</v>
      </c>
      <c r="X110" s="8">
        <v>6</v>
      </c>
      <c r="Y110" s="8">
        <v>146</v>
      </c>
      <c r="Z110" s="8">
        <v>221</v>
      </c>
      <c r="AA110" s="8">
        <v>18</v>
      </c>
      <c r="AB110" s="8">
        <v>6</v>
      </c>
      <c r="AC110" s="8">
        <v>6</v>
      </c>
      <c r="AD110" s="8">
        <v>12</v>
      </c>
      <c r="AE110" s="8">
        <v>6</v>
      </c>
      <c r="AF110" s="8">
        <v>29</v>
      </c>
      <c r="AG110" s="8">
        <v>235</v>
      </c>
      <c r="AH110" s="8">
        <v>2</v>
      </c>
      <c r="AI110" s="8">
        <v>4</v>
      </c>
      <c r="AJ110" s="8">
        <v>13</v>
      </c>
      <c r="AK110" s="8">
        <v>2</v>
      </c>
      <c r="AL110" s="8">
        <v>75</v>
      </c>
      <c r="AM110" s="8">
        <v>5</v>
      </c>
      <c r="AN110" s="8">
        <v>13</v>
      </c>
      <c r="AO110" s="8">
        <v>32</v>
      </c>
      <c r="AP110" s="8">
        <v>10</v>
      </c>
      <c r="AQ110" s="8">
        <v>47</v>
      </c>
      <c r="AR110" s="8">
        <v>17</v>
      </c>
      <c r="AS110" s="8">
        <v>22</v>
      </c>
      <c r="AT110" s="8">
        <v>32</v>
      </c>
      <c r="AU110" s="8">
        <v>18</v>
      </c>
      <c r="AV110" s="8">
        <v>26</v>
      </c>
      <c r="AW110" s="8">
        <v>25</v>
      </c>
      <c r="AX110" s="8">
        <v>17</v>
      </c>
      <c r="AY110" s="8">
        <v>13</v>
      </c>
      <c r="AZ110" s="8">
        <v>858</v>
      </c>
      <c r="BA110" s="8">
        <v>13</v>
      </c>
      <c r="BB110" s="8">
        <v>17</v>
      </c>
      <c r="BC110" s="8">
        <v>11</v>
      </c>
      <c r="BD110" s="8">
        <v>26</v>
      </c>
      <c r="BE110" s="8">
        <v>5</v>
      </c>
      <c r="BF110" s="8">
        <v>9</v>
      </c>
      <c r="BG110" s="8">
        <v>8</v>
      </c>
      <c r="BH110" s="8">
        <v>12</v>
      </c>
      <c r="BI110" s="8">
        <v>10</v>
      </c>
      <c r="BJ110" s="8">
        <v>8</v>
      </c>
      <c r="BK110" s="8">
        <v>3</v>
      </c>
      <c r="BL110" s="8">
        <v>2</v>
      </c>
      <c r="BM110" s="8">
        <v>70</v>
      </c>
      <c r="BN110" s="8">
        <v>25</v>
      </c>
      <c r="BO110" s="8">
        <v>20</v>
      </c>
      <c r="BP110" s="8">
        <v>5</v>
      </c>
      <c r="BQ110" s="8">
        <v>132</v>
      </c>
      <c r="BR110" s="8">
        <v>48</v>
      </c>
      <c r="BS110" s="8">
        <v>6</v>
      </c>
      <c r="BT110" s="8">
        <v>18</v>
      </c>
      <c r="BU110" s="8">
        <v>66</v>
      </c>
      <c r="BV110" s="8">
        <v>27391</v>
      </c>
      <c r="BW110" s="8">
        <v>10</v>
      </c>
      <c r="BX110" s="8">
        <v>11</v>
      </c>
      <c r="BY110" s="8">
        <v>6</v>
      </c>
      <c r="BZ110" s="8">
        <v>3</v>
      </c>
      <c r="CA110" s="8">
        <v>42</v>
      </c>
      <c r="CB110" s="8">
        <v>31</v>
      </c>
      <c r="CC110" s="8">
        <v>15</v>
      </c>
      <c r="CD110" s="8">
        <v>15</v>
      </c>
      <c r="CE110" s="8">
        <v>10</v>
      </c>
      <c r="CF110" s="8">
        <v>5</v>
      </c>
      <c r="CG110" s="8">
        <v>8</v>
      </c>
      <c r="CH110" s="8">
        <v>24</v>
      </c>
      <c r="CI110" s="8">
        <v>29</v>
      </c>
      <c r="CJ110" s="8">
        <v>0</v>
      </c>
      <c r="CK110" s="8">
        <v>3</v>
      </c>
      <c r="CL110" s="8">
        <v>20</v>
      </c>
      <c r="CM110" s="8">
        <v>1</v>
      </c>
      <c r="CN110" s="8">
        <v>15</v>
      </c>
      <c r="CO110" s="8">
        <v>17</v>
      </c>
      <c r="CP110" s="8">
        <v>6</v>
      </c>
      <c r="CQ110" s="8">
        <v>7</v>
      </c>
      <c r="CR110" s="8">
        <v>10</v>
      </c>
      <c r="CS110" s="8">
        <v>3</v>
      </c>
      <c r="CT110" s="8">
        <v>5</v>
      </c>
      <c r="CU110" s="8">
        <v>5</v>
      </c>
      <c r="CV110" s="8">
        <v>15</v>
      </c>
      <c r="CW110" s="8">
        <v>59</v>
      </c>
      <c r="CX110" s="8">
        <v>47</v>
      </c>
      <c r="CY110" s="8">
        <v>12</v>
      </c>
      <c r="CZ110" s="8">
        <v>38</v>
      </c>
      <c r="DA110" s="8">
        <v>5</v>
      </c>
      <c r="DB110" s="8">
        <v>11</v>
      </c>
      <c r="DC110" s="8">
        <v>10</v>
      </c>
      <c r="DD110" s="8">
        <v>7</v>
      </c>
      <c r="DE110" s="8">
        <v>144</v>
      </c>
      <c r="DF110" s="8">
        <v>80323</v>
      </c>
      <c r="DG110" s="8">
        <v>28</v>
      </c>
      <c r="DH110" s="8">
        <v>150</v>
      </c>
      <c r="DI110" s="8">
        <v>16</v>
      </c>
      <c r="DJ110" s="8">
        <v>8</v>
      </c>
      <c r="DK110" s="8">
        <v>20</v>
      </c>
      <c r="DL110" s="8">
        <v>86</v>
      </c>
      <c r="DM110" s="8">
        <v>6</v>
      </c>
      <c r="DN110" s="8">
        <v>4</v>
      </c>
      <c r="DO110" s="8">
        <v>14</v>
      </c>
      <c r="DP110" s="8">
        <v>4</v>
      </c>
      <c r="DQ110" s="8">
        <v>11</v>
      </c>
      <c r="DR110" s="8">
        <v>5</v>
      </c>
      <c r="DS110" s="8">
        <v>562</v>
      </c>
      <c r="DT110" s="8">
        <v>10</v>
      </c>
      <c r="DU110" s="8">
        <v>1</v>
      </c>
      <c r="DV110" s="8">
        <v>4</v>
      </c>
      <c r="DW110" s="8">
        <v>15</v>
      </c>
      <c r="DX110" s="8">
        <v>20</v>
      </c>
      <c r="DY110" s="8">
        <v>23</v>
      </c>
      <c r="DZ110" s="8">
        <v>87</v>
      </c>
      <c r="EA110" s="8">
        <v>21</v>
      </c>
      <c r="EB110" s="8">
        <v>27</v>
      </c>
      <c r="EC110" s="8">
        <v>17</v>
      </c>
      <c r="ED110" s="8">
        <v>77</v>
      </c>
      <c r="EE110" s="8">
        <v>43</v>
      </c>
      <c r="EF110" s="8">
        <v>34</v>
      </c>
      <c r="EG110" s="8">
        <v>4</v>
      </c>
    </row>
    <row r="111" spans="2:137" s="10" customFormat="1" ht="12.75" customHeight="1">
      <c r="B111" s="11" t="s">
        <v>145</v>
      </c>
      <c r="C111" s="12">
        <f aca="true" t="shared" si="50" ref="C111:AH111">C110/159830</f>
        <v>0.0001188763060752049</v>
      </c>
      <c r="D111" s="12">
        <f t="shared" si="50"/>
        <v>0.00014390289682787962</v>
      </c>
      <c r="E111" s="12">
        <f t="shared" si="50"/>
        <v>3.1283238440843396E-05</v>
      </c>
      <c r="F111" s="12">
        <f t="shared" si="50"/>
        <v>3.1283238440843396E-05</v>
      </c>
      <c r="G111" s="12">
        <f t="shared" si="50"/>
        <v>0.0001814427829568917</v>
      </c>
      <c r="H111" s="12">
        <f t="shared" si="50"/>
        <v>0.0001501595445160483</v>
      </c>
      <c r="I111" s="12">
        <f t="shared" si="50"/>
        <v>0.0003879121566664581</v>
      </c>
      <c r="J111" s="12">
        <f t="shared" si="50"/>
        <v>0.00011261965838703623</v>
      </c>
      <c r="K111" s="12">
        <f t="shared" si="50"/>
        <v>1.8769943064506037E-05</v>
      </c>
      <c r="L111" s="12">
        <f t="shared" si="50"/>
        <v>4.379653381718075E-05</v>
      </c>
      <c r="M111" s="12">
        <f t="shared" si="50"/>
        <v>6.2566476881686796E-06</v>
      </c>
      <c r="N111" s="12">
        <f t="shared" si="50"/>
        <v>0.000488018519677157</v>
      </c>
      <c r="O111" s="12">
        <f t="shared" si="50"/>
        <v>0.0004191953951073015</v>
      </c>
      <c r="P111" s="12">
        <f t="shared" si="50"/>
        <v>5.6309829193518114E-05</v>
      </c>
      <c r="Q111" s="12">
        <f t="shared" si="50"/>
        <v>3.7539886129012074E-05</v>
      </c>
      <c r="R111" s="12">
        <f t="shared" si="50"/>
        <v>0.0004004254520427955</v>
      </c>
      <c r="S111" s="12">
        <f t="shared" si="50"/>
        <v>0.26503159607082527</v>
      </c>
      <c r="T111" s="12">
        <f t="shared" si="50"/>
        <v>0.03084527310267159</v>
      </c>
      <c r="U111" s="12">
        <f t="shared" si="50"/>
        <v>2.5026590752674718E-05</v>
      </c>
      <c r="V111" s="12">
        <f t="shared" si="50"/>
        <v>8.75930676343615E-05</v>
      </c>
      <c r="W111" s="12">
        <f t="shared" si="50"/>
        <v>6.882312456985548E-05</v>
      </c>
      <c r="X111" s="12">
        <f t="shared" si="50"/>
        <v>3.7539886129012074E-05</v>
      </c>
      <c r="Y111" s="12">
        <f t="shared" si="50"/>
        <v>0.0009134705624726272</v>
      </c>
      <c r="Z111" s="12">
        <f t="shared" si="50"/>
        <v>0.0013827191390852782</v>
      </c>
      <c r="AA111" s="12">
        <f t="shared" si="50"/>
        <v>0.00011261965838703623</v>
      </c>
      <c r="AB111" s="12">
        <f t="shared" si="50"/>
        <v>3.7539886129012074E-05</v>
      </c>
      <c r="AC111" s="12">
        <f t="shared" si="50"/>
        <v>3.7539886129012074E-05</v>
      </c>
      <c r="AD111" s="12">
        <f t="shared" si="50"/>
        <v>7.507977225802415E-05</v>
      </c>
      <c r="AE111" s="12">
        <f t="shared" si="50"/>
        <v>3.7539886129012074E-05</v>
      </c>
      <c r="AF111" s="12">
        <f t="shared" si="50"/>
        <v>0.0001814427829568917</v>
      </c>
      <c r="AG111" s="12">
        <f t="shared" si="50"/>
        <v>0.0014703122067196395</v>
      </c>
      <c r="AH111" s="12">
        <f t="shared" si="50"/>
        <v>1.2513295376337359E-05</v>
      </c>
      <c r="AI111" s="12">
        <f aca="true" t="shared" si="51" ref="AI111:CT111">AI110/159830</f>
        <v>2.5026590752674718E-05</v>
      </c>
      <c r="AJ111" s="12">
        <f t="shared" si="51"/>
        <v>8.133641994619283E-05</v>
      </c>
      <c r="AK111" s="12">
        <f t="shared" si="51"/>
        <v>1.2513295376337359E-05</v>
      </c>
      <c r="AL111" s="12">
        <f t="shared" si="51"/>
        <v>0.00046924857661265093</v>
      </c>
      <c r="AM111" s="12">
        <f t="shared" si="51"/>
        <v>3.1283238440843396E-05</v>
      </c>
      <c r="AN111" s="12">
        <f t="shared" si="51"/>
        <v>8.133641994619283E-05</v>
      </c>
      <c r="AO111" s="12">
        <f t="shared" si="51"/>
        <v>0.00020021272602139775</v>
      </c>
      <c r="AP111" s="12">
        <f t="shared" si="51"/>
        <v>6.256647688168679E-05</v>
      </c>
      <c r="AQ111" s="12">
        <f t="shared" si="51"/>
        <v>0.0002940624413439279</v>
      </c>
      <c r="AR111" s="12">
        <f t="shared" si="51"/>
        <v>0.00010636301069886754</v>
      </c>
      <c r="AS111" s="12">
        <f t="shared" si="51"/>
        <v>0.00013764624913971095</v>
      </c>
      <c r="AT111" s="12">
        <f t="shared" si="51"/>
        <v>0.00020021272602139775</v>
      </c>
      <c r="AU111" s="12">
        <f t="shared" si="51"/>
        <v>0.00011261965838703623</v>
      </c>
      <c r="AV111" s="12">
        <f t="shared" si="51"/>
        <v>0.00016267283989238566</v>
      </c>
      <c r="AW111" s="12">
        <f t="shared" si="51"/>
        <v>0.000156416192204217</v>
      </c>
      <c r="AX111" s="12">
        <f t="shared" si="51"/>
        <v>0.00010636301069886754</v>
      </c>
      <c r="AY111" s="12">
        <f t="shared" si="51"/>
        <v>8.133641994619283E-05</v>
      </c>
      <c r="AZ111" s="12">
        <f t="shared" si="51"/>
        <v>0.005368203716448727</v>
      </c>
      <c r="BA111" s="12">
        <f t="shared" si="51"/>
        <v>8.133641994619283E-05</v>
      </c>
      <c r="BB111" s="12">
        <f t="shared" si="51"/>
        <v>0.00010636301069886754</v>
      </c>
      <c r="BC111" s="12">
        <f t="shared" si="51"/>
        <v>6.882312456985548E-05</v>
      </c>
      <c r="BD111" s="12">
        <f t="shared" si="51"/>
        <v>0.00016267283989238566</v>
      </c>
      <c r="BE111" s="12">
        <f t="shared" si="51"/>
        <v>3.1283238440843396E-05</v>
      </c>
      <c r="BF111" s="12">
        <f t="shared" si="51"/>
        <v>5.6309829193518114E-05</v>
      </c>
      <c r="BG111" s="12">
        <f t="shared" si="51"/>
        <v>5.0053181505349436E-05</v>
      </c>
      <c r="BH111" s="12">
        <f t="shared" si="51"/>
        <v>7.507977225802415E-05</v>
      </c>
      <c r="BI111" s="12">
        <f t="shared" si="51"/>
        <v>6.256647688168679E-05</v>
      </c>
      <c r="BJ111" s="12">
        <f t="shared" si="51"/>
        <v>5.0053181505349436E-05</v>
      </c>
      <c r="BK111" s="12">
        <f t="shared" si="51"/>
        <v>1.8769943064506037E-05</v>
      </c>
      <c r="BL111" s="12">
        <f t="shared" si="51"/>
        <v>1.2513295376337359E-05</v>
      </c>
      <c r="BM111" s="12">
        <f t="shared" si="51"/>
        <v>0.00043796533817180757</v>
      </c>
      <c r="BN111" s="12">
        <f t="shared" si="51"/>
        <v>0.000156416192204217</v>
      </c>
      <c r="BO111" s="12">
        <f t="shared" si="51"/>
        <v>0.00012513295376337358</v>
      </c>
      <c r="BP111" s="12">
        <f t="shared" si="51"/>
        <v>3.1283238440843396E-05</v>
      </c>
      <c r="BQ111" s="12">
        <f t="shared" si="51"/>
        <v>0.0008258774948382657</v>
      </c>
      <c r="BR111" s="12">
        <f t="shared" si="51"/>
        <v>0.0003003190890320966</v>
      </c>
      <c r="BS111" s="12">
        <f t="shared" si="51"/>
        <v>3.7539886129012074E-05</v>
      </c>
      <c r="BT111" s="12">
        <f t="shared" si="51"/>
        <v>0.00011261965838703623</v>
      </c>
      <c r="BU111" s="12">
        <f t="shared" si="51"/>
        <v>0.00041293874741913283</v>
      </c>
      <c r="BV111" s="12">
        <f t="shared" si="51"/>
        <v>0.1713758368266283</v>
      </c>
      <c r="BW111" s="12">
        <f t="shared" si="51"/>
        <v>6.256647688168679E-05</v>
      </c>
      <c r="BX111" s="12">
        <f t="shared" si="51"/>
        <v>6.882312456985548E-05</v>
      </c>
      <c r="BY111" s="12">
        <f t="shared" si="51"/>
        <v>3.7539886129012074E-05</v>
      </c>
      <c r="BZ111" s="12">
        <f t="shared" si="51"/>
        <v>1.8769943064506037E-05</v>
      </c>
      <c r="CA111" s="12">
        <f t="shared" si="51"/>
        <v>0.0002627792029030845</v>
      </c>
      <c r="CB111" s="12">
        <f t="shared" si="51"/>
        <v>0.00019395607833322905</v>
      </c>
      <c r="CC111" s="12">
        <f t="shared" si="51"/>
        <v>9.384971532253019E-05</v>
      </c>
      <c r="CD111" s="12">
        <f t="shared" si="51"/>
        <v>9.384971532253019E-05</v>
      </c>
      <c r="CE111" s="12">
        <f t="shared" si="51"/>
        <v>6.256647688168679E-05</v>
      </c>
      <c r="CF111" s="12">
        <f t="shared" si="51"/>
        <v>3.1283238440843396E-05</v>
      </c>
      <c r="CG111" s="12">
        <f t="shared" si="51"/>
        <v>5.0053181505349436E-05</v>
      </c>
      <c r="CH111" s="12">
        <f t="shared" si="51"/>
        <v>0.0001501595445160483</v>
      </c>
      <c r="CI111" s="12">
        <f t="shared" si="51"/>
        <v>0.0001814427829568917</v>
      </c>
      <c r="CJ111" s="12">
        <f t="shared" si="51"/>
        <v>0</v>
      </c>
      <c r="CK111" s="12">
        <f t="shared" si="51"/>
        <v>1.8769943064506037E-05</v>
      </c>
      <c r="CL111" s="12">
        <f t="shared" si="51"/>
        <v>0.00012513295376337358</v>
      </c>
      <c r="CM111" s="12">
        <f t="shared" si="51"/>
        <v>6.2566476881686796E-06</v>
      </c>
      <c r="CN111" s="12">
        <f t="shared" si="51"/>
        <v>9.384971532253019E-05</v>
      </c>
      <c r="CO111" s="12">
        <f t="shared" si="51"/>
        <v>0.00010636301069886754</v>
      </c>
      <c r="CP111" s="12">
        <f t="shared" si="51"/>
        <v>3.7539886129012074E-05</v>
      </c>
      <c r="CQ111" s="12">
        <f t="shared" si="51"/>
        <v>4.379653381718075E-05</v>
      </c>
      <c r="CR111" s="12">
        <f t="shared" si="51"/>
        <v>6.256647688168679E-05</v>
      </c>
      <c r="CS111" s="12">
        <f t="shared" si="51"/>
        <v>1.8769943064506037E-05</v>
      </c>
      <c r="CT111" s="12">
        <f t="shared" si="51"/>
        <v>3.1283238440843396E-05</v>
      </c>
      <c r="CU111" s="12">
        <f aca="true" t="shared" si="52" ref="CU111:EG111">CU110/159830</f>
        <v>3.1283238440843396E-05</v>
      </c>
      <c r="CV111" s="12">
        <f t="shared" si="52"/>
        <v>9.384971532253019E-05</v>
      </c>
      <c r="CW111" s="12">
        <f t="shared" si="52"/>
        <v>0.0003691422136019521</v>
      </c>
      <c r="CX111" s="12">
        <f t="shared" si="52"/>
        <v>0.0002940624413439279</v>
      </c>
      <c r="CY111" s="12">
        <f t="shared" si="52"/>
        <v>7.507977225802415E-05</v>
      </c>
      <c r="CZ111" s="12">
        <f t="shared" si="52"/>
        <v>0.0002377526121504098</v>
      </c>
      <c r="DA111" s="12">
        <f t="shared" si="52"/>
        <v>3.1283238440843396E-05</v>
      </c>
      <c r="DB111" s="12">
        <f t="shared" si="52"/>
        <v>6.882312456985548E-05</v>
      </c>
      <c r="DC111" s="12">
        <f t="shared" si="52"/>
        <v>6.256647688168679E-05</v>
      </c>
      <c r="DD111" s="12">
        <f t="shared" si="52"/>
        <v>4.379653381718075E-05</v>
      </c>
      <c r="DE111" s="12">
        <f t="shared" si="52"/>
        <v>0.0009009572670962898</v>
      </c>
      <c r="DF111" s="12">
        <f t="shared" si="52"/>
        <v>0.5025527122567728</v>
      </c>
      <c r="DG111" s="12">
        <f t="shared" si="52"/>
        <v>0.000175186135268723</v>
      </c>
      <c r="DH111" s="12">
        <f t="shared" si="52"/>
        <v>0.0009384971532253019</v>
      </c>
      <c r="DI111" s="12">
        <f t="shared" si="52"/>
        <v>0.00010010636301069887</v>
      </c>
      <c r="DJ111" s="12">
        <f t="shared" si="52"/>
        <v>5.0053181505349436E-05</v>
      </c>
      <c r="DK111" s="12">
        <f t="shared" si="52"/>
        <v>0.00012513295376337358</v>
      </c>
      <c r="DL111" s="12">
        <f t="shared" si="52"/>
        <v>0.0005380717011825064</v>
      </c>
      <c r="DM111" s="12">
        <f t="shared" si="52"/>
        <v>3.7539886129012074E-05</v>
      </c>
      <c r="DN111" s="12">
        <f t="shared" si="52"/>
        <v>2.5026590752674718E-05</v>
      </c>
      <c r="DO111" s="12">
        <f t="shared" si="52"/>
        <v>8.75930676343615E-05</v>
      </c>
      <c r="DP111" s="12">
        <f t="shared" si="52"/>
        <v>2.5026590752674718E-05</v>
      </c>
      <c r="DQ111" s="12">
        <f t="shared" si="52"/>
        <v>6.882312456985548E-05</v>
      </c>
      <c r="DR111" s="12">
        <f t="shared" si="52"/>
        <v>3.1283238440843396E-05</v>
      </c>
      <c r="DS111" s="12">
        <f t="shared" si="52"/>
        <v>0.0035162360007507977</v>
      </c>
      <c r="DT111" s="12">
        <f t="shared" si="52"/>
        <v>6.256647688168679E-05</v>
      </c>
      <c r="DU111" s="12">
        <f t="shared" si="52"/>
        <v>6.2566476881686796E-06</v>
      </c>
      <c r="DV111" s="12">
        <f t="shared" si="52"/>
        <v>2.5026590752674718E-05</v>
      </c>
      <c r="DW111" s="12">
        <f t="shared" si="52"/>
        <v>9.384971532253019E-05</v>
      </c>
      <c r="DX111" s="12">
        <f t="shared" si="52"/>
        <v>0.00012513295376337358</v>
      </c>
      <c r="DY111" s="12">
        <f t="shared" si="52"/>
        <v>0.00014390289682787962</v>
      </c>
      <c r="DZ111" s="12">
        <f t="shared" si="52"/>
        <v>0.0005443283488706751</v>
      </c>
      <c r="EA111" s="12">
        <f t="shared" si="52"/>
        <v>0.00013138960145154226</v>
      </c>
      <c r="EB111" s="12">
        <f t="shared" si="52"/>
        <v>0.00016892948758055434</v>
      </c>
      <c r="EC111" s="12">
        <f t="shared" si="52"/>
        <v>0.00010636301069886754</v>
      </c>
      <c r="ED111" s="12">
        <f t="shared" si="52"/>
        <v>0.0004817618719889883</v>
      </c>
      <c r="EE111" s="12">
        <f t="shared" si="52"/>
        <v>0.0002690358505912532</v>
      </c>
      <c r="EF111" s="12">
        <f t="shared" si="52"/>
        <v>0.0002127260213977351</v>
      </c>
      <c r="EG111" s="12">
        <f t="shared" si="52"/>
        <v>2.5026590752674718E-05</v>
      </c>
    </row>
    <row r="112" spans="2:137" ht="4.5" customHeight="1">
      <c r="B112" s="13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</row>
    <row r="113" spans="1:137" ht="12.75">
      <c r="A113" s="3" t="s">
        <v>55</v>
      </c>
      <c r="B113" s="13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</row>
    <row r="114" spans="2:137" ht="12.75">
      <c r="B114" s="7" t="s">
        <v>52</v>
      </c>
      <c r="C114" s="8">
        <v>19</v>
      </c>
      <c r="D114" s="8">
        <v>24</v>
      </c>
      <c r="E114" s="8">
        <v>16</v>
      </c>
      <c r="F114" s="8">
        <v>12</v>
      </c>
      <c r="G114" s="8">
        <v>46</v>
      </c>
      <c r="H114" s="8">
        <v>39</v>
      </c>
      <c r="I114" s="8">
        <v>48</v>
      </c>
      <c r="J114" s="8">
        <v>14</v>
      </c>
      <c r="K114" s="8">
        <v>2</v>
      </c>
      <c r="L114" s="8">
        <v>7</v>
      </c>
      <c r="M114" s="8">
        <v>4</v>
      </c>
      <c r="N114" s="8">
        <v>39</v>
      </c>
      <c r="O114" s="8">
        <v>250</v>
      </c>
      <c r="P114" s="8">
        <v>51</v>
      </c>
      <c r="Q114" s="8">
        <v>31</v>
      </c>
      <c r="R114" s="8">
        <v>94</v>
      </c>
      <c r="S114" s="8">
        <v>67521</v>
      </c>
      <c r="T114" s="8">
        <v>6606</v>
      </c>
      <c r="U114" s="8">
        <v>5</v>
      </c>
      <c r="V114" s="8">
        <v>6</v>
      </c>
      <c r="W114" s="8">
        <v>3</v>
      </c>
      <c r="X114" s="8">
        <v>4</v>
      </c>
      <c r="Y114" s="8">
        <v>447</v>
      </c>
      <c r="Z114" s="8">
        <v>152</v>
      </c>
      <c r="AA114" s="8">
        <v>9</v>
      </c>
      <c r="AB114" s="8">
        <v>9</v>
      </c>
      <c r="AC114" s="8">
        <v>3</v>
      </c>
      <c r="AD114" s="8">
        <v>18</v>
      </c>
      <c r="AE114" s="8">
        <v>11</v>
      </c>
      <c r="AF114" s="8">
        <v>83</v>
      </c>
      <c r="AG114" s="8">
        <v>308</v>
      </c>
      <c r="AH114" s="8">
        <v>2</v>
      </c>
      <c r="AI114" s="8">
        <v>3</v>
      </c>
      <c r="AJ114" s="8">
        <v>35</v>
      </c>
      <c r="AK114" s="8">
        <v>9</v>
      </c>
      <c r="AL114" s="8">
        <v>36</v>
      </c>
      <c r="AM114" s="8">
        <v>11</v>
      </c>
      <c r="AN114" s="8">
        <v>10</v>
      </c>
      <c r="AO114" s="8">
        <v>30</v>
      </c>
      <c r="AP114" s="8">
        <v>22</v>
      </c>
      <c r="AQ114" s="8">
        <v>52</v>
      </c>
      <c r="AR114" s="8">
        <v>18</v>
      </c>
      <c r="AS114" s="8">
        <v>62</v>
      </c>
      <c r="AT114" s="8">
        <v>35</v>
      </c>
      <c r="AU114" s="8">
        <v>17</v>
      </c>
      <c r="AV114" s="8">
        <v>18</v>
      </c>
      <c r="AW114" s="8">
        <v>41</v>
      </c>
      <c r="AX114" s="8">
        <v>20</v>
      </c>
      <c r="AY114" s="8">
        <v>22</v>
      </c>
      <c r="AZ114" s="8">
        <v>1086</v>
      </c>
      <c r="BA114" s="8">
        <v>7</v>
      </c>
      <c r="BB114" s="8">
        <v>98</v>
      </c>
      <c r="BC114" s="8">
        <v>20</v>
      </c>
      <c r="BD114" s="8">
        <v>61</v>
      </c>
      <c r="BE114" s="8">
        <v>6</v>
      </c>
      <c r="BF114" s="8">
        <v>15</v>
      </c>
      <c r="BG114" s="8">
        <v>2</v>
      </c>
      <c r="BH114" s="8">
        <v>4</v>
      </c>
      <c r="BI114" s="8">
        <v>62</v>
      </c>
      <c r="BJ114" s="8">
        <v>12</v>
      </c>
      <c r="BK114" s="8">
        <v>6</v>
      </c>
      <c r="BL114" s="8">
        <v>2</v>
      </c>
      <c r="BM114" s="8">
        <v>219</v>
      </c>
      <c r="BN114" s="8">
        <v>139</v>
      </c>
      <c r="BO114" s="8">
        <v>37</v>
      </c>
      <c r="BP114" s="8">
        <v>54</v>
      </c>
      <c r="BQ114" s="8">
        <v>447</v>
      </c>
      <c r="BR114" s="8">
        <v>193</v>
      </c>
      <c r="BS114" s="8">
        <v>63</v>
      </c>
      <c r="BT114" s="8">
        <v>29</v>
      </c>
      <c r="BU114" s="8">
        <v>57</v>
      </c>
      <c r="BV114" s="8">
        <v>6023</v>
      </c>
      <c r="BW114" s="8">
        <v>28</v>
      </c>
      <c r="BX114" s="8">
        <v>24</v>
      </c>
      <c r="BY114" s="8">
        <v>72</v>
      </c>
      <c r="BZ114" s="8">
        <v>22</v>
      </c>
      <c r="CA114" s="8">
        <v>72</v>
      </c>
      <c r="CB114" s="8">
        <v>122</v>
      </c>
      <c r="CC114" s="8">
        <v>24</v>
      </c>
      <c r="CD114" s="8">
        <v>123</v>
      </c>
      <c r="CE114" s="8">
        <v>15</v>
      </c>
      <c r="CF114" s="8">
        <v>13</v>
      </c>
      <c r="CG114" s="8">
        <v>15</v>
      </c>
      <c r="CH114" s="8">
        <v>10</v>
      </c>
      <c r="CI114" s="8">
        <v>63</v>
      </c>
      <c r="CJ114" s="8">
        <v>2</v>
      </c>
      <c r="CK114" s="8">
        <v>5</v>
      </c>
      <c r="CL114" s="8">
        <v>16</v>
      </c>
      <c r="CM114" s="8">
        <v>7</v>
      </c>
      <c r="CN114" s="8">
        <v>8</v>
      </c>
      <c r="CO114" s="8">
        <v>64</v>
      </c>
      <c r="CP114" s="8">
        <v>0</v>
      </c>
      <c r="CQ114" s="8">
        <v>22</v>
      </c>
      <c r="CR114" s="8">
        <v>19</v>
      </c>
      <c r="CS114" s="8">
        <v>2</v>
      </c>
      <c r="CT114" s="8">
        <v>3</v>
      </c>
      <c r="CU114" s="8">
        <v>5</v>
      </c>
      <c r="CV114" s="8">
        <v>11</v>
      </c>
      <c r="CW114" s="8">
        <v>101</v>
      </c>
      <c r="CX114" s="8">
        <v>26</v>
      </c>
      <c r="CY114" s="8">
        <v>12</v>
      </c>
      <c r="CZ114" s="8">
        <v>83</v>
      </c>
      <c r="DA114" s="8">
        <v>5</v>
      </c>
      <c r="DB114" s="8">
        <v>14</v>
      </c>
      <c r="DC114" s="8">
        <v>14</v>
      </c>
      <c r="DD114" s="8">
        <v>17</v>
      </c>
      <c r="DE114" s="8">
        <v>28</v>
      </c>
      <c r="DF114" s="8">
        <v>16466</v>
      </c>
      <c r="DG114" s="8">
        <v>7</v>
      </c>
      <c r="DH114" s="8">
        <v>55</v>
      </c>
      <c r="DI114" s="8">
        <v>16</v>
      </c>
      <c r="DJ114" s="8">
        <v>10</v>
      </c>
      <c r="DK114" s="8">
        <v>26</v>
      </c>
      <c r="DL114" s="8">
        <v>30</v>
      </c>
      <c r="DM114" s="8">
        <v>4</v>
      </c>
      <c r="DN114" s="8">
        <v>18</v>
      </c>
      <c r="DO114" s="8">
        <v>11</v>
      </c>
      <c r="DP114" s="8">
        <v>20</v>
      </c>
      <c r="DQ114" s="8">
        <v>12</v>
      </c>
      <c r="DR114" s="8">
        <v>1</v>
      </c>
      <c r="DS114" s="8">
        <v>251</v>
      </c>
      <c r="DT114" s="8">
        <v>45</v>
      </c>
      <c r="DU114" s="8">
        <v>9</v>
      </c>
      <c r="DV114" s="8">
        <v>16</v>
      </c>
      <c r="DW114" s="8">
        <v>53</v>
      </c>
      <c r="DX114" s="8">
        <v>80</v>
      </c>
      <c r="DY114" s="8">
        <v>121</v>
      </c>
      <c r="DZ114" s="8">
        <v>28</v>
      </c>
      <c r="EA114" s="8">
        <v>21</v>
      </c>
      <c r="EB114" s="8">
        <v>53</v>
      </c>
      <c r="EC114" s="8">
        <v>141</v>
      </c>
      <c r="ED114" s="8">
        <v>237</v>
      </c>
      <c r="EE114" s="8">
        <v>464</v>
      </c>
      <c r="EF114" s="8">
        <v>30</v>
      </c>
      <c r="EG114" s="8">
        <v>4</v>
      </c>
    </row>
    <row r="115" spans="1:137" ht="12.75">
      <c r="A115" s="9" t="s">
        <v>13</v>
      </c>
      <c r="C115" s="8">
        <v>19</v>
      </c>
      <c r="D115" s="8">
        <v>24</v>
      </c>
      <c r="E115" s="8">
        <v>16</v>
      </c>
      <c r="F115" s="8">
        <v>12</v>
      </c>
      <c r="G115" s="8">
        <v>46</v>
      </c>
      <c r="H115" s="8">
        <v>39</v>
      </c>
      <c r="I115" s="8">
        <v>48</v>
      </c>
      <c r="J115" s="8">
        <v>14</v>
      </c>
      <c r="K115" s="8">
        <v>2</v>
      </c>
      <c r="L115" s="8">
        <v>7</v>
      </c>
      <c r="M115" s="8">
        <v>4</v>
      </c>
      <c r="N115" s="8">
        <v>39</v>
      </c>
      <c r="O115" s="8">
        <v>250</v>
      </c>
      <c r="P115" s="8">
        <v>51</v>
      </c>
      <c r="Q115" s="8">
        <v>31</v>
      </c>
      <c r="R115" s="8">
        <v>94</v>
      </c>
      <c r="S115" s="8">
        <v>67521</v>
      </c>
      <c r="T115" s="8">
        <v>6606</v>
      </c>
      <c r="U115" s="8">
        <v>5</v>
      </c>
      <c r="V115" s="8">
        <v>6</v>
      </c>
      <c r="W115" s="8">
        <v>3</v>
      </c>
      <c r="X115" s="8">
        <v>4</v>
      </c>
      <c r="Y115" s="8">
        <v>447</v>
      </c>
      <c r="Z115" s="8">
        <v>152</v>
      </c>
      <c r="AA115" s="8">
        <v>9</v>
      </c>
      <c r="AB115" s="8">
        <v>9</v>
      </c>
      <c r="AC115" s="8">
        <v>3</v>
      </c>
      <c r="AD115" s="8">
        <v>18</v>
      </c>
      <c r="AE115" s="8">
        <v>11</v>
      </c>
      <c r="AF115" s="8">
        <v>83</v>
      </c>
      <c r="AG115" s="8">
        <v>308</v>
      </c>
      <c r="AH115" s="8">
        <v>2</v>
      </c>
      <c r="AI115" s="8">
        <v>3</v>
      </c>
      <c r="AJ115" s="8">
        <v>35</v>
      </c>
      <c r="AK115" s="8">
        <v>9</v>
      </c>
      <c r="AL115" s="8">
        <v>36</v>
      </c>
      <c r="AM115" s="8">
        <v>11</v>
      </c>
      <c r="AN115" s="8">
        <v>10</v>
      </c>
      <c r="AO115" s="8">
        <v>30</v>
      </c>
      <c r="AP115" s="8">
        <v>22</v>
      </c>
      <c r="AQ115" s="8">
        <v>52</v>
      </c>
      <c r="AR115" s="8">
        <v>18</v>
      </c>
      <c r="AS115" s="8">
        <v>62</v>
      </c>
      <c r="AT115" s="8">
        <v>35</v>
      </c>
      <c r="AU115" s="8">
        <v>17</v>
      </c>
      <c r="AV115" s="8">
        <v>18</v>
      </c>
      <c r="AW115" s="8">
        <v>41</v>
      </c>
      <c r="AX115" s="8">
        <v>20</v>
      </c>
      <c r="AY115" s="8">
        <v>22</v>
      </c>
      <c r="AZ115" s="8">
        <v>1086</v>
      </c>
      <c r="BA115" s="8">
        <v>7</v>
      </c>
      <c r="BB115" s="8">
        <v>98</v>
      </c>
      <c r="BC115" s="8">
        <v>20</v>
      </c>
      <c r="BD115" s="8">
        <v>61</v>
      </c>
      <c r="BE115" s="8">
        <v>6</v>
      </c>
      <c r="BF115" s="8">
        <v>15</v>
      </c>
      <c r="BG115" s="8">
        <v>2</v>
      </c>
      <c r="BH115" s="8">
        <v>4</v>
      </c>
      <c r="BI115" s="8">
        <v>62</v>
      </c>
      <c r="BJ115" s="8">
        <v>12</v>
      </c>
      <c r="BK115" s="8">
        <v>6</v>
      </c>
      <c r="BL115" s="8">
        <v>2</v>
      </c>
      <c r="BM115" s="8">
        <v>219</v>
      </c>
      <c r="BN115" s="8">
        <v>139</v>
      </c>
      <c r="BO115" s="8">
        <v>37</v>
      </c>
      <c r="BP115" s="8">
        <v>54</v>
      </c>
      <c r="BQ115" s="8">
        <v>447</v>
      </c>
      <c r="BR115" s="8">
        <v>193</v>
      </c>
      <c r="BS115" s="8">
        <v>63</v>
      </c>
      <c r="BT115" s="8">
        <v>29</v>
      </c>
      <c r="BU115" s="8">
        <v>57</v>
      </c>
      <c r="BV115" s="8">
        <v>6023</v>
      </c>
      <c r="BW115" s="8">
        <v>28</v>
      </c>
      <c r="BX115" s="8">
        <v>24</v>
      </c>
      <c r="BY115" s="8">
        <v>72</v>
      </c>
      <c r="BZ115" s="8">
        <v>22</v>
      </c>
      <c r="CA115" s="8">
        <v>72</v>
      </c>
      <c r="CB115" s="8">
        <v>122</v>
      </c>
      <c r="CC115" s="8">
        <v>24</v>
      </c>
      <c r="CD115" s="8">
        <v>123</v>
      </c>
      <c r="CE115" s="8">
        <v>15</v>
      </c>
      <c r="CF115" s="8">
        <v>13</v>
      </c>
      <c r="CG115" s="8">
        <v>15</v>
      </c>
      <c r="CH115" s="8">
        <v>10</v>
      </c>
      <c r="CI115" s="8">
        <v>63</v>
      </c>
      <c r="CJ115" s="8">
        <v>2</v>
      </c>
      <c r="CK115" s="8">
        <v>5</v>
      </c>
      <c r="CL115" s="8">
        <v>16</v>
      </c>
      <c r="CM115" s="8">
        <v>7</v>
      </c>
      <c r="CN115" s="8">
        <v>8</v>
      </c>
      <c r="CO115" s="8">
        <v>64</v>
      </c>
      <c r="CP115" s="8">
        <v>0</v>
      </c>
      <c r="CQ115" s="8">
        <v>22</v>
      </c>
      <c r="CR115" s="8">
        <v>19</v>
      </c>
      <c r="CS115" s="8">
        <v>2</v>
      </c>
      <c r="CT115" s="8">
        <v>3</v>
      </c>
      <c r="CU115" s="8">
        <v>5</v>
      </c>
      <c r="CV115" s="8">
        <v>11</v>
      </c>
      <c r="CW115" s="8">
        <v>101</v>
      </c>
      <c r="CX115" s="8">
        <v>26</v>
      </c>
      <c r="CY115" s="8">
        <v>12</v>
      </c>
      <c r="CZ115" s="8">
        <v>83</v>
      </c>
      <c r="DA115" s="8">
        <v>5</v>
      </c>
      <c r="DB115" s="8">
        <v>14</v>
      </c>
      <c r="DC115" s="8">
        <v>14</v>
      </c>
      <c r="DD115" s="8">
        <v>17</v>
      </c>
      <c r="DE115" s="8">
        <v>28</v>
      </c>
      <c r="DF115" s="8">
        <v>16466</v>
      </c>
      <c r="DG115" s="8">
        <v>7</v>
      </c>
      <c r="DH115" s="8">
        <v>55</v>
      </c>
      <c r="DI115" s="8">
        <v>16</v>
      </c>
      <c r="DJ115" s="8">
        <v>10</v>
      </c>
      <c r="DK115" s="8">
        <v>26</v>
      </c>
      <c r="DL115" s="8">
        <v>30</v>
      </c>
      <c r="DM115" s="8">
        <v>4</v>
      </c>
      <c r="DN115" s="8">
        <v>18</v>
      </c>
      <c r="DO115" s="8">
        <v>11</v>
      </c>
      <c r="DP115" s="8">
        <v>20</v>
      </c>
      <c r="DQ115" s="8">
        <v>12</v>
      </c>
      <c r="DR115" s="8">
        <v>1</v>
      </c>
      <c r="DS115" s="8">
        <v>251</v>
      </c>
      <c r="DT115" s="8">
        <v>45</v>
      </c>
      <c r="DU115" s="8">
        <v>9</v>
      </c>
      <c r="DV115" s="8">
        <v>16</v>
      </c>
      <c r="DW115" s="8">
        <v>53</v>
      </c>
      <c r="DX115" s="8">
        <v>80</v>
      </c>
      <c r="DY115" s="8">
        <v>121</v>
      </c>
      <c r="DZ115" s="8">
        <v>28</v>
      </c>
      <c r="EA115" s="8">
        <v>21</v>
      </c>
      <c r="EB115" s="8">
        <v>53</v>
      </c>
      <c r="EC115" s="8">
        <v>141</v>
      </c>
      <c r="ED115" s="8">
        <v>237</v>
      </c>
      <c r="EE115" s="8">
        <v>464</v>
      </c>
      <c r="EF115" s="8">
        <v>30</v>
      </c>
      <c r="EG115" s="8">
        <v>4</v>
      </c>
    </row>
    <row r="116" spans="2:137" s="10" customFormat="1" ht="12.75" customHeight="1">
      <c r="B116" s="11" t="s">
        <v>145</v>
      </c>
      <c r="C116" s="12">
        <f aca="true" t="shared" si="53" ref="C116:AH116">C115/104262</f>
        <v>0.00018223322015691238</v>
      </c>
      <c r="D116" s="12">
        <f t="shared" si="53"/>
        <v>0.00023018933072452093</v>
      </c>
      <c r="E116" s="12">
        <f t="shared" si="53"/>
        <v>0.00015345955381634727</v>
      </c>
      <c r="F116" s="12">
        <f t="shared" si="53"/>
        <v>0.00011509466536226047</v>
      </c>
      <c r="G116" s="12">
        <f t="shared" si="53"/>
        <v>0.0004411962172219984</v>
      </c>
      <c r="H116" s="12">
        <f t="shared" si="53"/>
        <v>0.0003740576624273465</v>
      </c>
      <c r="I116" s="12">
        <f t="shared" si="53"/>
        <v>0.00046037866144904186</v>
      </c>
      <c r="J116" s="12">
        <f t="shared" si="53"/>
        <v>0.00013427710958930386</v>
      </c>
      <c r="K116" s="12">
        <f t="shared" si="53"/>
        <v>1.918244422704341E-05</v>
      </c>
      <c r="L116" s="12">
        <f t="shared" si="53"/>
        <v>6.713855479465193E-05</v>
      </c>
      <c r="M116" s="12">
        <f t="shared" si="53"/>
        <v>3.836488845408682E-05</v>
      </c>
      <c r="N116" s="12">
        <f t="shared" si="53"/>
        <v>0.0003740576624273465</v>
      </c>
      <c r="O116" s="12">
        <f t="shared" si="53"/>
        <v>0.002397805528380426</v>
      </c>
      <c r="P116" s="12">
        <f t="shared" si="53"/>
        <v>0.000489152327789607</v>
      </c>
      <c r="Q116" s="12">
        <f t="shared" si="53"/>
        <v>0.00029732788551917286</v>
      </c>
      <c r="R116" s="12">
        <f t="shared" si="53"/>
        <v>0.0009015748786710403</v>
      </c>
      <c r="S116" s="12">
        <f t="shared" si="53"/>
        <v>0.647608908327099</v>
      </c>
      <c r="T116" s="12">
        <f t="shared" si="53"/>
        <v>0.06335961328192438</v>
      </c>
      <c r="U116" s="12">
        <f t="shared" si="53"/>
        <v>4.795611056760852E-05</v>
      </c>
      <c r="V116" s="12">
        <f t="shared" si="53"/>
        <v>5.754733268113023E-05</v>
      </c>
      <c r="W116" s="12">
        <f t="shared" si="53"/>
        <v>2.8773666340565116E-05</v>
      </c>
      <c r="X116" s="12">
        <f t="shared" si="53"/>
        <v>3.836488845408682E-05</v>
      </c>
      <c r="Y116" s="12">
        <f t="shared" si="53"/>
        <v>0.004287276284744202</v>
      </c>
      <c r="Z116" s="12">
        <f t="shared" si="53"/>
        <v>0.001457865761255299</v>
      </c>
      <c r="AA116" s="12">
        <f t="shared" si="53"/>
        <v>8.632099902169534E-05</v>
      </c>
      <c r="AB116" s="12">
        <f t="shared" si="53"/>
        <v>8.632099902169534E-05</v>
      </c>
      <c r="AC116" s="12">
        <f t="shared" si="53"/>
        <v>2.8773666340565116E-05</v>
      </c>
      <c r="AD116" s="12">
        <f t="shared" si="53"/>
        <v>0.00017264199804339068</v>
      </c>
      <c r="AE116" s="12">
        <f t="shared" si="53"/>
        <v>0.00010550344324873875</v>
      </c>
      <c r="AF116" s="12">
        <f t="shared" si="53"/>
        <v>0.0007960714354223015</v>
      </c>
      <c r="AG116" s="12">
        <f t="shared" si="53"/>
        <v>0.0029540964109646853</v>
      </c>
      <c r="AH116" s="12">
        <f t="shared" si="53"/>
        <v>1.918244422704341E-05</v>
      </c>
      <c r="AI116" s="12">
        <f aca="true" t="shared" si="54" ref="AI116:CT116">AI115/104262</f>
        <v>2.8773666340565116E-05</v>
      </c>
      <c r="AJ116" s="12">
        <f t="shared" si="54"/>
        <v>0.0003356927739732597</v>
      </c>
      <c r="AK116" s="12">
        <f t="shared" si="54"/>
        <v>8.632099902169534E-05</v>
      </c>
      <c r="AL116" s="12">
        <f t="shared" si="54"/>
        <v>0.00034528399608678136</v>
      </c>
      <c r="AM116" s="12">
        <f t="shared" si="54"/>
        <v>0.00010550344324873875</v>
      </c>
      <c r="AN116" s="12">
        <f t="shared" si="54"/>
        <v>9.591222113521704E-05</v>
      </c>
      <c r="AO116" s="12">
        <f t="shared" si="54"/>
        <v>0.00028773666340565113</v>
      </c>
      <c r="AP116" s="12">
        <f t="shared" si="54"/>
        <v>0.0002110068864974775</v>
      </c>
      <c r="AQ116" s="12">
        <f t="shared" si="54"/>
        <v>0.0004987435499031286</v>
      </c>
      <c r="AR116" s="12">
        <f t="shared" si="54"/>
        <v>0.00017264199804339068</v>
      </c>
      <c r="AS116" s="12">
        <f t="shared" si="54"/>
        <v>0.0005946557710383457</v>
      </c>
      <c r="AT116" s="12">
        <f t="shared" si="54"/>
        <v>0.0003356927739732597</v>
      </c>
      <c r="AU116" s="12">
        <f t="shared" si="54"/>
        <v>0.00016305077592986897</v>
      </c>
      <c r="AV116" s="12">
        <f t="shared" si="54"/>
        <v>0.00017264199804339068</v>
      </c>
      <c r="AW116" s="12">
        <f t="shared" si="54"/>
        <v>0.0003932401066543899</v>
      </c>
      <c r="AX116" s="12">
        <f t="shared" si="54"/>
        <v>0.0001918244422704341</v>
      </c>
      <c r="AY116" s="12">
        <f t="shared" si="54"/>
        <v>0.0002110068864974775</v>
      </c>
      <c r="AZ116" s="12">
        <f t="shared" si="54"/>
        <v>0.01041606721528457</v>
      </c>
      <c r="BA116" s="12">
        <f t="shared" si="54"/>
        <v>6.713855479465193E-05</v>
      </c>
      <c r="BB116" s="12">
        <f t="shared" si="54"/>
        <v>0.0009399397671251271</v>
      </c>
      <c r="BC116" s="12">
        <f t="shared" si="54"/>
        <v>0.0001918244422704341</v>
      </c>
      <c r="BD116" s="12">
        <f t="shared" si="54"/>
        <v>0.000585064548924824</v>
      </c>
      <c r="BE116" s="12">
        <f t="shared" si="54"/>
        <v>5.754733268113023E-05</v>
      </c>
      <c r="BF116" s="12">
        <f t="shared" si="54"/>
        <v>0.00014386833170282557</v>
      </c>
      <c r="BG116" s="12">
        <f t="shared" si="54"/>
        <v>1.918244422704341E-05</v>
      </c>
      <c r="BH116" s="12">
        <f t="shared" si="54"/>
        <v>3.836488845408682E-05</v>
      </c>
      <c r="BI116" s="12">
        <f t="shared" si="54"/>
        <v>0.0005946557710383457</v>
      </c>
      <c r="BJ116" s="12">
        <f t="shared" si="54"/>
        <v>0.00011509466536226047</v>
      </c>
      <c r="BK116" s="12">
        <f t="shared" si="54"/>
        <v>5.754733268113023E-05</v>
      </c>
      <c r="BL116" s="12">
        <f t="shared" si="54"/>
        <v>1.918244422704341E-05</v>
      </c>
      <c r="BM116" s="12">
        <f t="shared" si="54"/>
        <v>0.0021004776428612533</v>
      </c>
      <c r="BN116" s="12">
        <f t="shared" si="54"/>
        <v>0.001333179873779517</v>
      </c>
      <c r="BO116" s="12">
        <f t="shared" si="54"/>
        <v>0.0003548752182003031</v>
      </c>
      <c r="BP116" s="12">
        <f t="shared" si="54"/>
        <v>0.0005179259941301721</v>
      </c>
      <c r="BQ116" s="12">
        <f t="shared" si="54"/>
        <v>0.004287276284744202</v>
      </c>
      <c r="BR116" s="12">
        <f t="shared" si="54"/>
        <v>0.001851105867909689</v>
      </c>
      <c r="BS116" s="12">
        <f t="shared" si="54"/>
        <v>0.0006042469931518674</v>
      </c>
      <c r="BT116" s="12">
        <f t="shared" si="54"/>
        <v>0.00027814544129212945</v>
      </c>
      <c r="BU116" s="12">
        <f t="shared" si="54"/>
        <v>0.0005466996604707372</v>
      </c>
      <c r="BV116" s="12">
        <f t="shared" si="54"/>
        <v>0.057767930789741226</v>
      </c>
      <c r="BW116" s="12">
        <f t="shared" si="54"/>
        <v>0.0002685542191786077</v>
      </c>
      <c r="BX116" s="12">
        <f t="shared" si="54"/>
        <v>0.00023018933072452093</v>
      </c>
      <c r="BY116" s="12">
        <f t="shared" si="54"/>
        <v>0.0006905679921735627</v>
      </c>
      <c r="BZ116" s="12">
        <f t="shared" si="54"/>
        <v>0.0002110068864974775</v>
      </c>
      <c r="CA116" s="12">
        <f t="shared" si="54"/>
        <v>0.0006905679921735627</v>
      </c>
      <c r="CB116" s="12">
        <f t="shared" si="54"/>
        <v>0.001170129097849648</v>
      </c>
      <c r="CC116" s="12">
        <f t="shared" si="54"/>
        <v>0.00023018933072452093</v>
      </c>
      <c r="CD116" s="12">
        <f t="shared" si="54"/>
        <v>0.0011797203199631697</v>
      </c>
      <c r="CE116" s="12">
        <f t="shared" si="54"/>
        <v>0.00014386833170282557</v>
      </c>
      <c r="CF116" s="12">
        <f t="shared" si="54"/>
        <v>0.00012468588747578216</v>
      </c>
      <c r="CG116" s="12">
        <f t="shared" si="54"/>
        <v>0.00014386833170282557</v>
      </c>
      <c r="CH116" s="12">
        <f t="shared" si="54"/>
        <v>9.591222113521704E-05</v>
      </c>
      <c r="CI116" s="12">
        <f t="shared" si="54"/>
        <v>0.0006042469931518674</v>
      </c>
      <c r="CJ116" s="12">
        <f t="shared" si="54"/>
        <v>1.918244422704341E-05</v>
      </c>
      <c r="CK116" s="12">
        <f t="shared" si="54"/>
        <v>4.795611056760852E-05</v>
      </c>
      <c r="CL116" s="12">
        <f t="shared" si="54"/>
        <v>0.00015345955381634727</v>
      </c>
      <c r="CM116" s="12">
        <f t="shared" si="54"/>
        <v>6.713855479465193E-05</v>
      </c>
      <c r="CN116" s="12">
        <f t="shared" si="54"/>
        <v>7.672977690817363E-05</v>
      </c>
      <c r="CO116" s="12">
        <f t="shared" si="54"/>
        <v>0.0006138382152653891</v>
      </c>
      <c r="CP116" s="12">
        <f t="shared" si="54"/>
        <v>0</v>
      </c>
      <c r="CQ116" s="12">
        <f t="shared" si="54"/>
        <v>0.0002110068864974775</v>
      </c>
      <c r="CR116" s="12">
        <f t="shared" si="54"/>
        <v>0.00018223322015691238</v>
      </c>
      <c r="CS116" s="12">
        <f t="shared" si="54"/>
        <v>1.918244422704341E-05</v>
      </c>
      <c r="CT116" s="12">
        <f t="shared" si="54"/>
        <v>2.8773666340565116E-05</v>
      </c>
      <c r="CU116" s="12">
        <f aca="true" t="shared" si="55" ref="CU116:EG116">CU115/104262</f>
        <v>4.795611056760852E-05</v>
      </c>
      <c r="CV116" s="12">
        <f t="shared" si="55"/>
        <v>0.00010550344324873875</v>
      </c>
      <c r="CW116" s="12">
        <f t="shared" si="55"/>
        <v>0.0009687134334656922</v>
      </c>
      <c r="CX116" s="12">
        <f t="shared" si="55"/>
        <v>0.0002493717749515643</v>
      </c>
      <c r="CY116" s="12">
        <f t="shared" si="55"/>
        <v>0.00011509466536226047</v>
      </c>
      <c r="CZ116" s="12">
        <f t="shared" si="55"/>
        <v>0.0007960714354223015</v>
      </c>
      <c r="DA116" s="12">
        <f t="shared" si="55"/>
        <v>4.795611056760852E-05</v>
      </c>
      <c r="DB116" s="12">
        <f t="shared" si="55"/>
        <v>0.00013427710958930386</v>
      </c>
      <c r="DC116" s="12">
        <f t="shared" si="55"/>
        <v>0.00013427710958930386</v>
      </c>
      <c r="DD116" s="12">
        <f t="shared" si="55"/>
        <v>0.00016305077592986897</v>
      </c>
      <c r="DE116" s="12">
        <f t="shared" si="55"/>
        <v>0.0002685542191786077</v>
      </c>
      <c r="DF116" s="12">
        <f t="shared" si="55"/>
        <v>0.1579290633212484</v>
      </c>
      <c r="DG116" s="12">
        <f t="shared" si="55"/>
        <v>6.713855479465193E-05</v>
      </c>
      <c r="DH116" s="12">
        <f t="shared" si="55"/>
        <v>0.0005275172162436938</v>
      </c>
      <c r="DI116" s="12">
        <f t="shared" si="55"/>
        <v>0.00015345955381634727</v>
      </c>
      <c r="DJ116" s="12">
        <f t="shared" si="55"/>
        <v>9.591222113521704E-05</v>
      </c>
      <c r="DK116" s="12">
        <f t="shared" si="55"/>
        <v>0.0002493717749515643</v>
      </c>
      <c r="DL116" s="12">
        <f t="shared" si="55"/>
        <v>0.00028773666340565113</v>
      </c>
      <c r="DM116" s="12">
        <f t="shared" si="55"/>
        <v>3.836488845408682E-05</v>
      </c>
      <c r="DN116" s="12">
        <f t="shared" si="55"/>
        <v>0.00017264199804339068</v>
      </c>
      <c r="DO116" s="12">
        <f t="shared" si="55"/>
        <v>0.00010550344324873875</v>
      </c>
      <c r="DP116" s="12">
        <f t="shared" si="55"/>
        <v>0.0001918244422704341</v>
      </c>
      <c r="DQ116" s="12">
        <f t="shared" si="55"/>
        <v>0.00011509466536226047</v>
      </c>
      <c r="DR116" s="12">
        <f t="shared" si="55"/>
        <v>9.591222113521704E-06</v>
      </c>
      <c r="DS116" s="12">
        <f t="shared" si="55"/>
        <v>0.002407396750493948</v>
      </c>
      <c r="DT116" s="12">
        <f t="shared" si="55"/>
        <v>0.0004316049951084767</v>
      </c>
      <c r="DU116" s="12">
        <f t="shared" si="55"/>
        <v>8.632099902169534E-05</v>
      </c>
      <c r="DV116" s="12">
        <f t="shared" si="55"/>
        <v>0.00015345955381634727</v>
      </c>
      <c r="DW116" s="12">
        <f t="shared" si="55"/>
        <v>0.0005083347720166504</v>
      </c>
      <c r="DX116" s="12">
        <f t="shared" si="55"/>
        <v>0.0007672977690817363</v>
      </c>
      <c r="DY116" s="12">
        <f t="shared" si="55"/>
        <v>0.0011605378757361263</v>
      </c>
      <c r="DZ116" s="12">
        <f t="shared" si="55"/>
        <v>0.0002685542191786077</v>
      </c>
      <c r="EA116" s="12">
        <f t="shared" si="55"/>
        <v>0.0002014156643839558</v>
      </c>
      <c r="EB116" s="12">
        <f t="shared" si="55"/>
        <v>0.0005083347720166504</v>
      </c>
      <c r="EC116" s="12">
        <f t="shared" si="55"/>
        <v>0.0013523623180065605</v>
      </c>
      <c r="ED116" s="12">
        <f t="shared" si="55"/>
        <v>0.002273119640904644</v>
      </c>
      <c r="EE116" s="12">
        <f t="shared" si="55"/>
        <v>0.004450327060674071</v>
      </c>
      <c r="EF116" s="12">
        <f t="shared" si="55"/>
        <v>0.00028773666340565113</v>
      </c>
      <c r="EG116" s="12">
        <f t="shared" si="55"/>
        <v>3.836488845408682E-05</v>
      </c>
    </row>
    <row r="117" spans="2:137" ht="4.5" customHeight="1">
      <c r="B117" s="13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</row>
    <row r="118" spans="1:137" ht="12.75">
      <c r="A118" s="3" t="s">
        <v>58</v>
      </c>
      <c r="B118" s="13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</row>
    <row r="119" spans="2:137" ht="12.75">
      <c r="B119" s="7" t="s">
        <v>56</v>
      </c>
      <c r="C119" s="8">
        <v>5</v>
      </c>
      <c r="D119" s="8">
        <v>4</v>
      </c>
      <c r="E119" s="8">
        <v>6</v>
      </c>
      <c r="F119" s="8">
        <v>0</v>
      </c>
      <c r="G119" s="8">
        <v>6</v>
      </c>
      <c r="H119" s="8">
        <v>9</v>
      </c>
      <c r="I119" s="8">
        <v>3</v>
      </c>
      <c r="J119" s="8">
        <v>18</v>
      </c>
      <c r="K119" s="8">
        <v>1</v>
      </c>
      <c r="L119" s="8">
        <v>2</v>
      </c>
      <c r="M119" s="8">
        <v>1</v>
      </c>
      <c r="N119" s="8">
        <v>10</v>
      </c>
      <c r="O119" s="8">
        <v>4</v>
      </c>
      <c r="P119" s="8">
        <v>3</v>
      </c>
      <c r="Q119" s="8">
        <v>2</v>
      </c>
      <c r="R119" s="8">
        <v>14</v>
      </c>
      <c r="S119" s="8">
        <v>11191</v>
      </c>
      <c r="T119" s="8">
        <v>378</v>
      </c>
      <c r="U119" s="8">
        <v>0</v>
      </c>
      <c r="V119" s="8">
        <v>2</v>
      </c>
      <c r="W119" s="8">
        <v>0</v>
      </c>
      <c r="X119" s="8">
        <v>1</v>
      </c>
      <c r="Y119" s="8">
        <v>45</v>
      </c>
      <c r="Z119" s="8">
        <v>29</v>
      </c>
      <c r="AA119" s="8">
        <v>26</v>
      </c>
      <c r="AB119" s="8">
        <v>2</v>
      </c>
      <c r="AC119" s="8">
        <v>1</v>
      </c>
      <c r="AD119" s="8">
        <v>2</v>
      </c>
      <c r="AE119" s="8">
        <v>1</v>
      </c>
      <c r="AF119" s="8">
        <v>17</v>
      </c>
      <c r="AG119" s="8">
        <v>37</v>
      </c>
      <c r="AH119" s="8">
        <v>0</v>
      </c>
      <c r="AI119" s="8">
        <v>13</v>
      </c>
      <c r="AJ119" s="8">
        <v>6</v>
      </c>
      <c r="AK119" s="8">
        <v>0</v>
      </c>
      <c r="AL119" s="8">
        <v>21</v>
      </c>
      <c r="AM119" s="8">
        <v>1</v>
      </c>
      <c r="AN119" s="8">
        <v>1</v>
      </c>
      <c r="AO119" s="8">
        <v>5</v>
      </c>
      <c r="AP119" s="8">
        <v>1</v>
      </c>
      <c r="AQ119" s="8">
        <v>8</v>
      </c>
      <c r="AR119" s="8">
        <v>4</v>
      </c>
      <c r="AS119" s="8">
        <v>4</v>
      </c>
      <c r="AT119" s="8">
        <v>3</v>
      </c>
      <c r="AU119" s="8">
        <v>3</v>
      </c>
      <c r="AV119" s="8">
        <v>2</v>
      </c>
      <c r="AW119" s="8">
        <v>11</v>
      </c>
      <c r="AX119" s="8">
        <v>3</v>
      </c>
      <c r="AY119" s="8">
        <v>7</v>
      </c>
      <c r="AZ119" s="8">
        <v>73</v>
      </c>
      <c r="BA119" s="8">
        <v>2</v>
      </c>
      <c r="BB119" s="8">
        <v>6</v>
      </c>
      <c r="BC119" s="8">
        <v>7</v>
      </c>
      <c r="BD119" s="8">
        <v>20</v>
      </c>
      <c r="BE119" s="8">
        <v>3</v>
      </c>
      <c r="BF119" s="8">
        <v>45</v>
      </c>
      <c r="BG119" s="8">
        <v>1</v>
      </c>
      <c r="BH119" s="8">
        <v>5</v>
      </c>
      <c r="BI119" s="8">
        <v>0</v>
      </c>
      <c r="BJ119" s="8">
        <v>1</v>
      </c>
      <c r="BK119" s="8">
        <v>3</v>
      </c>
      <c r="BL119" s="8">
        <v>0</v>
      </c>
      <c r="BM119" s="8">
        <v>1</v>
      </c>
      <c r="BN119" s="8">
        <v>6</v>
      </c>
      <c r="BO119" s="8">
        <v>2</v>
      </c>
      <c r="BP119" s="8">
        <v>2</v>
      </c>
      <c r="BQ119" s="8">
        <v>43</v>
      </c>
      <c r="BR119" s="8">
        <v>16</v>
      </c>
      <c r="BS119" s="8">
        <v>1</v>
      </c>
      <c r="BT119" s="8">
        <v>3</v>
      </c>
      <c r="BU119" s="8">
        <v>12</v>
      </c>
      <c r="BV119" s="8">
        <v>7128</v>
      </c>
      <c r="BW119" s="8">
        <v>10</v>
      </c>
      <c r="BX119" s="8">
        <v>3</v>
      </c>
      <c r="BY119" s="8">
        <v>5</v>
      </c>
      <c r="BZ119" s="8">
        <v>3</v>
      </c>
      <c r="CA119" s="8">
        <v>8</v>
      </c>
      <c r="CB119" s="8">
        <v>5</v>
      </c>
      <c r="CC119" s="8">
        <v>0</v>
      </c>
      <c r="CD119" s="8">
        <v>4</v>
      </c>
      <c r="CE119" s="8">
        <v>1</v>
      </c>
      <c r="CF119" s="8">
        <v>0</v>
      </c>
      <c r="CG119" s="8">
        <v>6</v>
      </c>
      <c r="CH119" s="8">
        <v>7</v>
      </c>
      <c r="CI119" s="8">
        <v>5</v>
      </c>
      <c r="CJ119" s="8">
        <v>1</v>
      </c>
      <c r="CK119" s="8">
        <v>2</v>
      </c>
      <c r="CL119" s="8">
        <v>3</v>
      </c>
      <c r="CM119" s="8">
        <v>0</v>
      </c>
      <c r="CN119" s="8">
        <v>0</v>
      </c>
      <c r="CO119" s="8">
        <v>4</v>
      </c>
      <c r="CP119" s="8">
        <v>1</v>
      </c>
      <c r="CQ119" s="8">
        <v>3</v>
      </c>
      <c r="CR119" s="8">
        <v>4</v>
      </c>
      <c r="CS119" s="8">
        <v>0</v>
      </c>
      <c r="CT119" s="8">
        <v>0</v>
      </c>
      <c r="CU119" s="8">
        <v>0</v>
      </c>
      <c r="CV119" s="8">
        <v>2</v>
      </c>
      <c r="CW119" s="8">
        <v>34</v>
      </c>
      <c r="CX119" s="8">
        <v>5</v>
      </c>
      <c r="CY119" s="8">
        <v>2</v>
      </c>
      <c r="CZ119" s="8">
        <v>5</v>
      </c>
      <c r="DA119" s="8">
        <v>0</v>
      </c>
      <c r="DB119" s="8">
        <v>10</v>
      </c>
      <c r="DC119" s="8">
        <v>2</v>
      </c>
      <c r="DD119" s="8">
        <v>1</v>
      </c>
      <c r="DE119" s="8">
        <v>6</v>
      </c>
      <c r="DF119" s="8">
        <v>20267</v>
      </c>
      <c r="DG119" s="8">
        <v>8</v>
      </c>
      <c r="DH119" s="8">
        <v>37</v>
      </c>
      <c r="DI119" s="8">
        <v>3</v>
      </c>
      <c r="DJ119" s="8">
        <v>1</v>
      </c>
      <c r="DK119" s="8">
        <v>2</v>
      </c>
      <c r="DL119" s="8">
        <v>5</v>
      </c>
      <c r="DM119" s="8">
        <v>0</v>
      </c>
      <c r="DN119" s="8">
        <v>5</v>
      </c>
      <c r="DO119" s="8">
        <v>3</v>
      </c>
      <c r="DP119" s="8">
        <v>2</v>
      </c>
      <c r="DQ119" s="8">
        <v>3</v>
      </c>
      <c r="DR119" s="8">
        <v>0</v>
      </c>
      <c r="DS119" s="8">
        <v>49</v>
      </c>
      <c r="DT119" s="8">
        <v>5</v>
      </c>
      <c r="DU119" s="8">
        <v>0</v>
      </c>
      <c r="DV119" s="8">
        <v>1</v>
      </c>
      <c r="DW119" s="8">
        <v>2</v>
      </c>
      <c r="DX119" s="8">
        <v>2</v>
      </c>
      <c r="DY119" s="8">
        <v>4</v>
      </c>
      <c r="DZ119" s="8">
        <v>2</v>
      </c>
      <c r="EA119" s="8">
        <v>2</v>
      </c>
      <c r="EB119" s="8">
        <v>3</v>
      </c>
      <c r="EC119" s="8">
        <v>4</v>
      </c>
      <c r="ED119" s="8">
        <v>15</v>
      </c>
      <c r="EE119" s="8">
        <v>22</v>
      </c>
      <c r="EF119" s="8">
        <v>9</v>
      </c>
      <c r="EG119" s="8">
        <v>0</v>
      </c>
    </row>
    <row r="120" spans="2:137" ht="12.75">
      <c r="B120" s="7" t="s">
        <v>44</v>
      </c>
      <c r="C120" s="8">
        <v>3</v>
      </c>
      <c r="D120" s="8">
        <v>4</v>
      </c>
      <c r="E120" s="8">
        <v>2</v>
      </c>
      <c r="F120" s="8">
        <v>3</v>
      </c>
      <c r="G120" s="8">
        <v>7</v>
      </c>
      <c r="H120" s="8">
        <v>5</v>
      </c>
      <c r="I120" s="8">
        <v>16</v>
      </c>
      <c r="J120" s="8">
        <v>11</v>
      </c>
      <c r="K120" s="8">
        <v>4</v>
      </c>
      <c r="L120" s="8">
        <v>0</v>
      </c>
      <c r="M120" s="8">
        <v>1</v>
      </c>
      <c r="N120" s="8">
        <v>18</v>
      </c>
      <c r="O120" s="8">
        <v>12</v>
      </c>
      <c r="P120" s="8">
        <v>3</v>
      </c>
      <c r="Q120" s="8">
        <v>1</v>
      </c>
      <c r="R120" s="8">
        <v>42</v>
      </c>
      <c r="S120" s="8">
        <v>13478</v>
      </c>
      <c r="T120" s="8">
        <v>583</v>
      </c>
      <c r="U120" s="8">
        <v>0</v>
      </c>
      <c r="V120" s="8">
        <v>1</v>
      </c>
      <c r="W120" s="8">
        <v>3</v>
      </c>
      <c r="X120" s="8">
        <v>0</v>
      </c>
      <c r="Y120" s="8">
        <v>78</v>
      </c>
      <c r="Z120" s="8">
        <v>65</v>
      </c>
      <c r="AA120" s="8">
        <v>1</v>
      </c>
      <c r="AB120" s="8">
        <v>2</v>
      </c>
      <c r="AC120" s="8">
        <v>3</v>
      </c>
      <c r="AD120" s="8">
        <v>2</v>
      </c>
      <c r="AE120" s="8">
        <v>1</v>
      </c>
      <c r="AF120" s="8">
        <v>16</v>
      </c>
      <c r="AG120" s="8">
        <v>62</v>
      </c>
      <c r="AH120" s="8">
        <v>2</v>
      </c>
      <c r="AI120" s="8">
        <v>2</v>
      </c>
      <c r="AJ120" s="8">
        <v>9</v>
      </c>
      <c r="AK120" s="8">
        <v>2</v>
      </c>
      <c r="AL120" s="8">
        <v>23</v>
      </c>
      <c r="AM120" s="8">
        <v>2</v>
      </c>
      <c r="AN120" s="8">
        <v>1</v>
      </c>
      <c r="AO120" s="8">
        <v>15</v>
      </c>
      <c r="AP120" s="8">
        <v>3</v>
      </c>
      <c r="AQ120" s="8">
        <v>7</v>
      </c>
      <c r="AR120" s="8">
        <v>13</v>
      </c>
      <c r="AS120" s="8">
        <v>5</v>
      </c>
      <c r="AT120" s="8">
        <v>4</v>
      </c>
      <c r="AU120" s="8">
        <v>5</v>
      </c>
      <c r="AV120" s="8">
        <v>3</v>
      </c>
      <c r="AW120" s="8">
        <v>12</v>
      </c>
      <c r="AX120" s="8">
        <v>5</v>
      </c>
      <c r="AY120" s="8">
        <v>2</v>
      </c>
      <c r="AZ120" s="8">
        <v>120</v>
      </c>
      <c r="BA120" s="8">
        <v>2</v>
      </c>
      <c r="BB120" s="8">
        <v>6</v>
      </c>
      <c r="BC120" s="8">
        <v>5</v>
      </c>
      <c r="BD120" s="8">
        <v>28</v>
      </c>
      <c r="BE120" s="8">
        <v>4</v>
      </c>
      <c r="BF120" s="8">
        <v>3</v>
      </c>
      <c r="BG120" s="8">
        <v>1</v>
      </c>
      <c r="BH120" s="8">
        <v>3</v>
      </c>
      <c r="BI120" s="8">
        <v>70</v>
      </c>
      <c r="BJ120" s="8">
        <v>6</v>
      </c>
      <c r="BK120" s="8">
        <v>2</v>
      </c>
      <c r="BL120" s="8">
        <v>0</v>
      </c>
      <c r="BM120" s="8">
        <v>6</v>
      </c>
      <c r="BN120" s="8">
        <v>8</v>
      </c>
      <c r="BO120" s="8">
        <v>1</v>
      </c>
      <c r="BP120" s="8">
        <v>2</v>
      </c>
      <c r="BQ120" s="8">
        <v>42</v>
      </c>
      <c r="BR120" s="8">
        <v>8</v>
      </c>
      <c r="BS120" s="8">
        <v>1</v>
      </c>
      <c r="BT120" s="8">
        <v>7</v>
      </c>
      <c r="BU120" s="8">
        <v>6</v>
      </c>
      <c r="BV120" s="8">
        <v>5714</v>
      </c>
      <c r="BW120" s="8">
        <v>4</v>
      </c>
      <c r="BX120" s="8">
        <v>3</v>
      </c>
      <c r="BY120" s="8">
        <v>1</v>
      </c>
      <c r="BZ120" s="8">
        <v>0</v>
      </c>
      <c r="CA120" s="8">
        <v>10</v>
      </c>
      <c r="CB120" s="8">
        <v>3</v>
      </c>
      <c r="CC120" s="8">
        <v>2</v>
      </c>
      <c r="CD120" s="8">
        <v>8</v>
      </c>
      <c r="CE120" s="8">
        <v>3</v>
      </c>
      <c r="CF120" s="8">
        <v>1</v>
      </c>
      <c r="CG120" s="8">
        <v>2</v>
      </c>
      <c r="CH120" s="8">
        <v>10</v>
      </c>
      <c r="CI120" s="8">
        <v>33</v>
      </c>
      <c r="CJ120" s="8">
        <v>0</v>
      </c>
      <c r="CK120" s="8">
        <v>1</v>
      </c>
      <c r="CL120" s="8">
        <v>7</v>
      </c>
      <c r="CM120" s="8">
        <v>2</v>
      </c>
      <c r="CN120" s="8">
        <v>2</v>
      </c>
      <c r="CO120" s="8">
        <v>6</v>
      </c>
      <c r="CP120" s="8">
        <v>2</v>
      </c>
      <c r="CQ120" s="8">
        <v>8</v>
      </c>
      <c r="CR120" s="8">
        <v>1</v>
      </c>
      <c r="CS120" s="8">
        <v>3</v>
      </c>
      <c r="CT120" s="8">
        <v>0</v>
      </c>
      <c r="CU120" s="8">
        <v>4</v>
      </c>
      <c r="CV120" s="8">
        <v>5</v>
      </c>
      <c r="CW120" s="8">
        <v>28</v>
      </c>
      <c r="CX120" s="8">
        <v>8</v>
      </c>
      <c r="CY120" s="8">
        <v>1</v>
      </c>
      <c r="CZ120" s="8">
        <v>3</v>
      </c>
      <c r="DA120" s="8">
        <v>2</v>
      </c>
      <c r="DB120" s="8">
        <v>4</v>
      </c>
      <c r="DC120" s="8">
        <v>4</v>
      </c>
      <c r="DD120" s="8">
        <v>4</v>
      </c>
      <c r="DE120" s="8">
        <v>32</v>
      </c>
      <c r="DF120" s="8">
        <v>13810</v>
      </c>
      <c r="DG120" s="8">
        <v>2</v>
      </c>
      <c r="DH120" s="8">
        <v>36</v>
      </c>
      <c r="DI120" s="8">
        <v>3</v>
      </c>
      <c r="DJ120" s="8">
        <v>17</v>
      </c>
      <c r="DK120" s="8">
        <v>4</v>
      </c>
      <c r="DL120" s="8">
        <v>13</v>
      </c>
      <c r="DM120" s="8">
        <v>4</v>
      </c>
      <c r="DN120" s="8">
        <v>4</v>
      </c>
      <c r="DO120" s="8">
        <v>7</v>
      </c>
      <c r="DP120" s="8">
        <v>4</v>
      </c>
      <c r="DQ120" s="8">
        <v>2</v>
      </c>
      <c r="DR120" s="8">
        <v>1</v>
      </c>
      <c r="DS120" s="8">
        <v>55</v>
      </c>
      <c r="DT120" s="8">
        <v>6</v>
      </c>
      <c r="DU120" s="8">
        <v>0</v>
      </c>
      <c r="DV120" s="8">
        <v>2</v>
      </c>
      <c r="DW120" s="8">
        <v>6</v>
      </c>
      <c r="DX120" s="8">
        <v>9</v>
      </c>
      <c r="DY120" s="8">
        <v>1</v>
      </c>
      <c r="DZ120" s="8">
        <v>2</v>
      </c>
      <c r="EA120" s="8">
        <v>5</v>
      </c>
      <c r="EB120" s="8">
        <v>5</v>
      </c>
      <c r="EC120" s="8">
        <v>6</v>
      </c>
      <c r="ED120" s="8">
        <v>18</v>
      </c>
      <c r="EE120" s="8">
        <v>23</v>
      </c>
      <c r="EF120" s="8">
        <v>11</v>
      </c>
      <c r="EG120" s="8">
        <v>0</v>
      </c>
    </row>
    <row r="121" spans="2:137" ht="12.75">
      <c r="B121" s="7" t="s">
        <v>57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2</v>
      </c>
      <c r="O121" s="8">
        <v>0</v>
      </c>
      <c r="P121" s="8">
        <v>0</v>
      </c>
      <c r="Q121" s="8">
        <v>0</v>
      </c>
      <c r="R121" s="8">
        <v>1</v>
      </c>
      <c r="S121" s="8">
        <v>542</v>
      </c>
      <c r="T121" s="8">
        <v>29</v>
      </c>
      <c r="U121" s="8">
        <v>0</v>
      </c>
      <c r="V121" s="8">
        <v>0</v>
      </c>
      <c r="W121" s="8">
        <v>0</v>
      </c>
      <c r="X121" s="8">
        <v>0</v>
      </c>
      <c r="Y121" s="8">
        <v>2</v>
      </c>
      <c r="Z121" s="8">
        <v>6</v>
      </c>
      <c r="AA121" s="8">
        <v>2</v>
      </c>
      <c r="AB121" s="8">
        <v>0</v>
      </c>
      <c r="AC121" s="8">
        <v>0</v>
      </c>
      <c r="AD121" s="8">
        <v>1</v>
      </c>
      <c r="AE121" s="8">
        <v>0</v>
      </c>
      <c r="AF121" s="8">
        <v>1</v>
      </c>
      <c r="AG121" s="8">
        <v>5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1</v>
      </c>
      <c r="AV121" s="8">
        <v>0</v>
      </c>
      <c r="AW121" s="8">
        <v>0</v>
      </c>
      <c r="AX121" s="8">
        <v>0</v>
      </c>
      <c r="AY121" s="8">
        <v>0</v>
      </c>
      <c r="AZ121" s="8">
        <v>8</v>
      </c>
      <c r="BA121" s="8">
        <v>0</v>
      </c>
      <c r="BB121" s="8">
        <v>0</v>
      </c>
      <c r="BC121" s="8">
        <v>1</v>
      </c>
      <c r="BD121" s="8">
        <v>2</v>
      </c>
      <c r="BE121" s="8">
        <v>0</v>
      </c>
      <c r="BF121" s="8">
        <v>1</v>
      </c>
      <c r="BG121" s="8">
        <v>0</v>
      </c>
      <c r="BH121" s="8">
        <v>0</v>
      </c>
      <c r="BI121" s="8">
        <v>0</v>
      </c>
      <c r="BJ121" s="8">
        <v>1</v>
      </c>
      <c r="BK121" s="8">
        <v>0</v>
      </c>
      <c r="BL121" s="8">
        <v>0</v>
      </c>
      <c r="BM121" s="8">
        <v>0</v>
      </c>
      <c r="BN121" s="8">
        <v>0</v>
      </c>
      <c r="BO121" s="8">
        <v>0</v>
      </c>
      <c r="BP121" s="8">
        <v>0</v>
      </c>
      <c r="BQ121" s="8">
        <v>6</v>
      </c>
      <c r="BR121" s="8">
        <v>1</v>
      </c>
      <c r="BS121" s="8">
        <v>0</v>
      </c>
      <c r="BT121" s="8">
        <v>0</v>
      </c>
      <c r="BU121" s="8">
        <v>0</v>
      </c>
      <c r="BV121" s="8">
        <v>414</v>
      </c>
      <c r="BW121" s="8">
        <v>0</v>
      </c>
      <c r="BX121" s="8">
        <v>0</v>
      </c>
      <c r="BY121" s="8">
        <v>0</v>
      </c>
      <c r="BZ121" s="8">
        <v>0</v>
      </c>
      <c r="CA121" s="8">
        <v>0</v>
      </c>
      <c r="CB121" s="8">
        <v>0</v>
      </c>
      <c r="CC121" s="8">
        <v>0</v>
      </c>
      <c r="CD121" s="8">
        <v>0</v>
      </c>
      <c r="CE121" s="8">
        <v>1</v>
      </c>
      <c r="CF121" s="8">
        <v>0</v>
      </c>
      <c r="CG121" s="8">
        <v>0</v>
      </c>
      <c r="CH121" s="8">
        <v>0</v>
      </c>
      <c r="CI121" s="8">
        <v>0</v>
      </c>
      <c r="CJ121" s="8">
        <v>0</v>
      </c>
      <c r="CK121" s="8">
        <v>0</v>
      </c>
      <c r="CL121" s="8">
        <v>1</v>
      </c>
      <c r="CM121" s="8">
        <v>0</v>
      </c>
      <c r="CN121" s="8">
        <v>0</v>
      </c>
      <c r="CO121" s="8">
        <v>0</v>
      </c>
      <c r="CP121" s="8">
        <v>0</v>
      </c>
      <c r="CQ121" s="8">
        <v>2</v>
      </c>
      <c r="CR121" s="8">
        <v>0</v>
      </c>
      <c r="CS121" s="8">
        <v>0</v>
      </c>
      <c r="CT121" s="8">
        <v>0</v>
      </c>
      <c r="CU121" s="8">
        <v>0</v>
      </c>
      <c r="CV121" s="8">
        <v>0</v>
      </c>
      <c r="CW121" s="8">
        <v>1</v>
      </c>
      <c r="CX121" s="8">
        <v>0</v>
      </c>
      <c r="CY121" s="8">
        <v>0</v>
      </c>
      <c r="CZ121" s="8">
        <v>0</v>
      </c>
      <c r="DA121" s="8">
        <v>0</v>
      </c>
      <c r="DB121" s="8">
        <v>0</v>
      </c>
      <c r="DC121" s="8">
        <v>0</v>
      </c>
      <c r="DD121" s="8">
        <v>0</v>
      </c>
      <c r="DE121" s="8">
        <v>0</v>
      </c>
      <c r="DF121" s="8">
        <v>969</v>
      </c>
      <c r="DG121" s="8">
        <v>0</v>
      </c>
      <c r="DH121" s="8">
        <v>0</v>
      </c>
      <c r="DI121" s="8">
        <v>1</v>
      </c>
      <c r="DJ121" s="8">
        <v>0</v>
      </c>
      <c r="DK121" s="8">
        <v>0</v>
      </c>
      <c r="DL121" s="8">
        <v>0</v>
      </c>
      <c r="DM121" s="8">
        <v>0</v>
      </c>
      <c r="DN121" s="8">
        <v>0</v>
      </c>
      <c r="DO121" s="8">
        <v>0</v>
      </c>
      <c r="DP121" s="8">
        <v>0</v>
      </c>
      <c r="DQ121" s="8">
        <v>0</v>
      </c>
      <c r="DR121" s="8">
        <v>0</v>
      </c>
      <c r="DS121" s="8">
        <v>2</v>
      </c>
      <c r="DT121" s="8">
        <v>0</v>
      </c>
      <c r="DU121" s="8">
        <v>0</v>
      </c>
      <c r="DV121" s="8">
        <v>0</v>
      </c>
      <c r="DW121" s="8">
        <v>1</v>
      </c>
      <c r="DX121" s="8">
        <v>0</v>
      </c>
      <c r="DY121" s="8">
        <v>0</v>
      </c>
      <c r="DZ121" s="8">
        <v>0</v>
      </c>
      <c r="EA121" s="8">
        <v>0</v>
      </c>
      <c r="EB121" s="8">
        <v>0</v>
      </c>
      <c r="EC121" s="8">
        <v>0</v>
      </c>
      <c r="ED121" s="8">
        <v>4</v>
      </c>
      <c r="EE121" s="8">
        <v>3</v>
      </c>
      <c r="EF121" s="8">
        <v>1</v>
      </c>
      <c r="EG121" s="8">
        <v>0</v>
      </c>
    </row>
    <row r="122" spans="1:137" ht="12.75">
      <c r="A122" s="9" t="s">
        <v>13</v>
      </c>
      <c r="C122" s="8">
        <v>8</v>
      </c>
      <c r="D122" s="8">
        <v>8</v>
      </c>
      <c r="E122" s="8">
        <v>8</v>
      </c>
      <c r="F122" s="8">
        <v>3</v>
      </c>
      <c r="G122" s="8">
        <v>13</v>
      </c>
      <c r="H122" s="8">
        <v>14</v>
      </c>
      <c r="I122" s="8">
        <v>19</v>
      </c>
      <c r="J122" s="8">
        <v>29</v>
      </c>
      <c r="K122" s="8">
        <v>5</v>
      </c>
      <c r="L122" s="8">
        <v>2</v>
      </c>
      <c r="M122" s="8">
        <v>2</v>
      </c>
      <c r="N122" s="8">
        <v>30</v>
      </c>
      <c r="O122" s="8">
        <v>16</v>
      </c>
      <c r="P122" s="8">
        <v>6</v>
      </c>
      <c r="Q122" s="8">
        <v>3</v>
      </c>
      <c r="R122" s="8">
        <v>57</v>
      </c>
      <c r="S122" s="8">
        <v>25211</v>
      </c>
      <c r="T122" s="8">
        <v>990</v>
      </c>
      <c r="U122" s="8">
        <v>0</v>
      </c>
      <c r="V122" s="8">
        <v>3</v>
      </c>
      <c r="W122" s="8">
        <v>3</v>
      </c>
      <c r="X122" s="8">
        <v>1</v>
      </c>
      <c r="Y122" s="8">
        <v>125</v>
      </c>
      <c r="Z122" s="8">
        <v>100</v>
      </c>
      <c r="AA122" s="8">
        <v>29</v>
      </c>
      <c r="AB122" s="8">
        <v>4</v>
      </c>
      <c r="AC122" s="8">
        <v>4</v>
      </c>
      <c r="AD122" s="8">
        <v>5</v>
      </c>
      <c r="AE122" s="8">
        <v>2</v>
      </c>
      <c r="AF122" s="8">
        <v>34</v>
      </c>
      <c r="AG122" s="8">
        <v>104</v>
      </c>
      <c r="AH122" s="8">
        <v>2</v>
      </c>
      <c r="AI122" s="8">
        <v>15</v>
      </c>
      <c r="AJ122" s="8">
        <v>15</v>
      </c>
      <c r="AK122" s="8">
        <v>2</v>
      </c>
      <c r="AL122" s="8">
        <v>44</v>
      </c>
      <c r="AM122" s="8">
        <v>3</v>
      </c>
      <c r="AN122" s="8">
        <v>2</v>
      </c>
      <c r="AO122" s="8">
        <v>20</v>
      </c>
      <c r="AP122" s="8">
        <v>4</v>
      </c>
      <c r="AQ122" s="8">
        <v>15</v>
      </c>
      <c r="AR122" s="8">
        <v>17</v>
      </c>
      <c r="AS122" s="8">
        <v>9</v>
      </c>
      <c r="AT122" s="8">
        <v>7</v>
      </c>
      <c r="AU122" s="8">
        <v>9</v>
      </c>
      <c r="AV122" s="8">
        <v>5</v>
      </c>
      <c r="AW122" s="8">
        <v>23</v>
      </c>
      <c r="AX122" s="8">
        <v>8</v>
      </c>
      <c r="AY122" s="8">
        <v>9</v>
      </c>
      <c r="AZ122" s="8">
        <v>201</v>
      </c>
      <c r="BA122" s="8">
        <v>4</v>
      </c>
      <c r="BB122" s="8">
        <v>12</v>
      </c>
      <c r="BC122" s="8">
        <v>13</v>
      </c>
      <c r="BD122" s="8">
        <v>50</v>
      </c>
      <c r="BE122" s="8">
        <v>7</v>
      </c>
      <c r="BF122" s="8">
        <v>49</v>
      </c>
      <c r="BG122" s="8">
        <v>2</v>
      </c>
      <c r="BH122" s="8">
        <v>8</v>
      </c>
      <c r="BI122" s="8">
        <v>70</v>
      </c>
      <c r="BJ122" s="8">
        <v>8</v>
      </c>
      <c r="BK122" s="8">
        <v>5</v>
      </c>
      <c r="BL122" s="8">
        <v>0</v>
      </c>
      <c r="BM122" s="8">
        <v>7</v>
      </c>
      <c r="BN122" s="8">
        <v>14</v>
      </c>
      <c r="BO122" s="8">
        <v>3</v>
      </c>
      <c r="BP122" s="8">
        <v>4</v>
      </c>
      <c r="BQ122" s="8">
        <v>91</v>
      </c>
      <c r="BR122" s="8">
        <v>25</v>
      </c>
      <c r="BS122" s="8">
        <v>2</v>
      </c>
      <c r="BT122" s="8">
        <v>10</v>
      </c>
      <c r="BU122" s="8">
        <v>18</v>
      </c>
      <c r="BV122" s="8">
        <v>13256</v>
      </c>
      <c r="BW122" s="8">
        <v>14</v>
      </c>
      <c r="BX122" s="8">
        <v>6</v>
      </c>
      <c r="BY122" s="8">
        <v>6</v>
      </c>
      <c r="BZ122" s="8">
        <v>3</v>
      </c>
      <c r="CA122" s="8">
        <v>18</v>
      </c>
      <c r="CB122" s="8">
        <v>8</v>
      </c>
      <c r="CC122" s="8">
        <v>2</v>
      </c>
      <c r="CD122" s="8">
        <v>12</v>
      </c>
      <c r="CE122" s="8">
        <v>5</v>
      </c>
      <c r="CF122" s="8">
        <v>1</v>
      </c>
      <c r="CG122" s="8">
        <v>8</v>
      </c>
      <c r="CH122" s="8">
        <v>17</v>
      </c>
      <c r="CI122" s="8">
        <v>38</v>
      </c>
      <c r="CJ122" s="8">
        <v>1</v>
      </c>
      <c r="CK122" s="8">
        <v>3</v>
      </c>
      <c r="CL122" s="8">
        <v>11</v>
      </c>
      <c r="CM122" s="8">
        <v>2</v>
      </c>
      <c r="CN122" s="8">
        <v>2</v>
      </c>
      <c r="CO122" s="8">
        <v>10</v>
      </c>
      <c r="CP122" s="8">
        <v>3</v>
      </c>
      <c r="CQ122" s="8">
        <v>13</v>
      </c>
      <c r="CR122" s="8">
        <v>5</v>
      </c>
      <c r="CS122" s="8">
        <v>3</v>
      </c>
      <c r="CT122" s="8">
        <v>0</v>
      </c>
      <c r="CU122" s="8">
        <v>4</v>
      </c>
      <c r="CV122" s="8">
        <v>7</v>
      </c>
      <c r="CW122" s="8">
        <v>63</v>
      </c>
      <c r="CX122" s="8">
        <v>13</v>
      </c>
      <c r="CY122" s="8">
        <v>3</v>
      </c>
      <c r="CZ122" s="8">
        <v>8</v>
      </c>
      <c r="DA122" s="8">
        <v>2</v>
      </c>
      <c r="DB122" s="8">
        <v>14</v>
      </c>
      <c r="DC122" s="8">
        <v>6</v>
      </c>
      <c r="DD122" s="8">
        <v>5</v>
      </c>
      <c r="DE122" s="8">
        <v>38</v>
      </c>
      <c r="DF122" s="8">
        <v>35046</v>
      </c>
      <c r="DG122" s="8">
        <v>10</v>
      </c>
      <c r="DH122" s="8">
        <v>73</v>
      </c>
      <c r="DI122" s="8">
        <v>7</v>
      </c>
      <c r="DJ122" s="8">
        <v>18</v>
      </c>
      <c r="DK122" s="8">
        <v>6</v>
      </c>
      <c r="DL122" s="8">
        <v>18</v>
      </c>
      <c r="DM122" s="8">
        <v>4</v>
      </c>
      <c r="DN122" s="8">
        <v>9</v>
      </c>
      <c r="DO122" s="8">
        <v>10</v>
      </c>
      <c r="DP122" s="8">
        <v>6</v>
      </c>
      <c r="DQ122" s="8">
        <v>5</v>
      </c>
      <c r="DR122" s="8">
        <v>1</v>
      </c>
      <c r="DS122" s="8">
        <v>106</v>
      </c>
      <c r="DT122" s="8">
        <v>11</v>
      </c>
      <c r="DU122" s="8">
        <v>0</v>
      </c>
      <c r="DV122" s="8">
        <v>3</v>
      </c>
      <c r="DW122" s="8">
        <v>9</v>
      </c>
      <c r="DX122" s="8">
        <v>11</v>
      </c>
      <c r="DY122" s="8">
        <v>5</v>
      </c>
      <c r="DZ122" s="8">
        <v>4</v>
      </c>
      <c r="EA122" s="8">
        <v>7</v>
      </c>
      <c r="EB122" s="8">
        <v>8</v>
      </c>
      <c r="EC122" s="8">
        <v>10</v>
      </c>
      <c r="ED122" s="8">
        <v>37</v>
      </c>
      <c r="EE122" s="8">
        <v>48</v>
      </c>
      <c r="EF122" s="8">
        <v>21</v>
      </c>
      <c r="EG122" s="8">
        <v>0</v>
      </c>
    </row>
    <row r="123" spans="2:137" s="10" customFormat="1" ht="12.75" customHeight="1">
      <c r="B123" s="11" t="s">
        <v>145</v>
      </c>
      <c r="C123" s="12">
        <f aca="true" t="shared" si="56" ref="C123:AH123">C122/76753</f>
        <v>0.00010423045353276093</v>
      </c>
      <c r="D123" s="12">
        <f t="shared" si="56"/>
        <v>0.00010423045353276093</v>
      </c>
      <c r="E123" s="12">
        <f t="shared" si="56"/>
        <v>0.00010423045353276093</v>
      </c>
      <c r="F123" s="12">
        <f t="shared" si="56"/>
        <v>3.908642007478535E-05</v>
      </c>
      <c r="G123" s="12">
        <f t="shared" si="56"/>
        <v>0.00016937448699073652</v>
      </c>
      <c r="H123" s="12">
        <f t="shared" si="56"/>
        <v>0.00018240329368233164</v>
      </c>
      <c r="I123" s="12">
        <f t="shared" si="56"/>
        <v>0.00024754732714030723</v>
      </c>
      <c r="J123" s="12">
        <f t="shared" si="56"/>
        <v>0.0003778353940562584</v>
      </c>
      <c r="K123" s="12">
        <f t="shared" si="56"/>
        <v>6.514403345797558E-05</v>
      </c>
      <c r="L123" s="12">
        <f t="shared" si="56"/>
        <v>2.6057613383190233E-05</v>
      </c>
      <c r="M123" s="12">
        <f t="shared" si="56"/>
        <v>2.6057613383190233E-05</v>
      </c>
      <c r="N123" s="12">
        <f t="shared" si="56"/>
        <v>0.0003908642007478535</v>
      </c>
      <c r="O123" s="12">
        <f t="shared" si="56"/>
        <v>0.00020846090706552186</v>
      </c>
      <c r="P123" s="12">
        <f t="shared" si="56"/>
        <v>7.81728401495707E-05</v>
      </c>
      <c r="Q123" s="12">
        <f t="shared" si="56"/>
        <v>3.908642007478535E-05</v>
      </c>
      <c r="R123" s="12">
        <f t="shared" si="56"/>
        <v>0.0007426419814209217</v>
      </c>
      <c r="S123" s="12">
        <f t="shared" si="56"/>
        <v>0.3284692455018045</v>
      </c>
      <c r="T123" s="12">
        <f t="shared" si="56"/>
        <v>0.012898518624679165</v>
      </c>
      <c r="U123" s="12">
        <f t="shared" si="56"/>
        <v>0</v>
      </c>
      <c r="V123" s="12">
        <f t="shared" si="56"/>
        <v>3.908642007478535E-05</v>
      </c>
      <c r="W123" s="12">
        <f t="shared" si="56"/>
        <v>3.908642007478535E-05</v>
      </c>
      <c r="X123" s="12">
        <f t="shared" si="56"/>
        <v>1.3028806691595116E-05</v>
      </c>
      <c r="Y123" s="12">
        <f t="shared" si="56"/>
        <v>0.0016286008364493896</v>
      </c>
      <c r="Z123" s="12">
        <f t="shared" si="56"/>
        <v>0.0013028806691595116</v>
      </c>
      <c r="AA123" s="12">
        <f t="shared" si="56"/>
        <v>0.0003778353940562584</v>
      </c>
      <c r="AB123" s="12">
        <f t="shared" si="56"/>
        <v>5.2115226766380465E-05</v>
      </c>
      <c r="AC123" s="12">
        <f t="shared" si="56"/>
        <v>5.2115226766380465E-05</v>
      </c>
      <c r="AD123" s="12">
        <f t="shared" si="56"/>
        <v>6.514403345797558E-05</v>
      </c>
      <c r="AE123" s="12">
        <f t="shared" si="56"/>
        <v>2.6057613383190233E-05</v>
      </c>
      <c r="AF123" s="12">
        <f t="shared" si="56"/>
        <v>0.00044297942751423395</v>
      </c>
      <c r="AG123" s="12">
        <f t="shared" si="56"/>
        <v>0.0013549958959258922</v>
      </c>
      <c r="AH123" s="12">
        <f t="shared" si="56"/>
        <v>2.6057613383190233E-05</v>
      </c>
      <c r="AI123" s="12">
        <f aca="true" t="shared" si="57" ref="AI123:CT123">AI122/76753</f>
        <v>0.00019543210037392675</v>
      </c>
      <c r="AJ123" s="12">
        <f t="shared" si="57"/>
        <v>0.00019543210037392675</v>
      </c>
      <c r="AK123" s="12">
        <f t="shared" si="57"/>
        <v>2.6057613383190233E-05</v>
      </c>
      <c r="AL123" s="12">
        <f t="shared" si="57"/>
        <v>0.0005732674944301852</v>
      </c>
      <c r="AM123" s="12">
        <f t="shared" si="57"/>
        <v>3.908642007478535E-05</v>
      </c>
      <c r="AN123" s="12">
        <f t="shared" si="57"/>
        <v>2.6057613383190233E-05</v>
      </c>
      <c r="AO123" s="12">
        <f t="shared" si="57"/>
        <v>0.0002605761338319023</v>
      </c>
      <c r="AP123" s="12">
        <f t="shared" si="57"/>
        <v>5.2115226766380465E-05</v>
      </c>
      <c r="AQ123" s="12">
        <f t="shared" si="57"/>
        <v>0.00019543210037392675</v>
      </c>
      <c r="AR123" s="12">
        <f t="shared" si="57"/>
        <v>0.00022148971375711697</v>
      </c>
      <c r="AS123" s="12">
        <f t="shared" si="57"/>
        <v>0.00011725926022435606</v>
      </c>
      <c r="AT123" s="12">
        <f t="shared" si="57"/>
        <v>9.120164684116582E-05</v>
      </c>
      <c r="AU123" s="12">
        <f t="shared" si="57"/>
        <v>0.00011725926022435606</v>
      </c>
      <c r="AV123" s="12">
        <f t="shared" si="57"/>
        <v>6.514403345797558E-05</v>
      </c>
      <c r="AW123" s="12">
        <f t="shared" si="57"/>
        <v>0.0002996625539066877</v>
      </c>
      <c r="AX123" s="12">
        <f t="shared" si="57"/>
        <v>0.00010423045353276093</v>
      </c>
      <c r="AY123" s="12">
        <f t="shared" si="57"/>
        <v>0.00011725926022435606</v>
      </c>
      <c r="AZ123" s="12">
        <f t="shared" si="57"/>
        <v>0.0026187901450106183</v>
      </c>
      <c r="BA123" s="12">
        <f t="shared" si="57"/>
        <v>5.2115226766380465E-05</v>
      </c>
      <c r="BB123" s="12">
        <f t="shared" si="57"/>
        <v>0.0001563456802991414</v>
      </c>
      <c r="BC123" s="12">
        <f t="shared" si="57"/>
        <v>0.00016937448699073652</v>
      </c>
      <c r="BD123" s="12">
        <f t="shared" si="57"/>
        <v>0.0006514403345797558</v>
      </c>
      <c r="BE123" s="12">
        <f t="shared" si="57"/>
        <v>9.120164684116582E-05</v>
      </c>
      <c r="BF123" s="12">
        <f t="shared" si="57"/>
        <v>0.0006384115278881607</v>
      </c>
      <c r="BG123" s="12">
        <f t="shared" si="57"/>
        <v>2.6057613383190233E-05</v>
      </c>
      <c r="BH123" s="12">
        <f t="shared" si="57"/>
        <v>0.00010423045353276093</v>
      </c>
      <c r="BI123" s="12">
        <f t="shared" si="57"/>
        <v>0.0009120164684116582</v>
      </c>
      <c r="BJ123" s="12">
        <f t="shared" si="57"/>
        <v>0.00010423045353276093</v>
      </c>
      <c r="BK123" s="12">
        <f t="shared" si="57"/>
        <v>6.514403345797558E-05</v>
      </c>
      <c r="BL123" s="12">
        <f t="shared" si="57"/>
        <v>0</v>
      </c>
      <c r="BM123" s="12">
        <f t="shared" si="57"/>
        <v>9.120164684116582E-05</v>
      </c>
      <c r="BN123" s="12">
        <f t="shared" si="57"/>
        <v>0.00018240329368233164</v>
      </c>
      <c r="BO123" s="12">
        <f t="shared" si="57"/>
        <v>3.908642007478535E-05</v>
      </c>
      <c r="BP123" s="12">
        <f t="shared" si="57"/>
        <v>5.2115226766380465E-05</v>
      </c>
      <c r="BQ123" s="12">
        <f t="shared" si="57"/>
        <v>0.0011856214089351557</v>
      </c>
      <c r="BR123" s="12">
        <f t="shared" si="57"/>
        <v>0.0003257201672898779</v>
      </c>
      <c r="BS123" s="12">
        <f t="shared" si="57"/>
        <v>2.6057613383190233E-05</v>
      </c>
      <c r="BT123" s="12">
        <f t="shared" si="57"/>
        <v>0.00013028806691595116</v>
      </c>
      <c r="BU123" s="12">
        <f t="shared" si="57"/>
        <v>0.00023451852044871211</v>
      </c>
      <c r="BV123" s="12">
        <f t="shared" si="57"/>
        <v>0.17270986150378487</v>
      </c>
      <c r="BW123" s="12">
        <f t="shared" si="57"/>
        <v>0.00018240329368233164</v>
      </c>
      <c r="BX123" s="12">
        <f t="shared" si="57"/>
        <v>7.81728401495707E-05</v>
      </c>
      <c r="BY123" s="12">
        <f t="shared" si="57"/>
        <v>7.81728401495707E-05</v>
      </c>
      <c r="BZ123" s="12">
        <f t="shared" si="57"/>
        <v>3.908642007478535E-05</v>
      </c>
      <c r="CA123" s="12">
        <f t="shared" si="57"/>
        <v>0.00023451852044871211</v>
      </c>
      <c r="CB123" s="12">
        <f t="shared" si="57"/>
        <v>0.00010423045353276093</v>
      </c>
      <c r="CC123" s="12">
        <f t="shared" si="57"/>
        <v>2.6057613383190233E-05</v>
      </c>
      <c r="CD123" s="12">
        <f t="shared" si="57"/>
        <v>0.0001563456802991414</v>
      </c>
      <c r="CE123" s="12">
        <f t="shared" si="57"/>
        <v>6.514403345797558E-05</v>
      </c>
      <c r="CF123" s="12">
        <f t="shared" si="57"/>
        <v>1.3028806691595116E-05</v>
      </c>
      <c r="CG123" s="12">
        <f t="shared" si="57"/>
        <v>0.00010423045353276093</v>
      </c>
      <c r="CH123" s="12">
        <f t="shared" si="57"/>
        <v>0.00022148971375711697</v>
      </c>
      <c r="CI123" s="12">
        <f t="shared" si="57"/>
        <v>0.0004950946542806145</v>
      </c>
      <c r="CJ123" s="12">
        <f t="shared" si="57"/>
        <v>1.3028806691595116E-05</v>
      </c>
      <c r="CK123" s="12">
        <f t="shared" si="57"/>
        <v>3.908642007478535E-05</v>
      </c>
      <c r="CL123" s="12">
        <f t="shared" si="57"/>
        <v>0.0001433168736075463</v>
      </c>
      <c r="CM123" s="12">
        <f t="shared" si="57"/>
        <v>2.6057613383190233E-05</v>
      </c>
      <c r="CN123" s="12">
        <f t="shared" si="57"/>
        <v>2.6057613383190233E-05</v>
      </c>
      <c r="CO123" s="12">
        <f t="shared" si="57"/>
        <v>0.00013028806691595116</v>
      </c>
      <c r="CP123" s="12">
        <f t="shared" si="57"/>
        <v>3.908642007478535E-05</v>
      </c>
      <c r="CQ123" s="12">
        <f t="shared" si="57"/>
        <v>0.00016937448699073652</v>
      </c>
      <c r="CR123" s="12">
        <f t="shared" si="57"/>
        <v>6.514403345797558E-05</v>
      </c>
      <c r="CS123" s="12">
        <f t="shared" si="57"/>
        <v>3.908642007478535E-05</v>
      </c>
      <c r="CT123" s="12">
        <f t="shared" si="57"/>
        <v>0</v>
      </c>
      <c r="CU123" s="12">
        <f aca="true" t="shared" si="58" ref="CU123:EG123">CU122/76753</f>
        <v>5.2115226766380465E-05</v>
      </c>
      <c r="CV123" s="12">
        <f t="shared" si="58"/>
        <v>9.120164684116582E-05</v>
      </c>
      <c r="CW123" s="12">
        <f t="shared" si="58"/>
        <v>0.0008208148215704923</v>
      </c>
      <c r="CX123" s="12">
        <f t="shared" si="58"/>
        <v>0.00016937448699073652</v>
      </c>
      <c r="CY123" s="12">
        <f t="shared" si="58"/>
        <v>3.908642007478535E-05</v>
      </c>
      <c r="CZ123" s="12">
        <f t="shared" si="58"/>
        <v>0.00010423045353276093</v>
      </c>
      <c r="DA123" s="12">
        <f t="shared" si="58"/>
        <v>2.6057613383190233E-05</v>
      </c>
      <c r="DB123" s="12">
        <f t="shared" si="58"/>
        <v>0.00018240329368233164</v>
      </c>
      <c r="DC123" s="12">
        <f t="shared" si="58"/>
        <v>7.81728401495707E-05</v>
      </c>
      <c r="DD123" s="12">
        <f t="shared" si="58"/>
        <v>6.514403345797558E-05</v>
      </c>
      <c r="DE123" s="12">
        <f t="shared" si="58"/>
        <v>0.0004950946542806145</v>
      </c>
      <c r="DF123" s="12">
        <f t="shared" si="58"/>
        <v>0.45660755931364244</v>
      </c>
      <c r="DG123" s="12">
        <f t="shared" si="58"/>
        <v>0.00013028806691595116</v>
      </c>
      <c r="DH123" s="12">
        <f t="shared" si="58"/>
        <v>0.0009511028884864435</v>
      </c>
      <c r="DI123" s="12">
        <f t="shared" si="58"/>
        <v>9.120164684116582E-05</v>
      </c>
      <c r="DJ123" s="12">
        <f t="shared" si="58"/>
        <v>0.00023451852044871211</v>
      </c>
      <c r="DK123" s="12">
        <f t="shared" si="58"/>
        <v>7.81728401495707E-05</v>
      </c>
      <c r="DL123" s="12">
        <f t="shared" si="58"/>
        <v>0.00023451852044871211</v>
      </c>
      <c r="DM123" s="12">
        <f t="shared" si="58"/>
        <v>5.2115226766380465E-05</v>
      </c>
      <c r="DN123" s="12">
        <f t="shared" si="58"/>
        <v>0.00011725926022435606</v>
      </c>
      <c r="DO123" s="12">
        <f t="shared" si="58"/>
        <v>0.00013028806691595116</v>
      </c>
      <c r="DP123" s="12">
        <f t="shared" si="58"/>
        <v>7.81728401495707E-05</v>
      </c>
      <c r="DQ123" s="12">
        <f t="shared" si="58"/>
        <v>6.514403345797558E-05</v>
      </c>
      <c r="DR123" s="12">
        <f t="shared" si="58"/>
        <v>1.3028806691595116E-05</v>
      </c>
      <c r="DS123" s="12">
        <f t="shared" si="58"/>
        <v>0.0013810535093090825</v>
      </c>
      <c r="DT123" s="12">
        <f t="shared" si="58"/>
        <v>0.0001433168736075463</v>
      </c>
      <c r="DU123" s="12">
        <f t="shared" si="58"/>
        <v>0</v>
      </c>
      <c r="DV123" s="12">
        <f t="shared" si="58"/>
        <v>3.908642007478535E-05</v>
      </c>
      <c r="DW123" s="12">
        <f t="shared" si="58"/>
        <v>0.00011725926022435606</v>
      </c>
      <c r="DX123" s="12">
        <f t="shared" si="58"/>
        <v>0.0001433168736075463</v>
      </c>
      <c r="DY123" s="12">
        <f t="shared" si="58"/>
        <v>6.514403345797558E-05</v>
      </c>
      <c r="DZ123" s="12">
        <f t="shared" si="58"/>
        <v>5.2115226766380465E-05</v>
      </c>
      <c r="EA123" s="12">
        <f t="shared" si="58"/>
        <v>9.120164684116582E-05</v>
      </c>
      <c r="EB123" s="12">
        <f t="shared" si="58"/>
        <v>0.00010423045353276093</v>
      </c>
      <c r="EC123" s="12">
        <f t="shared" si="58"/>
        <v>0.00013028806691595116</v>
      </c>
      <c r="ED123" s="12">
        <f t="shared" si="58"/>
        <v>0.0004820658475890193</v>
      </c>
      <c r="EE123" s="12">
        <f t="shared" si="58"/>
        <v>0.0006253827211965656</v>
      </c>
      <c r="EF123" s="12">
        <f t="shared" si="58"/>
        <v>0.00027360494052349745</v>
      </c>
      <c r="EG123" s="12">
        <f t="shared" si="58"/>
        <v>0</v>
      </c>
    </row>
    <row r="124" spans="2:137" ht="4.5" customHeight="1">
      <c r="B124" s="13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</row>
    <row r="125" spans="1:137" ht="12.75">
      <c r="A125" s="3" t="s">
        <v>59</v>
      </c>
      <c r="B125" s="13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</row>
    <row r="126" spans="2:137" ht="12.75">
      <c r="B126" s="7" t="s">
        <v>52</v>
      </c>
      <c r="C126" s="8">
        <v>8</v>
      </c>
      <c r="D126" s="8">
        <v>10</v>
      </c>
      <c r="E126" s="8">
        <v>12</v>
      </c>
      <c r="F126" s="8">
        <v>6</v>
      </c>
      <c r="G126" s="8">
        <v>25</v>
      </c>
      <c r="H126" s="8">
        <v>27</v>
      </c>
      <c r="I126" s="8">
        <v>46</v>
      </c>
      <c r="J126" s="8">
        <v>24</v>
      </c>
      <c r="K126" s="8">
        <v>42</v>
      </c>
      <c r="L126" s="8">
        <v>6</v>
      </c>
      <c r="M126" s="8">
        <v>8</v>
      </c>
      <c r="N126" s="8">
        <v>28</v>
      </c>
      <c r="O126" s="8">
        <v>96</v>
      </c>
      <c r="P126" s="8">
        <v>17</v>
      </c>
      <c r="Q126" s="8">
        <v>11</v>
      </c>
      <c r="R126" s="8">
        <v>76</v>
      </c>
      <c r="S126" s="8">
        <v>46184</v>
      </c>
      <c r="T126" s="8">
        <v>3342</v>
      </c>
      <c r="U126" s="8">
        <v>8</v>
      </c>
      <c r="V126" s="8">
        <v>12</v>
      </c>
      <c r="W126" s="8">
        <v>12</v>
      </c>
      <c r="X126" s="8">
        <v>1</v>
      </c>
      <c r="Y126" s="8">
        <v>199</v>
      </c>
      <c r="Z126" s="8">
        <v>181</v>
      </c>
      <c r="AA126" s="8">
        <v>7</v>
      </c>
      <c r="AB126" s="8">
        <v>4</v>
      </c>
      <c r="AC126" s="8">
        <v>3</v>
      </c>
      <c r="AD126" s="8">
        <v>27</v>
      </c>
      <c r="AE126" s="8">
        <v>3</v>
      </c>
      <c r="AF126" s="8">
        <v>49</v>
      </c>
      <c r="AG126" s="8">
        <v>226</v>
      </c>
      <c r="AH126" s="8">
        <v>6</v>
      </c>
      <c r="AI126" s="8">
        <v>4</v>
      </c>
      <c r="AJ126" s="8">
        <v>21</v>
      </c>
      <c r="AK126" s="8">
        <v>3</v>
      </c>
      <c r="AL126" s="8">
        <v>92</v>
      </c>
      <c r="AM126" s="8">
        <v>5</v>
      </c>
      <c r="AN126" s="8">
        <v>10</v>
      </c>
      <c r="AO126" s="8">
        <v>51</v>
      </c>
      <c r="AP126" s="8">
        <v>16</v>
      </c>
      <c r="AQ126" s="8">
        <v>40</v>
      </c>
      <c r="AR126" s="8">
        <v>19</v>
      </c>
      <c r="AS126" s="8">
        <v>38</v>
      </c>
      <c r="AT126" s="8">
        <v>30</v>
      </c>
      <c r="AU126" s="8">
        <v>22</v>
      </c>
      <c r="AV126" s="8">
        <v>13</v>
      </c>
      <c r="AW126" s="8">
        <v>38</v>
      </c>
      <c r="AX126" s="8">
        <v>21</v>
      </c>
      <c r="AY126" s="8">
        <v>23</v>
      </c>
      <c r="AZ126" s="8">
        <v>667</v>
      </c>
      <c r="BA126" s="8">
        <v>4</v>
      </c>
      <c r="BB126" s="8">
        <v>40</v>
      </c>
      <c r="BC126" s="8">
        <v>17</v>
      </c>
      <c r="BD126" s="8">
        <v>52</v>
      </c>
      <c r="BE126" s="8">
        <v>5</v>
      </c>
      <c r="BF126" s="8">
        <v>10</v>
      </c>
      <c r="BG126" s="8">
        <v>2</v>
      </c>
      <c r="BH126" s="8">
        <v>7</v>
      </c>
      <c r="BI126" s="8">
        <v>54</v>
      </c>
      <c r="BJ126" s="8">
        <v>18</v>
      </c>
      <c r="BK126" s="8">
        <v>4</v>
      </c>
      <c r="BL126" s="8">
        <v>4</v>
      </c>
      <c r="BM126" s="8">
        <v>131</v>
      </c>
      <c r="BN126" s="8">
        <v>119</v>
      </c>
      <c r="BO126" s="8">
        <v>40</v>
      </c>
      <c r="BP126" s="8">
        <v>73</v>
      </c>
      <c r="BQ126" s="8">
        <v>289</v>
      </c>
      <c r="BR126" s="8">
        <v>149</v>
      </c>
      <c r="BS126" s="8">
        <v>28</v>
      </c>
      <c r="BT126" s="8">
        <v>23</v>
      </c>
      <c r="BU126" s="8">
        <v>49</v>
      </c>
      <c r="BV126" s="8">
        <v>13698</v>
      </c>
      <c r="BW126" s="8">
        <v>27</v>
      </c>
      <c r="BX126" s="8">
        <v>21</v>
      </c>
      <c r="BY126" s="8">
        <v>40</v>
      </c>
      <c r="BZ126" s="8">
        <v>17</v>
      </c>
      <c r="CA126" s="8">
        <v>56</v>
      </c>
      <c r="CB126" s="8">
        <v>58</v>
      </c>
      <c r="CC126" s="8">
        <v>22</v>
      </c>
      <c r="CD126" s="8">
        <v>99</v>
      </c>
      <c r="CE126" s="8">
        <v>56</v>
      </c>
      <c r="CF126" s="8">
        <v>16</v>
      </c>
      <c r="CG126" s="8">
        <v>8</v>
      </c>
      <c r="CH126" s="8">
        <v>15</v>
      </c>
      <c r="CI126" s="8">
        <v>67</v>
      </c>
      <c r="CJ126" s="8">
        <v>1</v>
      </c>
      <c r="CK126" s="8">
        <v>2</v>
      </c>
      <c r="CL126" s="8">
        <v>19</v>
      </c>
      <c r="CM126" s="8">
        <v>7</v>
      </c>
      <c r="CN126" s="8">
        <v>11</v>
      </c>
      <c r="CO126" s="8">
        <v>65</v>
      </c>
      <c r="CP126" s="8">
        <v>7</v>
      </c>
      <c r="CQ126" s="8">
        <v>19</v>
      </c>
      <c r="CR126" s="8">
        <v>10</v>
      </c>
      <c r="CS126" s="8">
        <v>4</v>
      </c>
      <c r="CT126" s="8">
        <v>8</v>
      </c>
      <c r="CU126" s="8">
        <v>6</v>
      </c>
      <c r="CV126" s="8">
        <v>12</v>
      </c>
      <c r="CW126" s="8">
        <v>67</v>
      </c>
      <c r="CX126" s="8">
        <v>20</v>
      </c>
      <c r="CY126" s="8">
        <v>11</v>
      </c>
      <c r="CZ126" s="8">
        <v>41</v>
      </c>
      <c r="DA126" s="8">
        <v>14</v>
      </c>
      <c r="DB126" s="8">
        <v>11</v>
      </c>
      <c r="DC126" s="8">
        <v>8</v>
      </c>
      <c r="DD126" s="8">
        <v>17</v>
      </c>
      <c r="DE126" s="8">
        <v>44</v>
      </c>
      <c r="DF126" s="8">
        <v>31806</v>
      </c>
      <c r="DG126" s="8">
        <v>11</v>
      </c>
      <c r="DH126" s="8">
        <v>108</v>
      </c>
      <c r="DI126" s="8">
        <v>25</v>
      </c>
      <c r="DJ126" s="8">
        <v>16</v>
      </c>
      <c r="DK126" s="8">
        <v>14</v>
      </c>
      <c r="DL126" s="8">
        <v>22</v>
      </c>
      <c r="DM126" s="8">
        <v>5</v>
      </c>
      <c r="DN126" s="8">
        <v>12</v>
      </c>
      <c r="DO126" s="8">
        <v>7</v>
      </c>
      <c r="DP126" s="8">
        <v>8</v>
      </c>
      <c r="DQ126" s="8">
        <v>13</v>
      </c>
      <c r="DR126" s="8">
        <v>1</v>
      </c>
      <c r="DS126" s="8">
        <v>330</v>
      </c>
      <c r="DT126" s="8">
        <v>37</v>
      </c>
      <c r="DU126" s="8">
        <v>10</v>
      </c>
      <c r="DV126" s="8">
        <v>8</v>
      </c>
      <c r="DW126" s="8">
        <v>30</v>
      </c>
      <c r="DX126" s="8">
        <v>94</v>
      </c>
      <c r="DY126" s="8">
        <v>6</v>
      </c>
      <c r="DZ126" s="8">
        <v>15</v>
      </c>
      <c r="EA126" s="8">
        <v>16</v>
      </c>
      <c r="EB126" s="8">
        <v>17</v>
      </c>
      <c r="EC126" s="8">
        <v>134</v>
      </c>
      <c r="ED126" s="8">
        <v>284</v>
      </c>
      <c r="EE126" s="8">
        <v>20</v>
      </c>
      <c r="EF126" s="8">
        <v>99</v>
      </c>
      <c r="EG126" s="8">
        <v>4</v>
      </c>
    </row>
    <row r="127" spans="1:137" ht="12.75">
      <c r="A127" s="9" t="s">
        <v>13</v>
      </c>
      <c r="C127" s="8">
        <v>8</v>
      </c>
      <c r="D127" s="8">
        <v>10</v>
      </c>
      <c r="E127" s="8">
        <v>12</v>
      </c>
      <c r="F127" s="8">
        <v>6</v>
      </c>
      <c r="G127" s="8">
        <v>25</v>
      </c>
      <c r="H127" s="8">
        <v>27</v>
      </c>
      <c r="I127" s="8">
        <v>46</v>
      </c>
      <c r="J127" s="8">
        <v>24</v>
      </c>
      <c r="K127" s="8">
        <v>42</v>
      </c>
      <c r="L127" s="8">
        <v>6</v>
      </c>
      <c r="M127" s="8">
        <v>8</v>
      </c>
      <c r="N127" s="8">
        <v>28</v>
      </c>
      <c r="O127" s="8">
        <v>96</v>
      </c>
      <c r="P127" s="8">
        <v>17</v>
      </c>
      <c r="Q127" s="8">
        <v>11</v>
      </c>
      <c r="R127" s="8">
        <v>76</v>
      </c>
      <c r="S127" s="8">
        <v>46184</v>
      </c>
      <c r="T127" s="8">
        <v>3342</v>
      </c>
      <c r="U127" s="8">
        <v>8</v>
      </c>
      <c r="V127" s="8">
        <v>12</v>
      </c>
      <c r="W127" s="8">
        <v>12</v>
      </c>
      <c r="X127" s="8">
        <v>1</v>
      </c>
      <c r="Y127" s="8">
        <v>199</v>
      </c>
      <c r="Z127" s="8">
        <v>181</v>
      </c>
      <c r="AA127" s="8">
        <v>7</v>
      </c>
      <c r="AB127" s="8">
        <v>4</v>
      </c>
      <c r="AC127" s="8">
        <v>3</v>
      </c>
      <c r="AD127" s="8">
        <v>27</v>
      </c>
      <c r="AE127" s="8">
        <v>3</v>
      </c>
      <c r="AF127" s="8">
        <v>49</v>
      </c>
      <c r="AG127" s="8">
        <v>226</v>
      </c>
      <c r="AH127" s="8">
        <v>6</v>
      </c>
      <c r="AI127" s="8">
        <v>4</v>
      </c>
      <c r="AJ127" s="8">
        <v>21</v>
      </c>
      <c r="AK127" s="8">
        <v>3</v>
      </c>
      <c r="AL127" s="8">
        <v>92</v>
      </c>
      <c r="AM127" s="8">
        <v>5</v>
      </c>
      <c r="AN127" s="8">
        <v>10</v>
      </c>
      <c r="AO127" s="8">
        <v>51</v>
      </c>
      <c r="AP127" s="8">
        <v>16</v>
      </c>
      <c r="AQ127" s="8">
        <v>40</v>
      </c>
      <c r="AR127" s="8">
        <v>19</v>
      </c>
      <c r="AS127" s="8">
        <v>38</v>
      </c>
      <c r="AT127" s="8">
        <v>30</v>
      </c>
      <c r="AU127" s="8">
        <v>22</v>
      </c>
      <c r="AV127" s="8">
        <v>13</v>
      </c>
      <c r="AW127" s="8">
        <v>38</v>
      </c>
      <c r="AX127" s="8">
        <v>21</v>
      </c>
      <c r="AY127" s="8">
        <v>23</v>
      </c>
      <c r="AZ127" s="8">
        <v>667</v>
      </c>
      <c r="BA127" s="8">
        <v>4</v>
      </c>
      <c r="BB127" s="8">
        <v>40</v>
      </c>
      <c r="BC127" s="8">
        <v>17</v>
      </c>
      <c r="BD127" s="8">
        <v>52</v>
      </c>
      <c r="BE127" s="8">
        <v>5</v>
      </c>
      <c r="BF127" s="8">
        <v>10</v>
      </c>
      <c r="BG127" s="8">
        <v>2</v>
      </c>
      <c r="BH127" s="8">
        <v>7</v>
      </c>
      <c r="BI127" s="8">
        <v>54</v>
      </c>
      <c r="BJ127" s="8">
        <v>18</v>
      </c>
      <c r="BK127" s="8">
        <v>4</v>
      </c>
      <c r="BL127" s="8">
        <v>4</v>
      </c>
      <c r="BM127" s="8">
        <v>131</v>
      </c>
      <c r="BN127" s="8">
        <v>119</v>
      </c>
      <c r="BO127" s="8">
        <v>40</v>
      </c>
      <c r="BP127" s="8">
        <v>73</v>
      </c>
      <c r="BQ127" s="8">
        <v>289</v>
      </c>
      <c r="BR127" s="8">
        <v>149</v>
      </c>
      <c r="BS127" s="8">
        <v>28</v>
      </c>
      <c r="BT127" s="8">
        <v>23</v>
      </c>
      <c r="BU127" s="8">
        <v>49</v>
      </c>
      <c r="BV127" s="8">
        <v>13698</v>
      </c>
      <c r="BW127" s="8">
        <v>27</v>
      </c>
      <c r="BX127" s="8">
        <v>21</v>
      </c>
      <c r="BY127" s="8">
        <v>40</v>
      </c>
      <c r="BZ127" s="8">
        <v>17</v>
      </c>
      <c r="CA127" s="8">
        <v>56</v>
      </c>
      <c r="CB127" s="8">
        <v>58</v>
      </c>
      <c r="CC127" s="8">
        <v>22</v>
      </c>
      <c r="CD127" s="8">
        <v>99</v>
      </c>
      <c r="CE127" s="8">
        <v>56</v>
      </c>
      <c r="CF127" s="8">
        <v>16</v>
      </c>
      <c r="CG127" s="8">
        <v>8</v>
      </c>
      <c r="CH127" s="8">
        <v>15</v>
      </c>
      <c r="CI127" s="8">
        <v>67</v>
      </c>
      <c r="CJ127" s="8">
        <v>1</v>
      </c>
      <c r="CK127" s="8">
        <v>2</v>
      </c>
      <c r="CL127" s="8">
        <v>19</v>
      </c>
      <c r="CM127" s="8">
        <v>7</v>
      </c>
      <c r="CN127" s="8">
        <v>11</v>
      </c>
      <c r="CO127" s="8">
        <v>65</v>
      </c>
      <c r="CP127" s="8">
        <v>7</v>
      </c>
      <c r="CQ127" s="8">
        <v>19</v>
      </c>
      <c r="CR127" s="8">
        <v>10</v>
      </c>
      <c r="CS127" s="8">
        <v>4</v>
      </c>
      <c r="CT127" s="8">
        <v>8</v>
      </c>
      <c r="CU127" s="8">
        <v>6</v>
      </c>
      <c r="CV127" s="8">
        <v>12</v>
      </c>
      <c r="CW127" s="8">
        <v>67</v>
      </c>
      <c r="CX127" s="8">
        <v>20</v>
      </c>
      <c r="CY127" s="8">
        <v>11</v>
      </c>
      <c r="CZ127" s="8">
        <v>41</v>
      </c>
      <c r="DA127" s="8">
        <v>14</v>
      </c>
      <c r="DB127" s="8">
        <v>11</v>
      </c>
      <c r="DC127" s="8">
        <v>8</v>
      </c>
      <c r="DD127" s="8">
        <v>17</v>
      </c>
      <c r="DE127" s="8">
        <v>44</v>
      </c>
      <c r="DF127" s="8">
        <v>31806</v>
      </c>
      <c r="DG127" s="8">
        <v>11</v>
      </c>
      <c r="DH127" s="8">
        <v>108</v>
      </c>
      <c r="DI127" s="8">
        <v>25</v>
      </c>
      <c r="DJ127" s="8">
        <v>16</v>
      </c>
      <c r="DK127" s="8">
        <v>14</v>
      </c>
      <c r="DL127" s="8">
        <v>22</v>
      </c>
      <c r="DM127" s="8">
        <v>5</v>
      </c>
      <c r="DN127" s="8">
        <v>12</v>
      </c>
      <c r="DO127" s="8">
        <v>7</v>
      </c>
      <c r="DP127" s="8">
        <v>8</v>
      </c>
      <c r="DQ127" s="8">
        <v>13</v>
      </c>
      <c r="DR127" s="8">
        <v>1</v>
      </c>
      <c r="DS127" s="8">
        <v>330</v>
      </c>
      <c r="DT127" s="8">
        <v>37</v>
      </c>
      <c r="DU127" s="8">
        <v>10</v>
      </c>
      <c r="DV127" s="8">
        <v>8</v>
      </c>
      <c r="DW127" s="8">
        <v>30</v>
      </c>
      <c r="DX127" s="8">
        <v>94</v>
      </c>
      <c r="DY127" s="8">
        <v>6</v>
      </c>
      <c r="DZ127" s="8">
        <v>15</v>
      </c>
      <c r="EA127" s="8">
        <v>16</v>
      </c>
      <c r="EB127" s="8">
        <v>17</v>
      </c>
      <c r="EC127" s="8">
        <v>134</v>
      </c>
      <c r="ED127" s="8">
        <v>284</v>
      </c>
      <c r="EE127" s="8">
        <v>20</v>
      </c>
      <c r="EF127" s="8">
        <v>99</v>
      </c>
      <c r="EG127" s="8">
        <v>4</v>
      </c>
    </row>
    <row r="128" spans="2:137" s="10" customFormat="1" ht="12.75" customHeight="1">
      <c r="B128" s="11" t="s">
        <v>145</v>
      </c>
      <c r="C128" s="12">
        <f aca="true" t="shared" si="59" ref="C128:AH128">C127/100693</f>
        <v>7.944941555023686E-05</v>
      </c>
      <c r="D128" s="12">
        <f t="shared" si="59"/>
        <v>9.931176943779607E-05</v>
      </c>
      <c r="E128" s="12">
        <f t="shared" si="59"/>
        <v>0.0001191741233253553</v>
      </c>
      <c r="F128" s="12">
        <f t="shared" si="59"/>
        <v>5.958706166267765E-05</v>
      </c>
      <c r="G128" s="12">
        <f t="shared" si="59"/>
        <v>0.00024827942359449017</v>
      </c>
      <c r="H128" s="12">
        <f t="shared" si="59"/>
        <v>0.0002681417774820494</v>
      </c>
      <c r="I128" s="12">
        <f t="shared" si="59"/>
        <v>0.00045683413941386195</v>
      </c>
      <c r="J128" s="12">
        <f t="shared" si="59"/>
        <v>0.0002383482466507106</v>
      </c>
      <c r="K128" s="12">
        <f t="shared" si="59"/>
        <v>0.0004171094316387435</v>
      </c>
      <c r="L128" s="12">
        <f t="shared" si="59"/>
        <v>5.958706166267765E-05</v>
      </c>
      <c r="M128" s="12">
        <f t="shared" si="59"/>
        <v>7.944941555023686E-05</v>
      </c>
      <c r="N128" s="12">
        <f t="shared" si="59"/>
        <v>0.000278072954425829</v>
      </c>
      <c r="O128" s="12">
        <f t="shared" si="59"/>
        <v>0.0009533929866028423</v>
      </c>
      <c r="P128" s="12">
        <f t="shared" si="59"/>
        <v>0.00016883000804425333</v>
      </c>
      <c r="Q128" s="12">
        <f t="shared" si="59"/>
        <v>0.00010924294638157568</v>
      </c>
      <c r="R128" s="12">
        <f t="shared" si="59"/>
        <v>0.0007547694477272502</v>
      </c>
      <c r="S128" s="12">
        <f t="shared" si="59"/>
        <v>0.4586614759715174</v>
      </c>
      <c r="T128" s="12">
        <f t="shared" si="59"/>
        <v>0.033189993346111446</v>
      </c>
      <c r="U128" s="12">
        <f t="shared" si="59"/>
        <v>7.944941555023686E-05</v>
      </c>
      <c r="V128" s="12">
        <f t="shared" si="59"/>
        <v>0.0001191741233253553</v>
      </c>
      <c r="W128" s="12">
        <f t="shared" si="59"/>
        <v>0.0001191741233253553</v>
      </c>
      <c r="X128" s="12">
        <f t="shared" si="59"/>
        <v>9.931176943779607E-06</v>
      </c>
      <c r="Y128" s="12">
        <f t="shared" si="59"/>
        <v>0.001976304211812142</v>
      </c>
      <c r="Z128" s="12">
        <f t="shared" si="59"/>
        <v>0.0017975430268241089</v>
      </c>
      <c r="AA128" s="12">
        <f t="shared" si="59"/>
        <v>6.951823860645725E-05</v>
      </c>
      <c r="AB128" s="12">
        <f t="shared" si="59"/>
        <v>3.972470777511843E-05</v>
      </c>
      <c r="AC128" s="12">
        <f t="shared" si="59"/>
        <v>2.9793530831338823E-05</v>
      </c>
      <c r="AD128" s="12">
        <f t="shared" si="59"/>
        <v>0.0002681417774820494</v>
      </c>
      <c r="AE128" s="12">
        <f t="shared" si="59"/>
        <v>2.9793530831338823E-05</v>
      </c>
      <c r="AF128" s="12">
        <f t="shared" si="59"/>
        <v>0.00048662767024520076</v>
      </c>
      <c r="AG128" s="12">
        <f t="shared" si="59"/>
        <v>0.002244445989294191</v>
      </c>
      <c r="AH128" s="12">
        <f t="shared" si="59"/>
        <v>5.958706166267765E-05</v>
      </c>
      <c r="AI128" s="12">
        <f aca="true" t="shared" si="60" ref="AI128:CT128">AI127/100693</f>
        <v>3.972470777511843E-05</v>
      </c>
      <c r="AJ128" s="12">
        <f t="shared" si="60"/>
        <v>0.00020855471581937175</v>
      </c>
      <c r="AK128" s="12">
        <f t="shared" si="60"/>
        <v>2.9793530831338823E-05</v>
      </c>
      <c r="AL128" s="12">
        <f t="shared" si="60"/>
        <v>0.0009136682788277239</v>
      </c>
      <c r="AM128" s="12">
        <f t="shared" si="60"/>
        <v>4.9655884718898034E-05</v>
      </c>
      <c r="AN128" s="12">
        <f t="shared" si="60"/>
        <v>9.931176943779607E-05</v>
      </c>
      <c r="AO128" s="12">
        <f t="shared" si="60"/>
        <v>0.00050649002413276</v>
      </c>
      <c r="AP128" s="12">
        <f t="shared" si="60"/>
        <v>0.00015889883110047372</v>
      </c>
      <c r="AQ128" s="12">
        <f t="shared" si="60"/>
        <v>0.0003972470777511843</v>
      </c>
      <c r="AR128" s="12">
        <f t="shared" si="60"/>
        <v>0.00018869236193181255</v>
      </c>
      <c r="AS128" s="12">
        <f t="shared" si="60"/>
        <v>0.0003773847238636251</v>
      </c>
      <c r="AT128" s="12">
        <f t="shared" si="60"/>
        <v>0.0002979353083133882</v>
      </c>
      <c r="AU128" s="12">
        <f t="shared" si="60"/>
        <v>0.00021848589276315136</v>
      </c>
      <c r="AV128" s="12">
        <f t="shared" si="60"/>
        <v>0.0001291053002691349</v>
      </c>
      <c r="AW128" s="12">
        <f t="shared" si="60"/>
        <v>0.0003773847238636251</v>
      </c>
      <c r="AX128" s="12">
        <f t="shared" si="60"/>
        <v>0.00020855471581937175</v>
      </c>
      <c r="AY128" s="12">
        <f t="shared" si="60"/>
        <v>0.00022841706970693097</v>
      </c>
      <c r="AZ128" s="12">
        <f t="shared" si="60"/>
        <v>0.006624095021500998</v>
      </c>
      <c r="BA128" s="12">
        <f t="shared" si="60"/>
        <v>3.972470777511843E-05</v>
      </c>
      <c r="BB128" s="12">
        <f t="shared" si="60"/>
        <v>0.0003972470777511843</v>
      </c>
      <c r="BC128" s="12">
        <f t="shared" si="60"/>
        <v>0.00016883000804425333</v>
      </c>
      <c r="BD128" s="12">
        <f t="shared" si="60"/>
        <v>0.0005164212010765396</v>
      </c>
      <c r="BE128" s="12">
        <f t="shared" si="60"/>
        <v>4.9655884718898034E-05</v>
      </c>
      <c r="BF128" s="12">
        <f t="shared" si="60"/>
        <v>9.931176943779607E-05</v>
      </c>
      <c r="BG128" s="12">
        <f t="shared" si="60"/>
        <v>1.9862353887559214E-05</v>
      </c>
      <c r="BH128" s="12">
        <f t="shared" si="60"/>
        <v>6.951823860645725E-05</v>
      </c>
      <c r="BI128" s="12">
        <f t="shared" si="60"/>
        <v>0.0005362835549640988</v>
      </c>
      <c r="BJ128" s="12">
        <f t="shared" si="60"/>
        <v>0.00017876118498803294</v>
      </c>
      <c r="BK128" s="12">
        <f t="shared" si="60"/>
        <v>3.972470777511843E-05</v>
      </c>
      <c r="BL128" s="12">
        <f t="shared" si="60"/>
        <v>3.972470777511843E-05</v>
      </c>
      <c r="BM128" s="12">
        <f t="shared" si="60"/>
        <v>0.0013009841796351286</v>
      </c>
      <c r="BN128" s="12">
        <f t="shared" si="60"/>
        <v>0.0011818100563097732</v>
      </c>
      <c r="BO128" s="12">
        <f t="shared" si="60"/>
        <v>0.0003972470777511843</v>
      </c>
      <c r="BP128" s="12">
        <f t="shared" si="60"/>
        <v>0.0007249759168959113</v>
      </c>
      <c r="BQ128" s="12">
        <f t="shared" si="60"/>
        <v>0.0028701101367523065</v>
      </c>
      <c r="BR128" s="12">
        <f t="shared" si="60"/>
        <v>0.0014797453646231615</v>
      </c>
      <c r="BS128" s="12">
        <f t="shared" si="60"/>
        <v>0.000278072954425829</v>
      </c>
      <c r="BT128" s="12">
        <f t="shared" si="60"/>
        <v>0.00022841706970693097</v>
      </c>
      <c r="BU128" s="12">
        <f t="shared" si="60"/>
        <v>0.00048662767024520076</v>
      </c>
      <c r="BV128" s="12">
        <f t="shared" si="60"/>
        <v>0.13603726177589306</v>
      </c>
      <c r="BW128" s="12">
        <f t="shared" si="60"/>
        <v>0.0002681417774820494</v>
      </c>
      <c r="BX128" s="12">
        <f t="shared" si="60"/>
        <v>0.00020855471581937175</v>
      </c>
      <c r="BY128" s="12">
        <f t="shared" si="60"/>
        <v>0.0003972470777511843</v>
      </c>
      <c r="BZ128" s="12">
        <f t="shared" si="60"/>
        <v>0.00016883000804425333</v>
      </c>
      <c r="CA128" s="12">
        <f t="shared" si="60"/>
        <v>0.000556145908851658</v>
      </c>
      <c r="CB128" s="12">
        <f t="shared" si="60"/>
        <v>0.0005760082627392172</v>
      </c>
      <c r="CC128" s="12">
        <f t="shared" si="60"/>
        <v>0.00021848589276315136</v>
      </c>
      <c r="CD128" s="12">
        <f t="shared" si="60"/>
        <v>0.000983186517434181</v>
      </c>
      <c r="CE128" s="12">
        <f t="shared" si="60"/>
        <v>0.000556145908851658</v>
      </c>
      <c r="CF128" s="12">
        <f t="shared" si="60"/>
        <v>0.00015889883110047372</v>
      </c>
      <c r="CG128" s="12">
        <f t="shared" si="60"/>
        <v>7.944941555023686E-05</v>
      </c>
      <c r="CH128" s="12">
        <f t="shared" si="60"/>
        <v>0.0001489676541566941</v>
      </c>
      <c r="CI128" s="12">
        <f t="shared" si="60"/>
        <v>0.0006653888552332337</v>
      </c>
      <c r="CJ128" s="12">
        <f t="shared" si="60"/>
        <v>9.931176943779607E-06</v>
      </c>
      <c r="CK128" s="12">
        <f t="shared" si="60"/>
        <v>1.9862353887559214E-05</v>
      </c>
      <c r="CL128" s="12">
        <f t="shared" si="60"/>
        <v>0.00018869236193181255</v>
      </c>
      <c r="CM128" s="12">
        <f t="shared" si="60"/>
        <v>6.951823860645725E-05</v>
      </c>
      <c r="CN128" s="12">
        <f t="shared" si="60"/>
        <v>0.00010924294638157568</v>
      </c>
      <c r="CO128" s="12">
        <f t="shared" si="60"/>
        <v>0.0006455265013456745</v>
      </c>
      <c r="CP128" s="12">
        <f t="shared" si="60"/>
        <v>6.951823860645725E-05</v>
      </c>
      <c r="CQ128" s="12">
        <f t="shared" si="60"/>
        <v>0.00018869236193181255</v>
      </c>
      <c r="CR128" s="12">
        <f t="shared" si="60"/>
        <v>9.931176943779607E-05</v>
      </c>
      <c r="CS128" s="12">
        <f t="shared" si="60"/>
        <v>3.972470777511843E-05</v>
      </c>
      <c r="CT128" s="12">
        <f t="shared" si="60"/>
        <v>7.944941555023686E-05</v>
      </c>
      <c r="CU128" s="12">
        <f aca="true" t="shared" si="61" ref="CU128:EG128">CU127/100693</f>
        <v>5.958706166267765E-05</v>
      </c>
      <c r="CV128" s="12">
        <f t="shared" si="61"/>
        <v>0.0001191741233253553</v>
      </c>
      <c r="CW128" s="12">
        <f t="shared" si="61"/>
        <v>0.0006653888552332337</v>
      </c>
      <c r="CX128" s="12">
        <f t="shared" si="61"/>
        <v>0.00019862353887559214</v>
      </c>
      <c r="CY128" s="12">
        <f t="shared" si="61"/>
        <v>0.00010924294638157568</v>
      </c>
      <c r="CZ128" s="12">
        <f t="shared" si="61"/>
        <v>0.0004071782546949639</v>
      </c>
      <c r="DA128" s="12">
        <f t="shared" si="61"/>
        <v>0.0001390364772129145</v>
      </c>
      <c r="DB128" s="12">
        <f t="shared" si="61"/>
        <v>0.00010924294638157568</v>
      </c>
      <c r="DC128" s="12">
        <f t="shared" si="61"/>
        <v>7.944941555023686E-05</v>
      </c>
      <c r="DD128" s="12">
        <f t="shared" si="61"/>
        <v>0.00016883000804425333</v>
      </c>
      <c r="DE128" s="12">
        <f t="shared" si="61"/>
        <v>0.0004369717855263027</v>
      </c>
      <c r="DF128" s="12">
        <f t="shared" si="61"/>
        <v>0.3158710138738542</v>
      </c>
      <c r="DG128" s="12">
        <f t="shared" si="61"/>
        <v>0.00010924294638157568</v>
      </c>
      <c r="DH128" s="12">
        <f t="shared" si="61"/>
        <v>0.0010725671099281976</v>
      </c>
      <c r="DI128" s="12">
        <f t="shared" si="61"/>
        <v>0.00024827942359449017</v>
      </c>
      <c r="DJ128" s="12">
        <f t="shared" si="61"/>
        <v>0.00015889883110047372</v>
      </c>
      <c r="DK128" s="12">
        <f t="shared" si="61"/>
        <v>0.0001390364772129145</v>
      </c>
      <c r="DL128" s="12">
        <f t="shared" si="61"/>
        <v>0.00021848589276315136</v>
      </c>
      <c r="DM128" s="12">
        <f t="shared" si="61"/>
        <v>4.9655884718898034E-05</v>
      </c>
      <c r="DN128" s="12">
        <f t="shared" si="61"/>
        <v>0.0001191741233253553</v>
      </c>
      <c r="DO128" s="12">
        <f t="shared" si="61"/>
        <v>6.951823860645725E-05</v>
      </c>
      <c r="DP128" s="12">
        <f t="shared" si="61"/>
        <v>7.944941555023686E-05</v>
      </c>
      <c r="DQ128" s="12">
        <f t="shared" si="61"/>
        <v>0.0001291053002691349</v>
      </c>
      <c r="DR128" s="12">
        <f t="shared" si="61"/>
        <v>9.931176943779607E-06</v>
      </c>
      <c r="DS128" s="12">
        <f t="shared" si="61"/>
        <v>0.0032772883914472706</v>
      </c>
      <c r="DT128" s="12">
        <f t="shared" si="61"/>
        <v>0.00036745354691984547</v>
      </c>
      <c r="DU128" s="12">
        <f t="shared" si="61"/>
        <v>9.931176943779607E-05</v>
      </c>
      <c r="DV128" s="12">
        <f t="shared" si="61"/>
        <v>7.944941555023686E-05</v>
      </c>
      <c r="DW128" s="12">
        <f t="shared" si="61"/>
        <v>0.0002979353083133882</v>
      </c>
      <c r="DX128" s="12">
        <f t="shared" si="61"/>
        <v>0.0009335306327152831</v>
      </c>
      <c r="DY128" s="12">
        <f t="shared" si="61"/>
        <v>5.958706166267765E-05</v>
      </c>
      <c r="DZ128" s="12">
        <f t="shared" si="61"/>
        <v>0.0001489676541566941</v>
      </c>
      <c r="EA128" s="12">
        <f t="shared" si="61"/>
        <v>0.00015889883110047372</v>
      </c>
      <c r="EB128" s="12">
        <f t="shared" si="61"/>
        <v>0.00016883000804425333</v>
      </c>
      <c r="EC128" s="12">
        <f t="shared" si="61"/>
        <v>0.0013307777104664673</v>
      </c>
      <c r="ED128" s="12">
        <f t="shared" si="61"/>
        <v>0.0028204542520334085</v>
      </c>
      <c r="EE128" s="12">
        <f t="shared" si="61"/>
        <v>0.00019862353887559214</v>
      </c>
      <c r="EF128" s="12">
        <f t="shared" si="61"/>
        <v>0.000983186517434181</v>
      </c>
      <c r="EG128" s="12">
        <f t="shared" si="61"/>
        <v>3.972470777511843E-05</v>
      </c>
    </row>
    <row r="129" spans="2:137" ht="4.5" customHeight="1">
      <c r="B129" s="13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</row>
    <row r="130" spans="1:137" ht="12.75">
      <c r="A130" s="3" t="s">
        <v>60</v>
      </c>
      <c r="B130" s="13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</row>
    <row r="131" spans="2:137" ht="12.75">
      <c r="B131" s="7" t="s">
        <v>49</v>
      </c>
      <c r="C131" s="8">
        <v>10</v>
      </c>
      <c r="D131" s="8">
        <v>13</v>
      </c>
      <c r="E131" s="8">
        <v>6</v>
      </c>
      <c r="F131" s="8">
        <v>5</v>
      </c>
      <c r="G131" s="8">
        <v>46</v>
      </c>
      <c r="H131" s="8">
        <v>25</v>
      </c>
      <c r="I131" s="8">
        <v>41</v>
      </c>
      <c r="J131" s="8">
        <v>18</v>
      </c>
      <c r="K131" s="8">
        <v>1</v>
      </c>
      <c r="L131" s="8">
        <v>6</v>
      </c>
      <c r="M131" s="8">
        <v>0</v>
      </c>
      <c r="N131" s="8">
        <v>22</v>
      </c>
      <c r="O131" s="8">
        <v>48</v>
      </c>
      <c r="P131" s="8">
        <v>11</v>
      </c>
      <c r="Q131" s="8">
        <v>7</v>
      </c>
      <c r="R131" s="8">
        <v>57</v>
      </c>
      <c r="S131" s="8">
        <v>53355</v>
      </c>
      <c r="T131" s="8">
        <v>5129</v>
      </c>
      <c r="U131" s="8">
        <v>4</v>
      </c>
      <c r="V131" s="8">
        <v>5</v>
      </c>
      <c r="W131" s="8">
        <v>8</v>
      </c>
      <c r="X131" s="8">
        <v>2</v>
      </c>
      <c r="Y131" s="8">
        <v>169</v>
      </c>
      <c r="Z131" s="8">
        <v>187</v>
      </c>
      <c r="AA131" s="8">
        <v>2</v>
      </c>
      <c r="AB131" s="8">
        <v>6</v>
      </c>
      <c r="AC131" s="8">
        <v>6</v>
      </c>
      <c r="AD131" s="8">
        <v>11</v>
      </c>
      <c r="AE131" s="8">
        <v>5</v>
      </c>
      <c r="AF131" s="8">
        <v>54</v>
      </c>
      <c r="AG131" s="8">
        <v>493</v>
      </c>
      <c r="AH131" s="8">
        <v>6</v>
      </c>
      <c r="AI131" s="8">
        <v>5</v>
      </c>
      <c r="AJ131" s="8">
        <v>34</v>
      </c>
      <c r="AK131" s="8">
        <v>9</v>
      </c>
      <c r="AL131" s="8">
        <v>107</v>
      </c>
      <c r="AM131" s="8">
        <v>4</v>
      </c>
      <c r="AN131" s="8">
        <v>13</v>
      </c>
      <c r="AO131" s="8">
        <v>43</v>
      </c>
      <c r="AP131" s="8">
        <v>24</v>
      </c>
      <c r="AQ131" s="8">
        <v>40</v>
      </c>
      <c r="AR131" s="8">
        <v>8</v>
      </c>
      <c r="AS131" s="8">
        <v>79</v>
      </c>
      <c r="AT131" s="8">
        <v>32</v>
      </c>
      <c r="AU131" s="8">
        <v>18</v>
      </c>
      <c r="AV131" s="8">
        <v>9</v>
      </c>
      <c r="AW131" s="8">
        <v>20</v>
      </c>
      <c r="AX131" s="8">
        <v>54</v>
      </c>
      <c r="AY131" s="8">
        <v>9</v>
      </c>
      <c r="AZ131" s="8">
        <v>943</v>
      </c>
      <c r="BA131" s="8">
        <v>7</v>
      </c>
      <c r="BB131" s="8">
        <v>8</v>
      </c>
      <c r="BC131" s="8">
        <v>21</v>
      </c>
      <c r="BD131" s="8">
        <v>27</v>
      </c>
      <c r="BE131" s="8">
        <v>2</v>
      </c>
      <c r="BF131" s="8">
        <v>6</v>
      </c>
      <c r="BG131" s="8">
        <v>5</v>
      </c>
      <c r="BH131" s="8">
        <v>9</v>
      </c>
      <c r="BI131" s="8">
        <v>2</v>
      </c>
      <c r="BJ131" s="8">
        <v>20</v>
      </c>
      <c r="BK131" s="8">
        <v>1</v>
      </c>
      <c r="BL131" s="8">
        <v>2</v>
      </c>
      <c r="BM131" s="8">
        <v>236</v>
      </c>
      <c r="BN131" s="8">
        <v>31</v>
      </c>
      <c r="BO131" s="8">
        <v>17</v>
      </c>
      <c r="BP131" s="8">
        <v>12</v>
      </c>
      <c r="BQ131" s="8">
        <v>168</v>
      </c>
      <c r="BR131" s="8">
        <v>54</v>
      </c>
      <c r="BS131" s="8">
        <v>8</v>
      </c>
      <c r="BT131" s="8">
        <v>20</v>
      </c>
      <c r="BU131" s="8">
        <v>33</v>
      </c>
      <c r="BV131" s="8">
        <v>15223</v>
      </c>
      <c r="BW131" s="8">
        <v>13</v>
      </c>
      <c r="BX131" s="8">
        <v>5</v>
      </c>
      <c r="BY131" s="8">
        <v>9</v>
      </c>
      <c r="BZ131" s="8">
        <v>3</v>
      </c>
      <c r="CA131" s="8">
        <v>36</v>
      </c>
      <c r="CB131" s="8">
        <v>11</v>
      </c>
      <c r="CC131" s="8">
        <v>8</v>
      </c>
      <c r="CD131" s="8">
        <v>25</v>
      </c>
      <c r="CE131" s="8">
        <v>19</v>
      </c>
      <c r="CF131" s="8">
        <v>17</v>
      </c>
      <c r="CG131" s="8">
        <v>5</v>
      </c>
      <c r="CH131" s="8">
        <v>15</v>
      </c>
      <c r="CI131" s="8">
        <v>22</v>
      </c>
      <c r="CJ131" s="8">
        <v>2</v>
      </c>
      <c r="CK131" s="8">
        <v>2</v>
      </c>
      <c r="CL131" s="8">
        <v>14</v>
      </c>
      <c r="CM131" s="8">
        <v>0</v>
      </c>
      <c r="CN131" s="8">
        <v>20</v>
      </c>
      <c r="CO131" s="8">
        <v>9</v>
      </c>
      <c r="CP131" s="8">
        <v>12</v>
      </c>
      <c r="CQ131" s="8">
        <v>15</v>
      </c>
      <c r="CR131" s="8">
        <v>27</v>
      </c>
      <c r="CS131" s="8">
        <v>5</v>
      </c>
      <c r="CT131" s="8">
        <v>0</v>
      </c>
      <c r="CU131" s="8">
        <v>5</v>
      </c>
      <c r="CV131" s="8">
        <v>17</v>
      </c>
      <c r="CW131" s="8">
        <v>80</v>
      </c>
      <c r="CX131" s="8">
        <v>26</v>
      </c>
      <c r="CY131" s="8">
        <v>8</v>
      </c>
      <c r="CZ131" s="8">
        <v>43</v>
      </c>
      <c r="DA131" s="8">
        <v>29</v>
      </c>
      <c r="DB131" s="8">
        <v>2</v>
      </c>
      <c r="DC131" s="8">
        <v>1</v>
      </c>
      <c r="DD131" s="8">
        <v>6</v>
      </c>
      <c r="DE131" s="8">
        <v>198</v>
      </c>
      <c r="DF131" s="8">
        <v>42215</v>
      </c>
      <c r="DG131" s="8">
        <v>7</v>
      </c>
      <c r="DH131" s="8">
        <v>107</v>
      </c>
      <c r="DI131" s="8">
        <v>14</v>
      </c>
      <c r="DJ131" s="8">
        <v>12</v>
      </c>
      <c r="DK131" s="8">
        <v>21</v>
      </c>
      <c r="DL131" s="8">
        <v>54</v>
      </c>
      <c r="DM131" s="8">
        <v>4</v>
      </c>
      <c r="DN131" s="8">
        <v>6</v>
      </c>
      <c r="DO131" s="8">
        <v>8</v>
      </c>
      <c r="DP131" s="8">
        <v>15</v>
      </c>
      <c r="DQ131" s="8">
        <v>25</v>
      </c>
      <c r="DR131" s="8">
        <v>3</v>
      </c>
      <c r="DS131" s="8">
        <v>507</v>
      </c>
      <c r="DT131" s="8">
        <v>21</v>
      </c>
      <c r="DU131" s="8">
        <v>0</v>
      </c>
      <c r="DV131" s="8">
        <v>9</v>
      </c>
      <c r="DW131" s="8">
        <v>12</v>
      </c>
      <c r="DX131" s="8">
        <v>14</v>
      </c>
      <c r="DY131" s="8">
        <v>3</v>
      </c>
      <c r="DZ131" s="8">
        <v>15</v>
      </c>
      <c r="EA131" s="8">
        <v>18</v>
      </c>
      <c r="EB131" s="8">
        <v>22</v>
      </c>
      <c r="EC131" s="8">
        <v>26</v>
      </c>
      <c r="ED131" s="8">
        <v>160</v>
      </c>
      <c r="EE131" s="8">
        <v>25</v>
      </c>
      <c r="EF131" s="8">
        <v>16</v>
      </c>
      <c r="EG131" s="8">
        <v>51</v>
      </c>
    </row>
    <row r="132" spans="1:137" ht="12.75">
      <c r="A132" s="9" t="s">
        <v>13</v>
      </c>
      <c r="C132" s="8">
        <v>10</v>
      </c>
      <c r="D132" s="8">
        <v>13</v>
      </c>
      <c r="E132" s="8">
        <v>6</v>
      </c>
      <c r="F132" s="8">
        <v>5</v>
      </c>
      <c r="G132" s="8">
        <v>46</v>
      </c>
      <c r="H132" s="8">
        <v>25</v>
      </c>
      <c r="I132" s="8">
        <v>41</v>
      </c>
      <c r="J132" s="8">
        <v>18</v>
      </c>
      <c r="K132" s="8">
        <v>1</v>
      </c>
      <c r="L132" s="8">
        <v>6</v>
      </c>
      <c r="M132" s="8">
        <v>0</v>
      </c>
      <c r="N132" s="8">
        <v>22</v>
      </c>
      <c r="O132" s="8">
        <v>48</v>
      </c>
      <c r="P132" s="8">
        <v>11</v>
      </c>
      <c r="Q132" s="8">
        <v>7</v>
      </c>
      <c r="R132" s="8">
        <v>57</v>
      </c>
      <c r="S132" s="8">
        <v>53355</v>
      </c>
      <c r="T132" s="8">
        <v>5129</v>
      </c>
      <c r="U132" s="8">
        <v>4</v>
      </c>
      <c r="V132" s="8">
        <v>5</v>
      </c>
      <c r="W132" s="8">
        <v>8</v>
      </c>
      <c r="X132" s="8">
        <v>2</v>
      </c>
      <c r="Y132" s="8">
        <v>169</v>
      </c>
      <c r="Z132" s="8">
        <v>187</v>
      </c>
      <c r="AA132" s="8">
        <v>2</v>
      </c>
      <c r="AB132" s="8">
        <v>6</v>
      </c>
      <c r="AC132" s="8">
        <v>6</v>
      </c>
      <c r="AD132" s="8">
        <v>11</v>
      </c>
      <c r="AE132" s="8">
        <v>5</v>
      </c>
      <c r="AF132" s="8">
        <v>54</v>
      </c>
      <c r="AG132" s="8">
        <v>493</v>
      </c>
      <c r="AH132" s="8">
        <v>6</v>
      </c>
      <c r="AI132" s="8">
        <v>5</v>
      </c>
      <c r="AJ132" s="8">
        <v>34</v>
      </c>
      <c r="AK132" s="8">
        <v>9</v>
      </c>
      <c r="AL132" s="8">
        <v>107</v>
      </c>
      <c r="AM132" s="8">
        <v>4</v>
      </c>
      <c r="AN132" s="8">
        <v>13</v>
      </c>
      <c r="AO132" s="8">
        <v>43</v>
      </c>
      <c r="AP132" s="8">
        <v>24</v>
      </c>
      <c r="AQ132" s="8">
        <v>40</v>
      </c>
      <c r="AR132" s="8">
        <v>8</v>
      </c>
      <c r="AS132" s="8">
        <v>79</v>
      </c>
      <c r="AT132" s="8">
        <v>32</v>
      </c>
      <c r="AU132" s="8">
        <v>18</v>
      </c>
      <c r="AV132" s="8">
        <v>9</v>
      </c>
      <c r="AW132" s="8">
        <v>20</v>
      </c>
      <c r="AX132" s="8">
        <v>54</v>
      </c>
      <c r="AY132" s="8">
        <v>9</v>
      </c>
      <c r="AZ132" s="8">
        <v>943</v>
      </c>
      <c r="BA132" s="8">
        <v>7</v>
      </c>
      <c r="BB132" s="8">
        <v>8</v>
      </c>
      <c r="BC132" s="8">
        <v>21</v>
      </c>
      <c r="BD132" s="8">
        <v>27</v>
      </c>
      <c r="BE132" s="8">
        <v>2</v>
      </c>
      <c r="BF132" s="8">
        <v>6</v>
      </c>
      <c r="BG132" s="8">
        <v>5</v>
      </c>
      <c r="BH132" s="8">
        <v>9</v>
      </c>
      <c r="BI132" s="8">
        <v>2</v>
      </c>
      <c r="BJ132" s="8">
        <v>20</v>
      </c>
      <c r="BK132" s="8">
        <v>1</v>
      </c>
      <c r="BL132" s="8">
        <v>2</v>
      </c>
      <c r="BM132" s="8">
        <v>236</v>
      </c>
      <c r="BN132" s="8">
        <v>31</v>
      </c>
      <c r="BO132" s="8">
        <v>17</v>
      </c>
      <c r="BP132" s="8">
        <v>12</v>
      </c>
      <c r="BQ132" s="8">
        <v>168</v>
      </c>
      <c r="BR132" s="8">
        <v>54</v>
      </c>
      <c r="BS132" s="8">
        <v>8</v>
      </c>
      <c r="BT132" s="8">
        <v>20</v>
      </c>
      <c r="BU132" s="8">
        <v>33</v>
      </c>
      <c r="BV132" s="8">
        <v>15223</v>
      </c>
      <c r="BW132" s="8">
        <v>13</v>
      </c>
      <c r="BX132" s="8">
        <v>5</v>
      </c>
      <c r="BY132" s="8">
        <v>9</v>
      </c>
      <c r="BZ132" s="8">
        <v>3</v>
      </c>
      <c r="CA132" s="8">
        <v>36</v>
      </c>
      <c r="CB132" s="8">
        <v>11</v>
      </c>
      <c r="CC132" s="8">
        <v>8</v>
      </c>
      <c r="CD132" s="8">
        <v>25</v>
      </c>
      <c r="CE132" s="8">
        <v>19</v>
      </c>
      <c r="CF132" s="8">
        <v>17</v>
      </c>
      <c r="CG132" s="8">
        <v>5</v>
      </c>
      <c r="CH132" s="8">
        <v>15</v>
      </c>
      <c r="CI132" s="8">
        <v>22</v>
      </c>
      <c r="CJ132" s="8">
        <v>2</v>
      </c>
      <c r="CK132" s="8">
        <v>2</v>
      </c>
      <c r="CL132" s="8">
        <v>14</v>
      </c>
      <c r="CM132" s="8">
        <v>0</v>
      </c>
      <c r="CN132" s="8">
        <v>20</v>
      </c>
      <c r="CO132" s="8">
        <v>9</v>
      </c>
      <c r="CP132" s="8">
        <v>12</v>
      </c>
      <c r="CQ132" s="8">
        <v>15</v>
      </c>
      <c r="CR132" s="8">
        <v>27</v>
      </c>
      <c r="CS132" s="8">
        <v>5</v>
      </c>
      <c r="CT132" s="8">
        <v>0</v>
      </c>
      <c r="CU132" s="8">
        <v>5</v>
      </c>
      <c r="CV132" s="8">
        <v>17</v>
      </c>
      <c r="CW132" s="8">
        <v>80</v>
      </c>
      <c r="CX132" s="8">
        <v>26</v>
      </c>
      <c r="CY132" s="8">
        <v>8</v>
      </c>
      <c r="CZ132" s="8">
        <v>43</v>
      </c>
      <c r="DA132" s="8">
        <v>29</v>
      </c>
      <c r="DB132" s="8">
        <v>2</v>
      </c>
      <c r="DC132" s="8">
        <v>1</v>
      </c>
      <c r="DD132" s="8">
        <v>6</v>
      </c>
      <c r="DE132" s="8">
        <v>198</v>
      </c>
      <c r="DF132" s="8">
        <v>42215</v>
      </c>
      <c r="DG132" s="8">
        <v>7</v>
      </c>
      <c r="DH132" s="8">
        <v>107</v>
      </c>
      <c r="DI132" s="8">
        <v>14</v>
      </c>
      <c r="DJ132" s="8">
        <v>12</v>
      </c>
      <c r="DK132" s="8">
        <v>21</v>
      </c>
      <c r="DL132" s="8">
        <v>54</v>
      </c>
      <c r="DM132" s="8">
        <v>4</v>
      </c>
      <c r="DN132" s="8">
        <v>6</v>
      </c>
      <c r="DO132" s="8">
        <v>8</v>
      </c>
      <c r="DP132" s="8">
        <v>15</v>
      </c>
      <c r="DQ132" s="8">
        <v>25</v>
      </c>
      <c r="DR132" s="8">
        <v>3</v>
      </c>
      <c r="DS132" s="8">
        <v>507</v>
      </c>
      <c r="DT132" s="8">
        <v>21</v>
      </c>
      <c r="DU132" s="8">
        <v>0</v>
      </c>
      <c r="DV132" s="8">
        <v>9</v>
      </c>
      <c r="DW132" s="8">
        <v>12</v>
      </c>
      <c r="DX132" s="8">
        <v>14</v>
      </c>
      <c r="DY132" s="8">
        <v>3</v>
      </c>
      <c r="DZ132" s="8">
        <v>15</v>
      </c>
      <c r="EA132" s="8">
        <v>18</v>
      </c>
      <c r="EB132" s="8">
        <v>22</v>
      </c>
      <c r="EC132" s="8">
        <v>26</v>
      </c>
      <c r="ED132" s="8">
        <v>160</v>
      </c>
      <c r="EE132" s="8">
        <v>25</v>
      </c>
      <c r="EF132" s="8">
        <v>16</v>
      </c>
      <c r="EG132" s="8">
        <v>51</v>
      </c>
    </row>
    <row r="133" spans="2:137" s="10" customFormat="1" ht="12.75" customHeight="1">
      <c r="B133" s="11" t="s">
        <v>145</v>
      </c>
      <c r="C133" s="12">
        <f aca="true" t="shared" si="62" ref="C133:AH133">C132/121220</f>
        <v>8.249463784853984E-05</v>
      </c>
      <c r="D133" s="12">
        <f t="shared" si="62"/>
        <v>0.0001072430292031018</v>
      </c>
      <c r="E133" s="12">
        <f t="shared" si="62"/>
        <v>4.949678270912391E-05</v>
      </c>
      <c r="F133" s="12">
        <f t="shared" si="62"/>
        <v>4.124731892426992E-05</v>
      </c>
      <c r="G133" s="12">
        <f t="shared" si="62"/>
        <v>0.0003794753341032833</v>
      </c>
      <c r="H133" s="12">
        <f t="shared" si="62"/>
        <v>0.0002062365946213496</v>
      </c>
      <c r="I133" s="12">
        <f t="shared" si="62"/>
        <v>0.00033822801517901336</v>
      </c>
      <c r="J133" s="12">
        <f t="shared" si="62"/>
        <v>0.00014849034812737172</v>
      </c>
      <c r="K133" s="12">
        <f t="shared" si="62"/>
        <v>8.249463784853985E-06</v>
      </c>
      <c r="L133" s="12">
        <f t="shared" si="62"/>
        <v>4.949678270912391E-05</v>
      </c>
      <c r="M133" s="12">
        <f t="shared" si="62"/>
        <v>0</v>
      </c>
      <c r="N133" s="12">
        <f t="shared" si="62"/>
        <v>0.00018148820326678765</v>
      </c>
      <c r="O133" s="12">
        <f t="shared" si="62"/>
        <v>0.00039597426167299127</v>
      </c>
      <c r="P133" s="12">
        <f t="shared" si="62"/>
        <v>9.074410163339382E-05</v>
      </c>
      <c r="Q133" s="12">
        <f t="shared" si="62"/>
        <v>5.774624649397789E-05</v>
      </c>
      <c r="R133" s="12">
        <f t="shared" si="62"/>
        <v>0.0004702194357366771</v>
      </c>
      <c r="S133" s="12">
        <f t="shared" si="62"/>
        <v>0.44015014024088434</v>
      </c>
      <c r="T133" s="12">
        <f t="shared" si="62"/>
        <v>0.04231149975251609</v>
      </c>
      <c r="U133" s="12">
        <f t="shared" si="62"/>
        <v>3.299785513941594E-05</v>
      </c>
      <c r="V133" s="12">
        <f t="shared" si="62"/>
        <v>4.124731892426992E-05</v>
      </c>
      <c r="W133" s="12">
        <f t="shared" si="62"/>
        <v>6.599571027883188E-05</v>
      </c>
      <c r="X133" s="12">
        <f t="shared" si="62"/>
        <v>1.649892756970797E-05</v>
      </c>
      <c r="Y133" s="12">
        <f t="shared" si="62"/>
        <v>0.0013941593796403234</v>
      </c>
      <c r="Z133" s="12">
        <f t="shared" si="62"/>
        <v>0.0015426497277676952</v>
      </c>
      <c r="AA133" s="12">
        <f t="shared" si="62"/>
        <v>1.649892756970797E-05</v>
      </c>
      <c r="AB133" s="12">
        <f t="shared" si="62"/>
        <v>4.949678270912391E-05</v>
      </c>
      <c r="AC133" s="12">
        <f t="shared" si="62"/>
        <v>4.949678270912391E-05</v>
      </c>
      <c r="AD133" s="12">
        <f t="shared" si="62"/>
        <v>9.074410163339382E-05</v>
      </c>
      <c r="AE133" s="12">
        <f t="shared" si="62"/>
        <v>4.124731892426992E-05</v>
      </c>
      <c r="AF133" s="12">
        <f t="shared" si="62"/>
        <v>0.0004454710443821152</v>
      </c>
      <c r="AG133" s="12">
        <f t="shared" si="62"/>
        <v>0.004066985645933014</v>
      </c>
      <c r="AH133" s="12">
        <f t="shared" si="62"/>
        <v>4.949678270912391E-05</v>
      </c>
      <c r="AI133" s="12">
        <f aca="true" t="shared" si="63" ref="AI133:CT133">AI132/121220</f>
        <v>4.124731892426992E-05</v>
      </c>
      <c r="AJ133" s="12">
        <f t="shared" si="63"/>
        <v>0.00028048176868503545</v>
      </c>
      <c r="AK133" s="12">
        <f t="shared" si="63"/>
        <v>7.424517406368586E-05</v>
      </c>
      <c r="AL133" s="12">
        <f t="shared" si="63"/>
        <v>0.0008826926249793763</v>
      </c>
      <c r="AM133" s="12">
        <f t="shared" si="63"/>
        <v>3.299785513941594E-05</v>
      </c>
      <c r="AN133" s="12">
        <f t="shared" si="63"/>
        <v>0.0001072430292031018</v>
      </c>
      <c r="AO133" s="12">
        <f t="shared" si="63"/>
        <v>0.00035472694274872135</v>
      </c>
      <c r="AP133" s="12">
        <f t="shared" si="63"/>
        <v>0.00019798713083649564</v>
      </c>
      <c r="AQ133" s="12">
        <f t="shared" si="63"/>
        <v>0.00032997855139415937</v>
      </c>
      <c r="AR133" s="12">
        <f t="shared" si="63"/>
        <v>6.599571027883188E-05</v>
      </c>
      <c r="AS133" s="12">
        <f t="shared" si="63"/>
        <v>0.0006517076390034648</v>
      </c>
      <c r="AT133" s="12">
        <f t="shared" si="63"/>
        <v>0.0002639828411153275</v>
      </c>
      <c r="AU133" s="12">
        <f t="shared" si="63"/>
        <v>0.00014849034812737172</v>
      </c>
      <c r="AV133" s="12">
        <f t="shared" si="63"/>
        <v>7.424517406368586E-05</v>
      </c>
      <c r="AW133" s="12">
        <f t="shared" si="63"/>
        <v>0.00016498927569707968</v>
      </c>
      <c r="AX133" s="12">
        <f t="shared" si="63"/>
        <v>0.0004454710443821152</v>
      </c>
      <c r="AY133" s="12">
        <f t="shared" si="63"/>
        <v>7.424517406368586E-05</v>
      </c>
      <c r="AZ133" s="12">
        <f t="shared" si="63"/>
        <v>0.007779244349117307</v>
      </c>
      <c r="BA133" s="12">
        <f t="shared" si="63"/>
        <v>5.774624649397789E-05</v>
      </c>
      <c r="BB133" s="12">
        <f t="shared" si="63"/>
        <v>6.599571027883188E-05</v>
      </c>
      <c r="BC133" s="12">
        <f t="shared" si="63"/>
        <v>0.00017323873948193368</v>
      </c>
      <c r="BD133" s="12">
        <f t="shared" si="63"/>
        <v>0.0002227355221910576</v>
      </c>
      <c r="BE133" s="12">
        <f t="shared" si="63"/>
        <v>1.649892756970797E-05</v>
      </c>
      <c r="BF133" s="12">
        <f t="shared" si="63"/>
        <v>4.949678270912391E-05</v>
      </c>
      <c r="BG133" s="12">
        <f t="shared" si="63"/>
        <v>4.124731892426992E-05</v>
      </c>
      <c r="BH133" s="12">
        <f t="shared" si="63"/>
        <v>7.424517406368586E-05</v>
      </c>
      <c r="BI133" s="12">
        <f t="shared" si="63"/>
        <v>1.649892756970797E-05</v>
      </c>
      <c r="BJ133" s="12">
        <f t="shared" si="63"/>
        <v>0.00016498927569707968</v>
      </c>
      <c r="BK133" s="12">
        <f t="shared" si="63"/>
        <v>8.249463784853985E-06</v>
      </c>
      <c r="BL133" s="12">
        <f t="shared" si="63"/>
        <v>1.649892756970797E-05</v>
      </c>
      <c r="BM133" s="12">
        <f t="shared" si="63"/>
        <v>0.0019468734532255404</v>
      </c>
      <c r="BN133" s="12">
        <f t="shared" si="63"/>
        <v>0.0002557333773304735</v>
      </c>
      <c r="BO133" s="12">
        <f t="shared" si="63"/>
        <v>0.00014024088434251773</v>
      </c>
      <c r="BP133" s="12">
        <f t="shared" si="63"/>
        <v>9.899356541824782E-05</v>
      </c>
      <c r="BQ133" s="12">
        <f t="shared" si="63"/>
        <v>0.0013859099158554694</v>
      </c>
      <c r="BR133" s="12">
        <f t="shared" si="63"/>
        <v>0.0004454710443821152</v>
      </c>
      <c r="BS133" s="12">
        <f t="shared" si="63"/>
        <v>6.599571027883188E-05</v>
      </c>
      <c r="BT133" s="12">
        <f t="shared" si="63"/>
        <v>0.00016498927569707968</v>
      </c>
      <c r="BU133" s="12">
        <f t="shared" si="63"/>
        <v>0.0002722323049001815</v>
      </c>
      <c r="BV133" s="12">
        <f t="shared" si="63"/>
        <v>0.1255815871968322</v>
      </c>
      <c r="BW133" s="12">
        <f t="shared" si="63"/>
        <v>0.0001072430292031018</v>
      </c>
      <c r="BX133" s="12">
        <f t="shared" si="63"/>
        <v>4.124731892426992E-05</v>
      </c>
      <c r="BY133" s="12">
        <f t="shared" si="63"/>
        <v>7.424517406368586E-05</v>
      </c>
      <c r="BZ133" s="12">
        <f t="shared" si="63"/>
        <v>2.4748391354561955E-05</v>
      </c>
      <c r="CA133" s="12">
        <f t="shared" si="63"/>
        <v>0.00029698069625474344</v>
      </c>
      <c r="CB133" s="12">
        <f t="shared" si="63"/>
        <v>9.074410163339382E-05</v>
      </c>
      <c r="CC133" s="12">
        <f t="shared" si="63"/>
        <v>6.599571027883188E-05</v>
      </c>
      <c r="CD133" s="12">
        <f t="shared" si="63"/>
        <v>0.0002062365946213496</v>
      </c>
      <c r="CE133" s="12">
        <f t="shared" si="63"/>
        <v>0.00015673981191222572</v>
      </c>
      <c r="CF133" s="12">
        <f t="shared" si="63"/>
        <v>0.00014024088434251773</v>
      </c>
      <c r="CG133" s="12">
        <f t="shared" si="63"/>
        <v>4.124731892426992E-05</v>
      </c>
      <c r="CH133" s="12">
        <f t="shared" si="63"/>
        <v>0.00012374195677280976</v>
      </c>
      <c r="CI133" s="12">
        <f t="shared" si="63"/>
        <v>0.00018148820326678765</v>
      </c>
      <c r="CJ133" s="12">
        <f t="shared" si="63"/>
        <v>1.649892756970797E-05</v>
      </c>
      <c r="CK133" s="12">
        <f t="shared" si="63"/>
        <v>1.649892756970797E-05</v>
      </c>
      <c r="CL133" s="12">
        <f t="shared" si="63"/>
        <v>0.00011549249298795578</v>
      </c>
      <c r="CM133" s="12">
        <f t="shared" si="63"/>
        <v>0</v>
      </c>
      <c r="CN133" s="12">
        <f t="shared" si="63"/>
        <v>0.00016498927569707968</v>
      </c>
      <c r="CO133" s="12">
        <f t="shared" si="63"/>
        <v>7.424517406368586E-05</v>
      </c>
      <c r="CP133" s="12">
        <f t="shared" si="63"/>
        <v>9.899356541824782E-05</v>
      </c>
      <c r="CQ133" s="12">
        <f t="shared" si="63"/>
        <v>0.00012374195677280976</v>
      </c>
      <c r="CR133" s="12">
        <f t="shared" si="63"/>
        <v>0.0002227355221910576</v>
      </c>
      <c r="CS133" s="12">
        <f t="shared" si="63"/>
        <v>4.124731892426992E-05</v>
      </c>
      <c r="CT133" s="12">
        <f t="shared" si="63"/>
        <v>0</v>
      </c>
      <c r="CU133" s="12">
        <f aca="true" t="shared" si="64" ref="CU133:EG133">CU132/121220</f>
        <v>4.124731892426992E-05</v>
      </c>
      <c r="CV133" s="12">
        <f t="shared" si="64"/>
        <v>0.00014024088434251773</v>
      </c>
      <c r="CW133" s="12">
        <f t="shared" si="64"/>
        <v>0.0006599571027883187</v>
      </c>
      <c r="CX133" s="12">
        <f t="shared" si="64"/>
        <v>0.0002144860584062036</v>
      </c>
      <c r="CY133" s="12">
        <f t="shared" si="64"/>
        <v>6.599571027883188E-05</v>
      </c>
      <c r="CZ133" s="12">
        <f t="shared" si="64"/>
        <v>0.00035472694274872135</v>
      </c>
      <c r="DA133" s="12">
        <f t="shared" si="64"/>
        <v>0.00023923444976076556</v>
      </c>
      <c r="DB133" s="12">
        <f t="shared" si="64"/>
        <v>1.649892756970797E-05</v>
      </c>
      <c r="DC133" s="12">
        <f t="shared" si="64"/>
        <v>8.249463784853985E-06</v>
      </c>
      <c r="DD133" s="12">
        <f t="shared" si="64"/>
        <v>4.949678270912391E-05</v>
      </c>
      <c r="DE133" s="12">
        <f t="shared" si="64"/>
        <v>0.001633393829401089</v>
      </c>
      <c r="DF133" s="12">
        <f t="shared" si="64"/>
        <v>0.34825111367761097</v>
      </c>
      <c r="DG133" s="12">
        <f t="shared" si="64"/>
        <v>5.774624649397789E-05</v>
      </c>
      <c r="DH133" s="12">
        <f t="shared" si="64"/>
        <v>0.0008826926249793763</v>
      </c>
      <c r="DI133" s="12">
        <f t="shared" si="64"/>
        <v>0.00011549249298795578</v>
      </c>
      <c r="DJ133" s="12">
        <f t="shared" si="64"/>
        <v>9.899356541824782E-05</v>
      </c>
      <c r="DK133" s="12">
        <f t="shared" si="64"/>
        <v>0.00017323873948193368</v>
      </c>
      <c r="DL133" s="12">
        <f t="shared" si="64"/>
        <v>0.0004454710443821152</v>
      </c>
      <c r="DM133" s="12">
        <f t="shared" si="64"/>
        <v>3.299785513941594E-05</v>
      </c>
      <c r="DN133" s="12">
        <f t="shared" si="64"/>
        <v>4.949678270912391E-05</v>
      </c>
      <c r="DO133" s="12">
        <f t="shared" si="64"/>
        <v>6.599571027883188E-05</v>
      </c>
      <c r="DP133" s="12">
        <f t="shared" si="64"/>
        <v>0.00012374195677280976</v>
      </c>
      <c r="DQ133" s="12">
        <f t="shared" si="64"/>
        <v>0.0002062365946213496</v>
      </c>
      <c r="DR133" s="12">
        <f t="shared" si="64"/>
        <v>2.4748391354561955E-05</v>
      </c>
      <c r="DS133" s="12">
        <f t="shared" si="64"/>
        <v>0.00418247813892097</v>
      </c>
      <c r="DT133" s="12">
        <f t="shared" si="64"/>
        <v>0.00017323873948193368</v>
      </c>
      <c r="DU133" s="12">
        <f t="shared" si="64"/>
        <v>0</v>
      </c>
      <c r="DV133" s="12">
        <f t="shared" si="64"/>
        <v>7.424517406368586E-05</v>
      </c>
      <c r="DW133" s="12">
        <f t="shared" si="64"/>
        <v>9.899356541824782E-05</v>
      </c>
      <c r="DX133" s="12">
        <f t="shared" si="64"/>
        <v>0.00011549249298795578</v>
      </c>
      <c r="DY133" s="12">
        <f t="shared" si="64"/>
        <v>2.4748391354561955E-05</v>
      </c>
      <c r="DZ133" s="12">
        <f t="shared" si="64"/>
        <v>0.00012374195677280976</v>
      </c>
      <c r="EA133" s="12">
        <f t="shared" si="64"/>
        <v>0.00014849034812737172</v>
      </c>
      <c r="EB133" s="12">
        <f t="shared" si="64"/>
        <v>0.00018148820326678765</v>
      </c>
      <c r="EC133" s="12">
        <f t="shared" si="64"/>
        <v>0.0002144860584062036</v>
      </c>
      <c r="ED133" s="12">
        <f t="shared" si="64"/>
        <v>0.0013199142055766375</v>
      </c>
      <c r="EE133" s="12">
        <f t="shared" si="64"/>
        <v>0.0002062365946213496</v>
      </c>
      <c r="EF133" s="12">
        <f t="shared" si="64"/>
        <v>0.00013199142055766376</v>
      </c>
      <c r="EG133" s="12">
        <f t="shared" si="64"/>
        <v>0.0004207226530275532</v>
      </c>
    </row>
    <row r="134" spans="2:137" ht="4.5" customHeight="1">
      <c r="B134" s="13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</row>
    <row r="135" spans="1:137" ht="12.75">
      <c r="A135" s="3" t="s">
        <v>62</v>
      </c>
      <c r="B135" s="13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</row>
    <row r="136" spans="2:137" ht="12.75">
      <c r="B136" s="7" t="s">
        <v>52</v>
      </c>
      <c r="C136" s="8">
        <v>13</v>
      </c>
      <c r="D136" s="8">
        <v>17</v>
      </c>
      <c r="E136" s="8">
        <v>10</v>
      </c>
      <c r="F136" s="8">
        <v>3</v>
      </c>
      <c r="G136" s="8">
        <v>18</v>
      </c>
      <c r="H136" s="8">
        <v>48</v>
      </c>
      <c r="I136" s="8">
        <v>48</v>
      </c>
      <c r="J136" s="8">
        <v>93</v>
      </c>
      <c r="K136" s="8">
        <v>4</v>
      </c>
      <c r="L136" s="8">
        <v>7</v>
      </c>
      <c r="M136" s="8">
        <v>6</v>
      </c>
      <c r="N136" s="8">
        <v>18</v>
      </c>
      <c r="O136" s="8">
        <v>53</v>
      </c>
      <c r="P136" s="8">
        <v>6</v>
      </c>
      <c r="Q136" s="8">
        <v>7</v>
      </c>
      <c r="R136" s="8">
        <v>57</v>
      </c>
      <c r="S136" s="8">
        <v>34850</v>
      </c>
      <c r="T136" s="8">
        <v>2559</v>
      </c>
      <c r="U136" s="8">
        <v>1</v>
      </c>
      <c r="V136" s="8">
        <v>6</v>
      </c>
      <c r="W136" s="8">
        <v>5</v>
      </c>
      <c r="X136" s="8">
        <v>5</v>
      </c>
      <c r="Y136" s="8">
        <v>138</v>
      </c>
      <c r="Z136" s="8">
        <v>140</v>
      </c>
      <c r="AA136" s="8">
        <v>4</v>
      </c>
      <c r="AB136" s="8">
        <v>8</v>
      </c>
      <c r="AC136" s="8">
        <v>4</v>
      </c>
      <c r="AD136" s="8">
        <v>20</v>
      </c>
      <c r="AE136" s="8">
        <v>4</v>
      </c>
      <c r="AF136" s="8">
        <v>49</v>
      </c>
      <c r="AG136" s="8">
        <v>148</v>
      </c>
      <c r="AH136" s="8">
        <v>6</v>
      </c>
      <c r="AI136" s="8">
        <v>1</v>
      </c>
      <c r="AJ136" s="8">
        <v>11</v>
      </c>
      <c r="AK136" s="8">
        <v>4</v>
      </c>
      <c r="AL136" s="8">
        <v>59</v>
      </c>
      <c r="AM136" s="8">
        <v>9</v>
      </c>
      <c r="AN136" s="8">
        <v>5</v>
      </c>
      <c r="AO136" s="8">
        <v>30</v>
      </c>
      <c r="AP136" s="8">
        <v>8</v>
      </c>
      <c r="AQ136" s="8">
        <v>49</v>
      </c>
      <c r="AR136" s="8">
        <v>9</v>
      </c>
      <c r="AS136" s="8">
        <v>42</v>
      </c>
      <c r="AT136" s="8">
        <v>29</v>
      </c>
      <c r="AU136" s="8">
        <v>17</v>
      </c>
      <c r="AV136" s="8">
        <v>8</v>
      </c>
      <c r="AW136" s="8">
        <v>24</v>
      </c>
      <c r="AX136" s="8">
        <v>19</v>
      </c>
      <c r="AY136" s="8">
        <v>10</v>
      </c>
      <c r="AZ136" s="8">
        <v>454</v>
      </c>
      <c r="BA136" s="8">
        <v>1</v>
      </c>
      <c r="BB136" s="8">
        <v>40</v>
      </c>
      <c r="BC136" s="8">
        <v>8</v>
      </c>
      <c r="BD136" s="8">
        <v>26</v>
      </c>
      <c r="BE136" s="8">
        <v>3</v>
      </c>
      <c r="BF136" s="8">
        <v>1</v>
      </c>
      <c r="BG136" s="8">
        <v>4</v>
      </c>
      <c r="BH136" s="8">
        <v>9</v>
      </c>
      <c r="BI136" s="8">
        <v>43</v>
      </c>
      <c r="BJ136" s="8">
        <v>16</v>
      </c>
      <c r="BK136" s="8">
        <v>3</v>
      </c>
      <c r="BL136" s="8">
        <v>4</v>
      </c>
      <c r="BM136" s="8">
        <v>164</v>
      </c>
      <c r="BN136" s="8">
        <v>88</v>
      </c>
      <c r="BO136" s="8">
        <v>34</v>
      </c>
      <c r="BP136" s="8">
        <v>43</v>
      </c>
      <c r="BQ136" s="8">
        <v>185</v>
      </c>
      <c r="BR136" s="8">
        <v>110</v>
      </c>
      <c r="BS136" s="8">
        <v>28</v>
      </c>
      <c r="BT136" s="8">
        <v>28</v>
      </c>
      <c r="BU136" s="8">
        <v>30</v>
      </c>
      <c r="BV136" s="8">
        <v>11650</v>
      </c>
      <c r="BW136" s="8">
        <v>25</v>
      </c>
      <c r="BX136" s="8">
        <v>15</v>
      </c>
      <c r="BY136" s="8">
        <v>26</v>
      </c>
      <c r="BZ136" s="8">
        <v>12</v>
      </c>
      <c r="CA136" s="8">
        <v>63</v>
      </c>
      <c r="CB136" s="8">
        <v>32</v>
      </c>
      <c r="CC136" s="8">
        <v>20</v>
      </c>
      <c r="CD136" s="8">
        <v>135</v>
      </c>
      <c r="CE136" s="8">
        <v>29</v>
      </c>
      <c r="CF136" s="8">
        <v>7</v>
      </c>
      <c r="CG136" s="8">
        <v>11</v>
      </c>
      <c r="CH136" s="8">
        <v>14</v>
      </c>
      <c r="CI136" s="8">
        <v>47</v>
      </c>
      <c r="CJ136" s="8">
        <v>0</v>
      </c>
      <c r="CK136" s="8">
        <v>2</v>
      </c>
      <c r="CL136" s="8">
        <v>7</v>
      </c>
      <c r="CM136" s="8">
        <v>3</v>
      </c>
      <c r="CN136" s="8">
        <v>14</v>
      </c>
      <c r="CO136" s="8">
        <v>52</v>
      </c>
      <c r="CP136" s="8">
        <v>3</v>
      </c>
      <c r="CQ136" s="8">
        <v>12</v>
      </c>
      <c r="CR136" s="8">
        <v>12</v>
      </c>
      <c r="CS136" s="8">
        <v>4</v>
      </c>
      <c r="CT136" s="8">
        <v>6</v>
      </c>
      <c r="CU136" s="8">
        <v>4</v>
      </c>
      <c r="CV136" s="8">
        <v>11</v>
      </c>
      <c r="CW136" s="8">
        <v>63</v>
      </c>
      <c r="CX136" s="8">
        <v>27</v>
      </c>
      <c r="CY136" s="8">
        <v>8</v>
      </c>
      <c r="CZ136" s="8">
        <v>29</v>
      </c>
      <c r="DA136" s="8">
        <v>11</v>
      </c>
      <c r="DB136" s="8">
        <v>12</v>
      </c>
      <c r="DC136" s="8">
        <v>8</v>
      </c>
      <c r="DD136" s="8">
        <v>10</v>
      </c>
      <c r="DE136" s="8">
        <v>40</v>
      </c>
      <c r="DF136" s="8">
        <v>29823</v>
      </c>
      <c r="DG136" s="8">
        <v>6</v>
      </c>
      <c r="DH136" s="8">
        <v>67</v>
      </c>
      <c r="DI136" s="8">
        <v>23</v>
      </c>
      <c r="DJ136" s="8">
        <v>12</v>
      </c>
      <c r="DK136" s="8">
        <v>18</v>
      </c>
      <c r="DL136" s="8">
        <v>18</v>
      </c>
      <c r="DM136" s="8">
        <v>5</v>
      </c>
      <c r="DN136" s="8">
        <v>8</v>
      </c>
      <c r="DO136" s="8">
        <v>8</v>
      </c>
      <c r="DP136" s="8">
        <v>3</v>
      </c>
      <c r="DQ136" s="8">
        <v>3</v>
      </c>
      <c r="DR136" s="8">
        <v>1</v>
      </c>
      <c r="DS136" s="8">
        <v>237</v>
      </c>
      <c r="DT136" s="8">
        <v>23</v>
      </c>
      <c r="DU136" s="8">
        <v>36</v>
      </c>
      <c r="DV136" s="8">
        <v>27</v>
      </c>
      <c r="DW136" s="8">
        <v>22</v>
      </c>
      <c r="DX136" s="8">
        <v>104</v>
      </c>
      <c r="DY136" s="8">
        <v>1</v>
      </c>
      <c r="DZ136" s="8">
        <v>4</v>
      </c>
      <c r="EA136" s="8">
        <v>8</v>
      </c>
      <c r="EB136" s="8">
        <v>19</v>
      </c>
      <c r="EC136" s="8">
        <v>17</v>
      </c>
      <c r="ED136" s="8">
        <v>36</v>
      </c>
      <c r="EE136" s="8">
        <v>7</v>
      </c>
      <c r="EF136" s="8">
        <v>24</v>
      </c>
      <c r="EG136" s="8">
        <v>4</v>
      </c>
    </row>
    <row r="137" spans="2:137" ht="12.75">
      <c r="B137" s="7" t="s">
        <v>61</v>
      </c>
      <c r="C137" s="8">
        <v>3</v>
      </c>
      <c r="D137" s="8">
        <v>1</v>
      </c>
      <c r="E137" s="8">
        <v>0</v>
      </c>
      <c r="F137" s="8">
        <v>1</v>
      </c>
      <c r="G137" s="8">
        <v>2</v>
      </c>
      <c r="H137" s="8">
        <v>7</v>
      </c>
      <c r="I137" s="8">
        <v>2</v>
      </c>
      <c r="J137" s="8">
        <v>7</v>
      </c>
      <c r="K137" s="8">
        <v>2</v>
      </c>
      <c r="L137" s="8">
        <v>6</v>
      </c>
      <c r="M137" s="8">
        <v>1</v>
      </c>
      <c r="N137" s="8">
        <v>10</v>
      </c>
      <c r="O137" s="8">
        <v>4</v>
      </c>
      <c r="P137" s="8">
        <v>0</v>
      </c>
      <c r="Q137" s="8">
        <v>0</v>
      </c>
      <c r="R137" s="8">
        <v>33</v>
      </c>
      <c r="S137" s="8">
        <v>4544</v>
      </c>
      <c r="T137" s="8">
        <v>333</v>
      </c>
      <c r="U137" s="8">
        <v>0</v>
      </c>
      <c r="V137" s="8">
        <v>0</v>
      </c>
      <c r="W137" s="8">
        <v>1</v>
      </c>
      <c r="X137" s="8">
        <v>0</v>
      </c>
      <c r="Y137" s="8">
        <v>17</v>
      </c>
      <c r="Z137" s="8">
        <v>12</v>
      </c>
      <c r="AA137" s="8">
        <v>3</v>
      </c>
      <c r="AB137" s="8">
        <v>1</v>
      </c>
      <c r="AC137" s="8">
        <v>1</v>
      </c>
      <c r="AD137" s="8">
        <v>1</v>
      </c>
      <c r="AE137" s="8">
        <v>1</v>
      </c>
      <c r="AF137" s="8">
        <v>9</v>
      </c>
      <c r="AG137" s="8">
        <v>21</v>
      </c>
      <c r="AH137" s="8">
        <v>0</v>
      </c>
      <c r="AI137" s="8">
        <v>0</v>
      </c>
      <c r="AJ137" s="8">
        <v>3</v>
      </c>
      <c r="AK137" s="8">
        <v>0</v>
      </c>
      <c r="AL137" s="8">
        <v>11</v>
      </c>
      <c r="AM137" s="8">
        <v>0</v>
      </c>
      <c r="AN137" s="8">
        <v>1</v>
      </c>
      <c r="AO137" s="8">
        <v>3</v>
      </c>
      <c r="AP137" s="8">
        <v>1</v>
      </c>
      <c r="AQ137" s="8">
        <v>0</v>
      </c>
      <c r="AR137" s="8">
        <v>2</v>
      </c>
      <c r="AS137" s="8">
        <v>3</v>
      </c>
      <c r="AT137" s="8">
        <v>3</v>
      </c>
      <c r="AU137" s="8">
        <v>4</v>
      </c>
      <c r="AV137" s="8">
        <v>2</v>
      </c>
      <c r="AW137" s="8">
        <v>6</v>
      </c>
      <c r="AX137" s="8">
        <v>2</v>
      </c>
      <c r="AY137" s="8">
        <v>0</v>
      </c>
      <c r="AZ137" s="8">
        <v>32</v>
      </c>
      <c r="BA137" s="8">
        <v>0</v>
      </c>
      <c r="BB137" s="8">
        <v>3</v>
      </c>
      <c r="BC137" s="8">
        <v>1</v>
      </c>
      <c r="BD137" s="8">
        <v>5</v>
      </c>
      <c r="BE137" s="8">
        <v>0</v>
      </c>
      <c r="BF137" s="8">
        <v>0</v>
      </c>
      <c r="BG137" s="8">
        <v>0</v>
      </c>
      <c r="BH137" s="8">
        <v>4</v>
      </c>
      <c r="BI137" s="8">
        <v>0</v>
      </c>
      <c r="BJ137" s="8">
        <v>1</v>
      </c>
      <c r="BK137" s="8">
        <v>2</v>
      </c>
      <c r="BL137" s="8">
        <v>1</v>
      </c>
      <c r="BM137" s="8">
        <v>29</v>
      </c>
      <c r="BN137" s="8">
        <v>5</v>
      </c>
      <c r="BO137" s="8">
        <v>0</v>
      </c>
      <c r="BP137" s="8">
        <v>2</v>
      </c>
      <c r="BQ137" s="8">
        <v>14</v>
      </c>
      <c r="BR137" s="8">
        <v>9</v>
      </c>
      <c r="BS137" s="8">
        <v>0</v>
      </c>
      <c r="BT137" s="8">
        <v>3</v>
      </c>
      <c r="BU137" s="8">
        <v>9</v>
      </c>
      <c r="BV137" s="8">
        <v>1394</v>
      </c>
      <c r="BW137" s="8">
        <v>3</v>
      </c>
      <c r="BX137" s="8">
        <v>0</v>
      </c>
      <c r="BY137" s="8">
        <v>1</v>
      </c>
      <c r="BZ137" s="8">
        <v>1</v>
      </c>
      <c r="CA137" s="8">
        <v>7</v>
      </c>
      <c r="CB137" s="8">
        <v>1</v>
      </c>
      <c r="CC137" s="8">
        <v>1</v>
      </c>
      <c r="CD137" s="8">
        <v>2</v>
      </c>
      <c r="CE137" s="8">
        <v>2</v>
      </c>
      <c r="CF137" s="8">
        <v>0</v>
      </c>
      <c r="CG137" s="8">
        <v>2</v>
      </c>
      <c r="CH137" s="8">
        <v>1</v>
      </c>
      <c r="CI137" s="8">
        <v>2</v>
      </c>
      <c r="CJ137" s="8">
        <v>0</v>
      </c>
      <c r="CK137" s="8">
        <v>1</v>
      </c>
      <c r="CL137" s="8">
        <v>1</v>
      </c>
      <c r="CM137" s="8">
        <v>0</v>
      </c>
      <c r="CN137" s="8">
        <v>1</v>
      </c>
      <c r="CO137" s="8">
        <v>4</v>
      </c>
      <c r="CP137" s="8">
        <v>1</v>
      </c>
      <c r="CQ137" s="8">
        <v>0</v>
      </c>
      <c r="CR137" s="8">
        <v>1</v>
      </c>
      <c r="CS137" s="8">
        <v>0</v>
      </c>
      <c r="CT137" s="8">
        <v>0</v>
      </c>
      <c r="CU137" s="8">
        <v>1</v>
      </c>
      <c r="CV137" s="8">
        <v>3</v>
      </c>
      <c r="CW137" s="8">
        <v>10</v>
      </c>
      <c r="CX137" s="8">
        <v>1</v>
      </c>
      <c r="CY137" s="8">
        <v>0</v>
      </c>
      <c r="CZ137" s="8">
        <v>8</v>
      </c>
      <c r="DA137" s="8">
        <v>5</v>
      </c>
      <c r="DB137" s="8">
        <v>6</v>
      </c>
      <c r="DC137" s="8">
        <v>3</v>
      </c>
      <c r="DD137" s="8">
        <v>2</v>
      </c>
      <c r="DE137" s="8">
        <v>7</v>
      </c>
      <c r="DF137" s="8">
        <v>5211</v>
      </c>
      <c r="DG137" s="8">
        <v>0</v>
      </c>
      <c r="DH137" s="8">
        <v>10</v>
      </c>
      <c r="DI137" s="8">
        <v>7</v>
      </c>
      <c r="DJ137" s="8">
        <v>1</v>
      </c>
      <c r="DK137" s="8">
        <v>2</v>
      </c>
      <c r="DL137" s="8">
        <v>2</v>
      </c>
      <c r="DM137" s="8">
        <v>0</v>
      </c>
      <c r="DN137" s="8">
        <v>4</v>
      </c>
      <c r="DO137" s="8">
        <v>1</v>
      </c>
      <c r="DP137" s="8">
        <v>0</v>
      </c>
      <c r="DQ137" s="8">
        <v>6</v>
      </c>
      <c r="DR137" s="8">
        <v>0</v>
      </c>
      <c r="DS137" s="8">
        <v>27</v>
      </c>
      <c r="DT137" s="8">
        <v>4</v>
      </c>
      <c r="DU137" s="8">
        <v>1</v>
      </c>
      <c r="DV137" s="8">
        <v>1</v>
      </c>
      <c r="DW137" s="8">
        <v>2</v>
      </c>
      <c r="DX137" s="8">
        <v>138</v>
      </c>
      <c r="DY137" s="8">
        <v>1</v>
      </c>
      <c r="DZ137" s="8">
        <v>0</v>
      </c>
      <c r="EA137" s="8">
        <v>0</v>
      </c>
      <c r="EB137" s="8">
        <v>2</v>
      </c>
      <c r="EC137" s="8">
        <v>0</v>
      </c>
      <c r="ED137" s="8">
        <v>5</v>
      </c>
      <c r="EE137" s="8">
        <v>0</v>
      </c>
      <c r="EF137" s="8">
        <v>3</v>
      </c>
      <c r="EG137" s="8">
        <v>2</v>
      </c>
    </row>
    <row r="138" spans="1:137" ht="12.75">
      <c r="A138" s="9" t="s">
        <v>13</v>
      </c>
      <c r="C138" s="8">
        <v>16</v>
      </c>
      <c r="D138" s="8">
        <v>18</v>
      </c>
      <c r="E138" s="8">
        <v>10</v>
      </c>
      <c r="F138" s="8">
        <v>4</v>
      </c>
      <c r="G138" s="8">
        <v>20</v>
      </c>
      <c r="H138" s="8">
        <v>55</v>
      </c>
      <c r="I138" s="8">
        <v>50</v>
      </c>
      <c r="J138" s="8">
        <v>100</v>
      </c>
      <c r="K138" s="8">
        <v>6</v>
      </c>
      <c r="L138" s="8">
        <v>13</v>
      </c>
      <c r="M138" s="8">
        <v>7</v>
      </c>
      <c r="N138" s="8">
        <v>28</v>
      </c>
      <c r="O138" s="8">
        <v>57</v>
      </c>
      <c r="P138" s="8">
        <v>6</v>
      </c>
      <c r="Q138" s="8">
        <v>7</v>
      </c>
      <c r="R138" s="8">
        <v>90</v>
      </c>
      <c r="S138" s="8">
        <v>39394</v>
      </c>
      <c r="T138" s="8">
        <v>2892</v>
      </c>
      <c r="U138" s="8">
        <v>1</v>
      </c>
      <c r="V138" s="8">
        <v>6</v>
      </c>
      <c r="W138" s="8">
        <v>6</v>
      </c>
      <c r="X138" s="8">
        <v>5</v>
      </c>
      <c r="Y138" s="8">
        <v>155</v>
      </c>
      <c r="Z138" s="8">
        <v>152</v>
      </c>
      <c r="AA138" s="8">
        <v>7</v>
      </c>
      <c r="AB138" s="8">
        <v>9</v>
      </c>
      <c r="AC138" s="8">
        <v>5</v>
      </c>
      <c r="AD138" s="8">
        <v>21</v>
      </c>
      <c r="AE138" s="8">
        <v>5</v>
      </c>
      <c r="AF138" s="8">
        <v>58</v>
      </c>
      <c r="AG138" s="8">
        <v>169</v>
      </c>
      <c r="AH138" s="8">
        <v>6</v>
      </c>
      <c r="AI138" s="8">
        <v>1</v>
      </c>
      <c r="AJ138" s="8">
        <v>14</v>
      </c>
      <c r="AK138" s="8">
        <v>4</v>
      </c>
      <c r="AL138" s="8">
        <v>70</v>
      </c>
      <c r="AM138" s="8">
        <v>9</v>
      </c>
      <c r="AN138" s="8">
        <v>6</v>
      </c>
      <c r="AO138" s="8">
        <v>33</v>
      </c>
      <c r="AP138" s="8">
        <v>9</v>
      </c>
      <c r="AQ138" s="8">
        <v>49</v>
      </c>
      <c r="AR138" s="8">
        <v>11</v>
      </c>
      <c r="AS138" s="8">
        <v>45</v>
      </c>
      <c r="AT138" s="8">
        <v>32</v>
      </c>
      <c r="AU138" s="8">
        <v>21</v>
      </c>
      <c r="AV138" s="8">
        <v>10</v>
      </c>
      <c r="AW138" s="8">
        <v>30</v>
      </c>
      <c r="AX138" s="8">
        <v>21</v>
      </c>
      <c r="AY138" s="8">
        <v>10</v>
      </c>
      <c r="AZ138" s="8">
        <v>486</v>
      </c>
      <c r="BA138" s="8">
        <v>1</v>
      </c>
      <c r="BB138" s="8">
        <v>43</v>
      </c>
      <c r="BC138" s="8">
        <v>9</v>
      </c>
      <c r="BD138" s="8">
        <v>31</v>
      </c>
      <c r="BE138" s="8">
        <v>3</v>
      </c>
      <c r="BF138" s="8">
        <v>1</v>
      </c>
      <c r="BG138" s="8">
        <v>4</v>
      </c>
      <c r="BH138" s="8">
        <v>13</v>
      </c>
      <c r="BI138" s="8">
        <v>43</v>
      </c>
      <c r="BJ138" s="8">
        <v>17</v>
      </c>
      <c r="BK138" s="8">
        <v>5</v>
      </c>
      <c r="BL138" s="8">
        <v>5</v>
      </c>
      <c r="BM138" s="8">
        <v>193</v>
      </c>
      <c r="BN138" s="8">
        <v>93</v>
      </c>
      <c r="BO138" s="8">
        <v>34</v>
      </c>
      <c r="BP138" s="8">
        <v>45</v>
      </c>
      <c r="BQ138" s="8">
        <v>199</v>
      </c>
      <c r="BR138" s="8">
        <v>119</v>
      </c>
      <c r="BS138" s="8">
        <v>28</v>
      </c>
      <c r="BT138" s="8">
        <v>31</v>
      </c>
      <c r="BU138" s="8">
        <v>39</v>
      </c>
      <c r="BV138" s="8">
        <v>13044</v>
      </c>
      <c r="BW138" s="8">
        <v>28</v>
      </c>
      <c r="BX138" s="8">
        <v>15</v>
      </c>
      <c r="BY138" s="8">
        <v>27</v>
      </c>
      <c r="BZ138" s="8">
        <v>13</v>
      </c>
      <c r="CA138" s="8">
        <v>70</v>
      </c>
      <c r="CB138" s="8">
        <v>33</v>
      </c>
      <c r="CC138" s="8">
        <v>21</v>
      </c>
      <c r="CD138" s="8">
        <v>137</v>
      </c>
      <c r="CE138" s="8">
        <v>31</v>
      </c>
      <c r="CF138" s="8">
        <v>7</v>
      </c>
      <c r="CG138" s="8">
        <v>13</v>
      </c>
      <c r="CH138" s="8">
        <v>15</v>
      </c>
      <c r="CI138" s="8">
        <v>49</v>
      </c>
      <c r="CJ138" s="8">
        <v>0</v>
      </c>
      <c r="CK138" s="8">
        <v>3</v>
      </c>
      <c r="CL138" s="8">
        <v>8</v>
      </c>
      <c r="CM138" s="8">
        <v>3</v>
      </c>
      <c r="CN138" s="8">
        <v>15</v>
      </c>
      <c r="CO138" s="8">
        <v>56</v>
      </c>
      <c r="CP138" s="8">
        <v>4</v>
      </c>
      <c r="CQ138" s="8">
        <v>12</v>
      </c>
      <c r="CR138" s="8">
        <v>13</v>
      </c>
      <c r="CS138" s="8">
        <v>4</v>
      </c>
      <c r="CT138" s="8">
        <v>6</v>
      </c>
      <c r="CU138" s="8">
        <v>5</v>
      </c>
      <c r="CV138" s="8">
        <v>14</v>
      </c>
      <c r="CW138" s="8">
        <v>73</v>
      </c>
      <c r="CX138" s="8">
        <v>28</v>
      </c>
      <c r="CY138" s="8">
        <v>8</v>
      </c>
      <c r="CZ138" s="8">
        <v>37</v>
      </c>
      <c r="DA138" s="8">
        <v>16</v>
      </c>
      <c r="DB138" s="8">
        <v>18</v>
      </c>
      <c r="DC138" s="8">
        <v>11</v>
      </c>
      <c r="DD138" s="8">
        <v>12</v>
      </c>
      <c r="DE138" s="8">
        <v>47</v>
      </c>
      <c r="DF138" s="8">
        <v>35034</v>
      </c>
      <c r="DG138" s="8">
        <v>6</v>
      </c>
      <c r="DH138" s="8">
        <v>77</v>
      </c>
      <c r="DI138" s="8">
        <v>30</v>
      </c>
      <c r="DJ138" s="8">
        <v>13</v>
      </c>
      <c r="DK138" s="8">
        <v>20</v>
      </c>
      <c r="DL138" s="8">
        <v>20</v>
      </c>
      <c r="DM138" s="8">
        <v>5</v>
      </c>
      <c r="DN138" s="8">
        <v>12</v>
      </c>
      <c r="DO138" s="8">
        <v>9</v>
      </c>
      <c r="DP138" s="8">
        <v>3</v>
      </c>
      <c r="DQ138" s="8">
        <v>9</v>
      </c>
      <c r="DR138" s="8">
        <v>1</v>
      </c>
      <c r="DS138" s="8">
        <v>264</v>
      </c>
      <c r="DT138" s="8">
        <v>27</v>
      </c>
      <c r="DU138" s="8">
        <v>37</v>
      </c>
      <c r="DV138" s="8">
        <v>28</v>
      </c>
      <c r="DW138" s="8">
        <v>24</v>
      </c>
      <c r="DX138" s="8">
        <v>242</v>
      </c>
      <c r="DY138" s="8">
        <v>2</v>
      </c>
      <c r="DZ138" s="8">
        <v>4</v>
      </c>
      <c r="EA138" s="8">
        <v>8</v>
      </c>
      <c r="EB138" s="8">
        <v>21</v>
      </c>
      <c r="EC138" s="8">
        <v>17</v>
      </c>
      <c r="ED138" s="8">
        <v>41</v>
      </c>
      <c r="EE138" s="8">
        <v>7</v>
      </c>
      <c r="EF138" s="8">
        <v>27</v>
      </c>
      <c r="EG138" s="8">
        <v>6</v>
      </c>
    </row>
    <row r="139" spans="2:137" s="10" customFormat="1" ht="12.75" customHeight="1">
      <c r="B139" s="11" t="s">
        <v>145</v>
      </c>
      <c r="C139" s="12">
        <f aca="true" t="shared" si="65" ref="C139:AH139">C138/95085</f>
        <v>0.00016827049482042383</v>
      </c>
      <c r="D139" s="12">
        <f t="shared" si="65"/>
        <v>0.0001893043066729768</v>
      </c>
      <c r="E139" s="12">
        <f t="shared" si="65"/>
        <v>0.0001051690592627649</v>
      </c>
      <c r="F139" s="12">
        <f t="shared" si="65"/>
        <v>4.2067623705105956E-05</v>
      </c>
      <c r="G139" s="12">
        <f t="shared" si="65"/>
        <v>0.0002103381185255298</v>
      </c>
      <c r="H139" s="12">
        <f t="shared" si="65"/>
        <v>0.000578429825945207</v>
      </c>
      <c r="I139" s="12">
        <f t="shared" si="65"/>
        <v>0.0005258452963138244</v>
      </c>
      <c r="J139" s="12">
        <f t="shared" si="65"/>
        <v>0.0010516905926276489</v>
      </c>
      <c r="K139" s="12">
        <f t="shared" si="65"/>
        <v>6.310143555765894E-05</v>
      </c>
      <c r="L139" s="12">
        <f t="shared" si="65"/>
        <v>0.00013671977704159436</v>
      </c>
      <c r="M139" s="12">
        <f t="shared" si="65"/>
        <v>7.361834148393542E-05</v>
      </c>
      <c r="N139" s="12">
        <f t="shared" si="65"/>
        <v>0.0002944733659357417</v>
      </c>
      <c r="O139" s="12">
        <f t="shared" si="65"/>
        <v>0.0005994636377977599</v>
      </c>
      <c r="P139" s="12">
        <f t="shared" si="65"/>
        <v>6.310143555765894E-05</v>
      </c>
      <c r="Q139" s="12">
        <f t="shared" si="65"/>
        <v>7.361834148393542E-05</v>
      </c>
      <c r="R139" s="12">
        <f t="shared" si="65"/>
        <v>0.000946521533364884</v>
      </c>
      <c r="S139" s="12">
        <f t="shared" si="65"/>
        <v>0.41430299205973603</v>
      </c>
      <c r="T139" s="12">
        <f t="shared" si="65"/>
        <v>0.030414891938791606</v>
      </c>
      <c r="U139" s="12">
        <f t="shared" si="65"/>
        <v>1.0516905926276489E-05</v>
      </c>
      <c r="V139" s="12">
        <f t="shared" si="65"/>
        <v>6.310143555765894E-05</v>
      </c>
      <c r="W139" s="12">
        <f t="shared" si="65"/>
        <v>6.310143555765894E-05</v>
      </c>
      <c r="X139" s="12">
        <f t="shared" si="65"/>
        <v>5.258452963138245E-05</v>
      </c>
      <c r="Y139" s="12">
        <f t="shared" si="65"/>
        <v>0.001630120418572856</v>
      </c>
      <c r="Z139" s="12">
        <f t="shared" si="65"/>
        <v>0.0015985697007940263</v>
      </c>
      <c r="AA139" s="12">
        <f t="shared" si="65"/>
        <v>7.361834148393542E-05</v>
      </c>
      <c r="AB139" s="12">
        <f t="shared" si="65"/>
        <v>9.46521533364884E-05</v>
      </c>
      <c r="AC139" s="12">
        <f t="shared" si="65"/>
        <v>5.258452963138245E-05</v>
      </c>
      <c r="AD139" s="12">
        <f t="shared" si="65"/>
        <v>0.00022085502445180627</v>
      </c>
      <c r="AE139" s="12">
        <f t="shared" si="65"/>
        <v>5.258452963138245E-05</v>
      </c>
      <c r="AF139" s="12">
        <f t="shared" si="65"/>
        <v>0.0006099805437240364</v>
      </c>
      <c r="AG139" s="12">
        <f t="shared" si="65"/>
        <v>0.0017773571015407268</v>
      </c>
      <c r="AH139" s="12">
        <f t="shared" si="65"/>
        <v>6.310143555765894E-05</v>
      </c>
      <c r="AI139" s="12">
        <f aca="true" t="shared" si="66" ref="AI139:CT139">AI138/95085</f>
        <v>1.0516905926276489E-05</v>
      </c>
      <c r="AJ139" s="12">
        <f t="shared" si="66"/>
        <v>0.00014723668296787084</v>
      </c>
      <c r="AK139" s="12">
        <f t="shared" si="66"/>
        <v>4.2067623705105956E-05</v>
      </c>
      <c r="AL139" s="12">
        <f t="shared" si="66"/>
        <v>0.0007361834148393542</v>
      </c>
      <c r="AM139" s="12">
        <f t="shared" si="66"/>
        <v>9.46521533364884E-05</v>
      </c>
      <c r="AN139" s="12">
        <f t="shared" si="66"/>
        <v>6.310143555765894E-05</v>
      </c>
      <c r="AO139" s="12">
        <f t="shared" si="66"/>
        <v>0.00034705789556712416</v>
      </c>
      <c r="AP139" s="12">
        <f t="shared" si="66"/>
        <v>9.46521533364884E-05</v>
      </c>
      <c r="AQ139" s="12">
        <f t="shared" si="66"/>
        <v>0.000515328390387548</v>
      </c>
      <c r="AR139" s="12">
        <f t="shared" si="66"/>
        <v>0.00011568596518904139</v>
      </c>
      <c r="AS139" s="12">
        <f t="shared" si="66"/>
        <v>0.000473260766682442</v>
      </c>
      <c r="AT139" s="12">
        <f t="shared" si="66"/>
        <v>0.00033654098964084765</v>
      </c>
      <c r="AU139" s="12">
        <f t="shared" si="66"/>
        <v>0.00022085502445180627</v>
      </c>
      <c r="AV139" s="12">
        <f t="shared" si="66"/>
        <v>0.0001051690592627649</v>
      </c>
      <c r="AW139" s="12">
        <f t="shared" si="66"/>
        <v>0.0003155071777882947</v>
      </c>
      <c r="AX139" s="12">
        <f t="shared" si="66"/>
        <v>0.00022085502445180627</v>
      </c>
      <c r="AY139" s="12">
        <f t="shared" si="66"/>
        <v>0.0001051690592627649</v>
      </c>
      <c r="AZ139" s="12">
        <f t="shared" si="66"/>
        <v>0.005111216280170374</v>
      </c>
      <c r="BA139" s="12">
        <f t="shared" si="66"/>
        <v>1.0516905926276489E-05</v>
      </c>
      <c r="BB139" s="12">
        <f t="shared" si="66"/>
        <v>0.00045222695482988905</v>
      </c>
      <c r="BC139" s="12">
        <f t="shared" si="66"/>
        <v>9.46521533364884E-05</v>
      </c>
      <c r="BD139" s="12">
        <f t="shared" si="66"/>
        <v>0.0003260240837145712</v>
      </c>
      <c r="BE139" s="12">
        <f t="shared" si="66"/>
        <v>3.155071777882947E-05</v>
      </c>
      <c r="BF139" s="12">
        <f t="shared" si="66"/>
        <v>1.0516905926276489E-05</v>
      </c>
      <c r="BG139" s="12">
        <f t="shared" si="66"/>
        <v>4.2067623705105956E-05</v>
      </c>
      <c r="BH139" s="12">
        <f t="shared" si="66"/>
        <v>0.00013671977704159436</v>
      </c>
      <c r="BI139" s="12">
        <f t="shared" si="66"/>
        <v>0.00045222695482988905</v>
      </c>
      <c r="BJ139" s="12">
        <f t="shared" si="66"/>
        <v>0.00017878740074670033</v>
      </c>
      <c r="BK139" s="12">
        <f t="shared" si="66"/>
        <v>5.258452963138245E-05</v>
      </c>
      <c r="BL139" s="12">
        <f t="shared" si="66"/>
        <v>5.258452963138245E-05</v>
      </c>
      <c r="BM139" s="12">
        <f t="shared" si="66"/>
        <v>0.0020297628437713623</v>
      </c>
      <c r="BN139" s="12">
        <f t="shared" si="66"/>
        <v>0.0009780722511437134</v>
      </c>
      <c r="BO139" s="12">
        <f t="shared" si="66"/>
        <v>0.00035757480149340066</v>
      </c>
      <c r="BP139" s="12">
        <f t="shared" si="66"/>
        <v>0.000473260766682442</v>
      </c>
      <c r="BQ139" s="12">
        <f t="shared" si="66"/>
        <v>0.0020928642793290216</v>
      </c>
      <c r="BR139" s="12">
        <f t="shared" si="66"/>
        <v>0.0012515118052269022</v>
      </c>
      <c r="BS139" s="12">
        <f t="shared" si="66"/>
        <v>0.0002944733659357417</v>
      </c>
      <c r="BT139" s="12">
        <f t="shared" si="66"/>
        <v>0.0003260240837145712</v>
      </c>
      <c r="BU139" s="12">
        <f t="shared" si="66"/>
        <v>0.0004101593311247831</v>
      </c>
      <c r="BV139" s="12">
        <f t="shared" si="66"/>
        <v>0.13718252090235053</v>
      </c>
      <c r="BW139" s="12">
        <f t="shared" si="66"/>
        <v>0.0002944733659357417</v>
      </c>
      <c r="BX139" s="12">
        <f t="shared" si="66"/>
        <v>0.00015775358889414735</v>
      </c>
      <c r="BY139" s="12">
        <f t="shared" si="66"/>
        <v>0.00028395646000946523</v>
      </c>
      <c r="BZ139" s="12">
        <f t="shared" si="66"/>
        <v>0.00013671977704159436</v>
      </c>
      <c r="CA139" s="12">
        <f t="shared" si="66"/>
        <v>0.0007361834148393542</v>
      </c>
      <c r="CB139" s="12">
        <f t="shared" si="66"/>
        <v>0.00034705789556712416</v>
      </c>
      <c r="CC139" s="12">
        <f t="shared" si="66"/>
        <v>0.00022085502445180627</v>
      </c>
      <c r="CD139" s="12">
        <f t="shared" si="66"/>
        <v>0.001440816111899879</v>
      </c>
      <c r="CE139" s="12">
        <f t="shared" si="66"/>
        <v>0.0003260240837145712</v>
      </c>
      <c r="CF139" s="12">
        <f t="shared" si="66"/>
        <v>7.361834148393542E-05</v>
      </c>
      <c r="CG139" s="12">
        <f t="shared" si="66"/>
        <v>0.00013671977704159436</v>
      </c>
      <c r="CH139" s="12">
        <f t="shared" si="66"/>
        <v>0.00015775358889414735</v>
      </c>
      <c r="CI139" s="12">
        <f t="shared" si="66"/>
        <v>0.000515328390387548</v>
      </c>
      <c r="CJ139" s="12">
        <f t="shared" si="66"/>
        <v>0</v>
      </c>
      <c r="CK139" s="12">
        <f t="shared" si="66"/>
        <v>3.155071777882947E-05</v>
      </c>
      <c r="CL139" s="12">
        <f t="shared" si="66"/>
        <v>8.413524741021191E-05</v>
      </c>
      <c r="CM139" s="12">
        <f t="shared" si="66"/>
        <v>3.155071777882947E-05</v>
      </c>
      <c r="CN139" s="12">
        <f t="shared" si="66"/>
        <v>0.00015775358889414735</v>
      </c>
      <c r="CO139" s="12">
        <f t="shared" si="66"/>
        <v>0.0005889467318714834</v>
      </c>
      <c r="CP139" s="12">
        <f t="shared" si="66"/>
        <v>4.2067623705105956E-05</v>
      </c>
      <c r="CQ139" s="12">
        <f t="shared" si="66"/>
        <v>0.00012620287111531788</v>
      </c>
      <c r="CR139" s="12">
        <f t="shared" si="66"/>
        <v>0.00013671977704159436</v>
      </c>
      <c r="CS139" s="12">
        <f t="shared" si="66"/>
        <v>4.2067623705105956E-05</v>
      </c>
      <c r="CT139" s="12">
        <f t="shared" si="66"/>
        <v>6.310143555765894E-05</v>
      </c>
      <c r="CU139" s="12">
        <f aca="true" t="shared" si="67" ref="CU139:EG139">CU138/95085</f>
        <v>5.258452963138245E-05</v>
      </c>
      <c r="CV139" s="12">
        <f t="shared" si="67"/>
        <v>0.00014723668296787084</v>
      </c>
      <c r="CW139" s="12">
        <f t="shared" si="67"/>
        <v>0.0007677341326181837</v>
      </c>
      <c r="CX139" s="12">
        <f t="shared" si="67"/>
        <v>0.0002944733659357417</v>
      </c>
      <c r="CY139" s="12">
        <f t="shared" si="67"/>
        <v>8.413524741021191E-05</v>
      </c>
      <c r="CZ139" s="12">
        <f t="shared" si="67"/>
        <v>0.0003891255192722301</v>
      </c>
      <c r="DA139" s="12">
        <f t="shared" si="67"/>
        <v>0.00016827049482042383</v>
      </c>
      <c r="DB139" s="12">
        <f t="shared" si="67"/>
        <v>0.0001893043066729768</v>
      </c>
      <c r="DC139" s="12">
        <f t="shared" si="67"/>
        <v>0.00011568596518904139</v>
      </c>
      <c r="DD139" s="12">
        <f t="shared" si="67"/>
        <v>0.00012620287111531788</v>
      </c>
      <c r="DE139" s="12">
        <f t="shared" si="67"/>
        <v>0.000494294578534995</v>
      </c>
      <c r="DF139" s="12">
        <f t="shared" si="67"/>
        <v>0.3684492822211705</v>
      </c>
      <c r="DG139" s="12">
        <f t="shared" si="67"/>
        <v>6.310143555765894E-05</v>
      </c>
      <c r="DH139" s="12">
        <f t="shared" si="67"/>
        <v>0.0008098017563232897</v>
      </c>
      <c r="DI139" s="12">
        <f t="shared" si="67"/>
        <v>0.0003155071777882947</v>
      </c>
      <c r="DJ139" s="12">
        <f t="shared" si="67"/>
        <v>0.00013671977704159436</v>
      </c>
      <c r="DK139" s="12">
        <f t="shared" si="67"/>
        <v>0.0002103381185255298</v>
      </c>
      <c r="DL139" s="12">
        <f t="shared" si="67"/>
        <v>0.0002103381185255298</v>
      </c>
      <c r="DM139" s="12">
        <f t="shared" si="67"/>
        <v>5.258452963138245E-05</v>
      </c>
      <c r="DN139" s="12">
        <f t="shared" si="67"/>
        <v>0.00012620287111531788</v>
      </c>
      <c r="DO139" s="12">
        <f t="shared" si="67"/>
        <v>9.46521533364884E-05</v>
      </c>
      <c r="DP139" s="12">
        <f t="shared" si="67"/>
        <v>3.155071777882947E-05</v>
      </c>
      <c r="DQ139" s="12">
        <f t="shared" si="67"/>
        <v>9.46521533364884E-05</v>
      </c>
      <c r="DR139" s="12">
        <f t="shared" si="67"/>
        <v>1.0516905926276489E-05</v>
      </c>
      <c r="DS139" s="12">
        <f t="shared" si="67"/>
        <v>0.0027764631645369933</v>
      </c>
      <c r="DT139" s="12">
        <f t="shared" si="67"/>
        <v>0.00028395646000946523</v>
      </c>
      <c r="DU139" s="12">
        <f t="shared" si="67"/>
        <v>0.0003891255192722301</v>
      </c>
      <c r="DV139" s="12">
        <f t="shared" si="67"/>
        <v>0.0002944733659357417</v>
      </c>
      <c r="DW139" s="12">
        <f t="shared" si="67"/>
        <v>0.00025240574223063577</v>
      </c>
      <c r="DX139" s="12">
        <f t="shared" si="67"/>
        <v>0.0025450912341589103</v>
      </c>
      <c r="DY139" s="12">
        <f t="shared" si="67"/>
        <v>2.1033811852552978E-05</v>
      </c>
      <c r="DZ139" s="12">
        <f t="shared" si="67"/>
        <v>4.2067623705105956E-05</v>
      </c>
      <c r="EA139" s="12">
        <f t="shared" si="67"/>
        <v>8.413524741021191E-05</v>
      </c>
      <c r="EB139" s="12">
        <f t="shared" si="67"/>
        <v>0.00022085502445180627</v>
      </c>
      <c r="EC139" s="12">
        <f t="shared" si="67"/>
        <v>0.00017878740074670033</v>
      </c>
      <c r="ED139" s="12">
        <f t="shared" si="67"/>
        <v>0.00043119314297733604</v>
      </c>
      <c r="EE139" s="12">
        <f t="shared" si="67"/>
        <v>7.361834148393542E-05</v>
      </c>
      <c r="EF139" s="12">
        <f t="shared" si="67"/>
        <v>0.00028395646000946523</v>
      </c>
      <c r="EG139" s="12">
        <f t="shared" si="67"/>
        <v>6.310143555765894E-05</v>
      </c>
    </row>
    <row r="140" spans="2:137" ht="4.5" customHeight="1">
      <c r="B140" s="13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</row>
    <row r="141" spans="1:137" ht="12.75">
      <c r="A141" s="3" t="s">
        <v>63</v>
      </c>
      <c r="B141" s="13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</row>
    <row r="142" spans="2:137" ht="12.75">
      <c r="B142" s="7" t="s">
        <v>49</v>
      </c>
      <c r="C142" s="8">
        <v>8</v>
      </c>
      <c r="D142" s="8">
        <v>9</v>
      </c>
      <c r="E142" s="8">
        <v>2</v>
      </c>
      <c r="F142" s="8">
        <v>1</v>
      </c>
      <c r="G142" s="8">
        <v>20</v>
      </c>
      <c r="H142" s="8">
        <v>17</v>
      </c>
      <c r="I142" s="8">
        <v>40</v>
      </c>
      <c r="J142" s="8">
        <v>6</v>
      </c>
      <c r="K142" s="8">
        <v>1</v>
      </c>
      <c r="L142" s="8">
        <v>4</v>
      </c>
      <c r="M142" s="8">
        <v>3</v>
      </c>
      <c r="N142" s="8">
        <v>36</v>
      </c>
      <c r="O142" s="8">
        <v>25</v>
      </c>
      <c r="P142" s="8">
        <v>8</v>
      </c>
      <c r="Q142" s="8">
        <v>5</v>
      </c>
      <c r="R142" s="8">
        <v>36</v>
      </c>
      <c r="S142" s="8">
        <v>27113</v>
      </c>
      <c r="T142" s="8">
        <v>2737</v>
      </c>
      <c r="U142" s="8">
        <v>2</v>
      </c>
      <c r="V142" s="8">
        <v>3</v>
      </c>
      <c r="W142" s="8">
        <v>2</v>
      </c>
      <c r="X142" s="8">
        <v>2</v>
      </c>
      <c r="Y142" s="8">
        <v>99</v>
      </c>
      <c r="Z142" s="8">
        <v>90</v>
      </c>
      <c r="AA142" s="8">
        <v>5</v>
      </c>
      <c r="AB142" s="8">
        <v>1</v>
      </c>
      <c r="AC142" s="8">
        <v>1</v>
      </c>
      <c r="AD142" s="8">
        <v>4</v>
      </c>
      <c r="AE142" s="8">
        <v>6</v>
      </c>
      <c r="AF142" s="8">
        <v>31</v>
      </c>
      <c r="AG142" s="8">
        <v>122</v>
      </c>
      <c r="AH142" s="8">
        <v>2</v>
      </c>
      <c r="AI142" s="8">
        <v>0</v>
      </c>
      <c r="AJ142" s="8">
        <v>6</v>
      </c>
      <c r="AK142" s="8">
        <v>3</v>
      </c>
      <c r="AL142" s="8">
        <v>38</v>
      </c>
      <c r="AM142" s="8">
        <v>3</v>
      </c>
      <c r="AN142" s="8">
        <v>2</v>
      </c>
      <c r="AO142" s="8">
        <v>17</v>
      </c>
      <c r="AP142" s="8">
        <v>10</v>
      </c>
      <c r="AQ142" s="8">
        <v>52</v>
      </c>
      <c r="AR142" s="8">
        <v>8</v>
      </c>
      <c r="AS142" s="8">
        <v>40</v>
      </c>
      <c r="AT142" s="8">
        <v>17</v>
      </c>
      <c r="AU142" s="8">
        <v>9</v>
      </c>
      <c r="AV142" s="8">
        <v>7</v>
      </c>
      <c r="AW142" s="8">
        <v>7</v>
      </c>
      <c r="AX142" s="8">
        <v>42</v>
      </c>
      <c r="AY142" s="8">
        <v>7</v>
      </c>
      <c r="AZ142" s="8">
        <v>555</v>
      </c>
      <c r="BA142" s="8">
        <v>3</v>
      </c>
      <c r="BB142" s="8">
        <v>14</v>
      </c>
      <c r="BC142" s="8">
        <v>12</v>
      </c>
      <c r="BD142" s="8">
        <v>11</v>
      </c>
      <c r="BE142" s="8">
        <v>0</v>
      </c>
      <c r="BF142" s="8">
        <v>6</v>
      </c>
      <c r="BG142" s="8">
        <v>5</v>
      </c>
      <c r="BH142" s="8">
        <v>5</v>
      </c>
      <c r="BI142" s="8">
        <v>1</v>
      </c>
      <c r="BJ142" s="8">
        <v>101</v>
      </c>
      <c r="BK142" s="8">
        <v>1</v>
      </c>
      <c r="BL142" s="8">
        <v>2</v>
      </c>
      <c r="BM142" s="8">
        <v>41</v>
      </c>
      <c r="BN142" s="8">
        <v>24</v>
      </c>
      <c r="BO142" s="8">
        <v>10</v>
      </c>
      <c r="BP142" s="8">
        <v>5</v>
      </c>
      <c r="BQ142" s="8">
        <v>90</v>
      </c>
      <c r="BR142" s="8">
        <v>24</v>
      </c>
      <c r="BS142" s="8">
        <v>5</v>
      </c>
      <c r="BT142" s="8">
        <v>4</v>
      </c>
      <c r="BU142" s="8">
        <v>17</v>
      </c>
      <c r="BV142" s="8">
        <v>7227</v>
      </c>
      <c r="BW142" s="8">
        <v>2</v>
      </c>
      <c r="BX142" s="8">
        <v>4</v>
      </c>
      <c r="BY142" s="8">
        <v>3</v>
      </c>
      <c r="BZ142" s="8">
        <v>2</v>
      </c>
      <c r="CA142" s="8">
        <v>12</v>
      </c>
      <c r="CB142" s="8">
        <v>7</v>
      </c>
      <c r="CC142" s="8">
        <v>3</v>
      </c>
      <c r="CD142" s="8">
        <v>35</v>
      </c>
      <c r="CE142" s="8">
        <v>12</v>
      </c>
      <c r="CF142" s="8">
        <v>5</v>
      </c>
      <c r="CG142" s="8">
        <v>11</v>
      </c>
      <c r="CH142" s="8">
        <v>3</v>
      </c>
      <c r="CI142" s="8">
        <v>9</v>
      </c>
      <c r="CJ142" s="8">
        <v>1</v>
      </c>
      <c r="CK142" s="8">
        <v>1</v>
      </c>
      <c r="CL142" s="8">
        <v>6</v>
      </c>
      <c r="CM142" s="8">
        <v>0</v>
      </c>
      <c r="CN142" s="8">
        <v>7</v>
      </c>
      <c r="CO142" s="8">
        <v>4</v>
      </c>
      <c r="CP142" s="8">
        <v>2</v>
      </c>
      <c r="CQ142" s="8">
        <v>11</v>
      </c>
      <c r="CR142" s="8">
        <v>3</v>
      </c>
      <c r="CS142" s="8">
        <v>2</v>
      </c>
      <c r="CT142" s="8">
        <v>2</v>
      </c>
      <c r="CU142" s="8">
        <v>2</v>
      </c>
      <c r="CV142" s="8">
        <v>11</v>
      </c>
      <c r="CW142" s="8">
        <v>42</v>
      </c>
      <c r="CX142" s="8">
        <v>14</v>
      </c>
      <c r="CY142" s="8">
        <v>14</v>
      </c>
      <c r="CZ142" s="8">
        <v>34</v>
      </c>
      <c r="DA142" s="8">
        <v>1</v>
      </c>
      <c r="DB142" s="8">
        <v>5</v>
      </c>
      <c r="DC142" s="8">
        <v>6</v>
      </c>
      <c r="DD142" s="8">
        <v>4</v>
      </c>
      <c r="DE142" s="8">
        <v>88</v>
      </c>
      <c r="DF142" s="8">
        <v>23042</v>
      </c>
      <c r="DG142" s="8">
        <v>4</v>
      </c>
      <c r="DH142" s="8">
        <v>48</v>
      </c>
      <c r="DI142" s="8">
        <v>9</v>
      </c>
      <c r="DJ142" s="8">
        <v>0</v>
      </c>
      <c r="DK142" s="8">
        <v>6</v>
      </c>
      <c r="DL142" s="8">
        <v>22</v>
      </c>
      <c r="DM142" s="8">
        <v>3</v>
      </c>
      <c r="DN142" s="8">
        <v>3</v>
      </c>
      <c r="DO142" s="8">
        <v>4</v>
      </c>
      <c r="DP142" s="8">
        <v>6</v>
      </c>
      <c r="DQ142" s="8">
        <v>4</v>
      </c>
      <c r="DR142" s="8">
        <v>0</v>
      </c>
      <c r="DS142" s="8">
        <v>336</v>
      </c>
      <c r="DT142" s="8">
        <v>9</v>
      </c>
      <c r="DU142" s="8">
        <v>1</v>
      </c>
      <c r="DV142" s="8">
        <v>4</v>
      </c>
      <c r="DW142" s="8">
        <v>2</v>
      </c>
      <c r="DX142" s="8">
        <v>10</v>
      </c>
      <c r="DY142" s="8">
        <v>2</v>
      </c>
      <c r="DZ142" s="8">
        <v>6</v>
      </c>
      <c r="EA142" s="8">
        <v>7</v>
      </c>
      <c r="EB142" s="8">
        <v>11</v>
      </c>
      <c r="EC142" s="8">
        <v>5</v>
      </c>
      <c r="ED142" s="8">
        <v>9</v>
      </c>
      <c r="EE142" s="8">
        <v>20</v>
      </c>
      <c r="EF142" s="8">
        <v>8</v>
      </c>
      <c r="EG142" s="8">
        <v>1</v>
      </c>
    </row>
    <row r="143" spans="2:137" ht="12.75">
      <c r="B143" s="7" t="s">
        <v>61</v>
      </c>
      <c r="C143" s="8">
        <v>24</v>
      </c>
      <c r="D143" s="8">
        <v>14</v>
      </c>
      <c r="E143" s="8">
        <v>3</v>
      </c>
      <c r="F143" s="8">
        <v>5</v>
      </c>
      <c r="G143" s="8">
        <v>18</v>
      </c>
      <c r="H143" s="8">
        <v>31</v>
      </c>
      <c r="I143" s="8">
        <v>95</v>
      </c>
      <c r="J143" s="8">
        <v>13</v>
      </c>
      <c r="K143" s="8">
        <v>19</v>
      </c>
      <c r="L143" s="8">
        <v>13</v>
      </c>
      <c r="M143" s="8">
        <v>9</v>
      </c>
      <c r="N143" s="8">
        <v>122</v>
      </c>
      <c r="O143" s="8">
        <v>32</v>
      </c>
      <c r="P143" s="8">
        <v>8</v>
      </c>
      <c r="Q143" s="8">
        <v>5</v>
      </c>
      <c r="R143" s="8">
        <v>42</v>
      </c>
      <c r="S143" s="8">
        <v>33182</v>
      </c>
      <c r="T143" s="8">
        <v>3592</v>
      </c>
      <c r="U143" s="8">
        <v>10</v>
      </c>
      <c r="V143" s="8">
        <v>13</v>
      </c>
      <c r="W143" s="8">
        <v>5</v>
      </c>
      <c r="X143" s="8">
        <v>4</v>
      </c>
      <c r="Y143" s="8">
        <v>78</v>
      </c>
      <c r="Z143" s="8">
        <v>116</v>
      </c>
      <c r="AA143" s="8">
        <v>11</v>
      </c>
      <c r="AB143" s="8">
        <v>2</v>
      </c>
      <c r="AC143" s="8">
        <v>0</v>
      </c>
      <c r="AD143" s="8">
        <v>6</v>
      </c>
      <c r="AE143" s="8">
        <v>5</v>
      </c>
      <c r="AF143" s="8">
        <v>18</v>
      </c>
      <c r="AG143" s="8">
        <v>137</v>
      </c>
      <c r="AH143" s="8">
        <v>1</v>
      </c>
      <c r="AI143" s="8">
        <v>1</v>
      </c>
      <c r="AJ143" s="8">
        <v>11</v>
      </c>
      <c r="AK143" s="8">
        <v>3</v>
      </c>
      <c r="AL143" s="8">
        <v>32</v>
      </c>
      <c r="AM143" s="8">
        <v>4</v>
      </c>
      <c r="AN143" s="8">
        <v>3</v>
      </c>
      <c r="AO143" s="8">
        <v>16</v>
      </c>
      <c r="AP143" s="8">
        <v>10</v>
      </c>
      <c r="AQ143" s="8">
        <v>98</v>
      </c>
      <c r="AR143" s="8">
        <v>7</v>
      </c>
      <c r="AS143" s="8">
        <v>19</v>
      </c>
      <c r="AT143" s="8">
        <v>31</v>
      </c>
      <c r="AU143" s="8">
        <v>11</v>
      </c>
      <c r="AV143" s="8">
        <v>5</v>
      </c>
      <c r="AW143" s="8">
        <v>10</v>
      </c>
      <c r="AX143" s="8">
        <v>39</v>
      </c>
      <c r="AY143" s="8">
        <v>8</v>
      </c>
      <c r="AZ143" s="8">
        <v>541</v>
      </c>
      <c r="BA143" s="8">
        <v>4</v>
      </c>
      <c r="BB143" s="8">
        <v>5</v>
      </c>
      <c r="BC143" s="8">
        <v>3</v>
      </c>
      <c r="BD143" s="8">
        <v>12</v>
      </c>
      <c r="BE143" s="8">
        <v>3</v>
      </c>
      <c r="BF143" s="8">
        <v>1</v>
      </c>
      <c r="BG143" s="8">
        <v>12</v>
      </c>
      <c r="BH143" s="8">
        <v>14</v>
      </c>
      <c r="BI143" s="8">
        <v>3</v>
      </c>
      <c r="BJ143" s="8">
        <v>20</v>
      </c>
      <c r="BK143" s="8">
        <v>2</v>
      </c>
      <c r="BL143" s="8">
        <v>0</v>
      </c>
      <c r="BM143" s="8">
        <v>65</v>
      </c>
      <c r="BN143" s="8">
        <v>13</v>
      </c>
      <c r="BO143" s="8">
        <v>6</v>
      </c>
      <c r="BP143" s="8">
        <v>3</v>
      </c>
      <c r="BQ143" s="8">
        <v>71</v>
      </c>
      <c r="BR143" s="8">
        <v>19</v>
      </c>
      <c r="BS143" s="8">
        <v>3</v>
      </c>
      <c r="BT143" s="8">
        <v>7</v>
      </c>
      <c r="BU143" s="8">
        <v>35</v>
      </c>
      <c r="BV143" s="8">
        <v>9384</v>
      </c>
      <c r="BW143" s="8">
        <v>5</v>
      </c>
      <c r="BX143" s="8">
        <v>13</v>
      </c>
      <c r="BY143" s="8">
        <v>6</v>
      </c>
      <c r="BZ143" s="8">
        <v>2</v>
      </c>
      <c r="CA143" s="8">
        <v>14</v>
      </c>
      <c r="CB143" s="8">
        <v>10</v>
      </c>
      <c r="CC143" s="8">
        <v>5</v>
      </c>
      <c r="CD143" s="8">
        <v>26</v>
      </c>
      <c r="CE143" s="8">
        <v>7</v>
      </c>
      <c r="CF143" s="8">
        <v>1</v>
      </c>
      <c r="CG143" s="8">
        <v>1</v>
      </c>
      <c r="CH143" s="8">
        <v>4</v>
      </c>
      <c r="CI143" s="8">
        <v>8</v>
      </c>
      <c r="CJ143" s="8">
        <v>1</v>
      </c>
      <c r="CK143" s="8">
        <v>7</v>
      </c>
      <c r="CL143" s="8">
        <v>0</v>
      </c>
      <c r="CM143" s="8">
        <v>3</v>
      </c>
      <c r="CN143" s="8">
        <v>11</v>
      </c>
      <c r="CO143" s="8">
        <v>12</v>
      </c>
      <c r="CP143" s="8">
        <v>3</v>
      </c>
      <c r="CQ143" s="8">
        <v>6</v>
      </c>
      <c r="CR143" s="8">
        <v>4</v>
      </c>
      <c r="CS143" s="8">
        <v>4</v>
      </c>
      <c r="CT143" s="8">
        <v>1</v>
      </c>
      <c r="CU143" s="8">
        <v>2</v>
      </c>
      <c r="CV143" s="8">
        <v>7</v>
      </c>
      <c r="CW143" s="8">
        <v>54</v>
      </c>
      <c r="CX143" s="8">
        <v>35</v>
      </c>
      <c r="CY143" s="8">
        <v>9</v>
      </c>
      <c r="CZ143" s="8">
        <v>47</v>
      </c>
      <c r="DA143" s="8">
        <v>5</v>
      </c>
      <c r="DB143" s="8">
        <v>28</v>
      </c>
      <c r="DC143" s="8">
        <v>4</v>
      </c>
      <c r="DD143" s="8">
        <v>5</v>
      </c>
      <c r="DE143" s="8">
        <v>48</v>
      </c>
      <c r="DF143" s="8">
        <v>32079</v>
      </c>
      <c r="DG143" s="8">
        <v>9</v>
      </c>
      <c r="DH143" s="8">
        <v>39</v>
      </c>
      <c r="DI143" s="8">
        <v>9</v>
      </c>
      <c r="DJ143" s="8">
        <v>5</v>
      </c>
      <c r="DK143" s="8">
        <v>9</v>
      </c>
      <c r="DL143" s="8">
        <v>70</v>
      </c>
      <c r="DM143" s="8">
        <v>3</v>
      </c>
      <c r="DN143" s="8">
        <v>6</v>
      </c>
      <c r="DO143" s="8">
        <v>6</v>
      </c>
      <c r="DP143" s="8">
        <v>4</v>
      </c>
      <c r="DQ143" s="8">
        <v>5</v>
      </c>
      <c r="DR143" s="8">
        <v>1</v>
      </c>
      <c r="DS143" s="8">
        <v>424</v>
      </c>
      <c r="DT143" s="8">
        <v>9</v>
      </c>
      <c r="DU143" s="8">
        <v>6</v>
      </c>
      <c r="DV143" s="8">
        <v>1</v>
      </c>
      <c r="DW143" s="8">
        <v>9</v>
      </c>
      <c r="DX143" s="8">
        <v>19</v>
      </c>
      <c r="DY143" s="8">
        <v>3</v>
      </c>
      <c r="DZ143" s="8">
        <v>10</v>
      </c>
      <c r="EA143" s="8">
        <v>11</v>
      </c>
      <c r="EB143" s="8">
        <v>14</v>
      </c>
      <c r="EC143" s="8">
        <v>8</v>
      </c>
      <c r="ED143" s="8">
        <v>9</v>
      </c>
      <c r="EE143" s="8">
        <v>12</v>
      </c>
      <c r="EF143" s="8">
        <v>8</v>
      </c>
      <c r="EG143" s="8">
        <v>5</v>
      </c>
    </row>
    <row r="144" spans="1:137" ht="12.75">
      <c r="A144" s="9" t="s">
        <v>13</v>
      </c>
      <c r="C144" s="8">
        <v>32</v>
      </c>
      <c r="D144" s="8">
        <v>23</v>
      </c>
      <c r="E144" s="8">
        <v>5</v>
      </c>
      <c r="F144" s="8">
        <v>6</v>
      </c>
      <c r="G144" s="8">
        <v>38</v>
      </c>
      <c r="H144" s="8">
        <v>48</v>
      </c>
      <c r="I144" s="8">
        <v>135</v>
      </c>
      <c r="J144" s="8">
        <v>19</v>
      </c>
      <c r="K144" s="8">
        <v>20</v>
      </c>
      <c r="L144" s="8">
        <v>17</v>
      </c>
      <c r="M144" s="8">
        <v>12</v>
      </c>
      <c r="N144" s="8">
        <v>158</v>
      </c>
      <c r="O144" s="8">
        <v>57</v>
      </c>
      <c r="P144" s="8">
        <v>16</v>
      </c>
      <c r="Q144" s="8">
        <v>10</v>
      </c>
      <c r="R144" s="8">
        <v>78</v>
      </c>
      <c r="S144" s="8">
        <v>60295</v>
      </c>
      <c r="T144" s="8">
        <v>6329</v>
      </c>
      <c r="U144" s="8">
        <v>12</v>
      </c>
      <c r="V144" s="8">
        <v>16</v>
      </c>
      <c r="W144" s="8">
        <v>7</v>
      </c>
      <c r="X144" s="8">
        <v>6</v>
      </c>
      <c r="Y144" s="8">
        <v>177</v>
      </c>
      <c r="Z144" s="8">
        <v>206</v>
      </c>
      <c r="AA144" s="8">
        <v>16</v>
      </c>
      <c r="AB144" s="8">
        <v>3</v>
      </c>
      <c r="AC144" s="8">
        <v>1</v>
      </c>
      <c r="AD144" s="8">
        <v>10</v>
      </c>
      <c r="AE144" s="8">
        <v>11</v>
      </c>
      <c r="AF144" s="8">
        <v>49</v>
      </c>
      <c r="AG144" s="8">
        <v>259</v>
      </c>
      <c r="AH144" s="8">
        <v>3</v>
      </c>
      <c r="AI144" s="8">
        <v>1</v>
      </c>
      <c r="AJ144" s="8">
        <v>17</v>
      </c>
      <c r="AK144" s="8">
        <v>6</v>
      </c>
      <c r="AL144" s="8">
        <v>70</v>
      </c>
      <c r="AM144" s="8">
        <v>7</v>
      </c>
      <c r="AN144" s="8">
        <v>5</v>
      </c>
      <c r="AO144" s="8">
        <v>33</v>
      </c>
      <c r="AP144" s="8">
        <v>20</v>
      </c>
      <c r="AQ144" s="8">
        <v>150</v>
      </c>
      <c r="AR144" s="8">
        <v>15</v>
      </c>
      <c r="AS144" s="8">
        <v>59</v>
      </c>
      <c r="AT144" s="8">
        <v>48</v>
      </c>
      <c r="AU144" s="8">
        <v>20</v>
      </c>
      <c r="AV144" s="8">
        <v>12</v>
      </c>
      <c r="AW144" s="8">
        <v>17</v>
      </c>
      <c r="AX144" s="8">
        <v>81</v>
      </c>
      <c r="AY144" s="8">
        <v>15</v>
      </c>
      <c r="AZ144" s="8">
        <v>1096</v>
      </c>
      <c r="BA144" s="8">
        <v>7</v>
      </c>
      <c r="BB144" s="8">
        <v>19</v>
      </c>
      <c r="BC144" s="8">
        <v>15</v>
      </c>
      <c r="BD144" s="8">
        <v>23</v>
      </c>
      <c r="BE144" s="8">
        <v>3</v>
      </c>
      <c r="BF144" s="8">
        <v>7</v>
      </c>
      <c r="BG144" s="8">
        <v>17</v>
      </c>
      <c r="BH144" s="8">
        <v>19</v>
      </c>
      <c r="BI144" s="8">
        <v>4</v>
      </c>
      <c r="BJ144" s="8">
        <v>121</v>
      </c>
      <c r="BK144" s="8">
        <v>3</v>
      </c>
      <c r="BL144" s="8">
        <v>2</v>
      </c>
      <c r="BM144" s="8">
        <v>106</v>
      </c>
      <c r="BN144" s="8">
        <v>37</v>
      </c>
      <c r="BO144" s="8">
        <v>16</v>
      </c>
      <c r="BP144" s="8">
        <v>8</v>
      </c>
      <c r="BQ144" s="8">
        <v>161</v>
      </c>
      <c r="BR144" s="8">
        <v>43</v>
      </c>
      <c r="BS144" s="8">
        <v>8</v>
      </c>
      <c r="BT144" s="8">
        <v>11</v>
      </c>
      <c r="BU144" s="8">
        <v>52</v>
      </c>
      <c r="BV144" s="8">
        <v>16611</v>
      </c>
      <c r="BW144" s="8">
        <v>7</v>
      </c>
      <c r="BX144" s="8">
        <v>17</v>
      </c>
      <c r="BY144" s="8">
        <v>9</v>
      </c>
      <c r="BZ144" s="8">
        <v>4</v>
      </c>
      <c r="CA144" s="8">
        <v>26</v>
      </c>
      <c r="CB144" s="8">
        <v>17</v>
      </c>
      <c r="CC144" s="8">
        <v>8</v>
      </c>
      <c r="CD144" s="8">
        <v>61</v>
      </c>
      <c r="CE144" s="8">
        <v>19</v>
      </c>
      <c r="CF144" s="8">
        <v>6</v>
      </c>
      <c r="CG144" s="8">
        <v>12</v>
      </c>
      <c r="CH144" s="8">
        <v>7</v>
      </c>
      <c r="CI144" s="8">
        <v>17</v>
      </c>
      <c r="CJ144" s="8">
        <v>2</v>
      </c>
      <c r="CK144" s="8">
        <v>8</v>
      </c>
      <c r="CL144" s="8">
        <v>6</v>
      </c>
      <c r="CM144" s="8">
        <v>3</v>
      </c>
      <c r="CN144" s="8">
        <v>18</v>
      </c>
      <c r="CO144" s="8">
        <v>16</v>
      </c>
      <c r="CP144" s="8">
        <v>5</v>
      </c>
      <c r="CQ144" s="8">
        <v>17</v>
      </c>
      <c r="CR144" s="8">
        <v>7</v>
      </c>
      <c r="CS144" s="8">
        <v>6</v>
      </c>
      <c r="CT144" s="8">
        <v>3</v>
      </c>
      <c r="CU144" s="8">
        <v>4</v>
      </c>
      <c r="CV144" s="8">
        <v>18</v>
      </c>
      <c r="CW144" s="8">
        <v>96</v>
      </c>
      <c r="CX144" s="8">
        <v>49</v>
      </c>
      <c r="CY144" s="8">
        <v>23</v>
      </c>
      <c r="CZ144" s="8">
        <v>81</v>
      </c>
      <c r="DA144" s="8">
        <v>6</v>
      </c>
      <c r="DB144" s="8">
        <v>33</v>
      </c>
      <c r="DC144" s="8">
        <v>10</v>
      </c>
      <c r="DD144" s="8">
        <v>9</v>
      </c>
      <c r="DE144" s="8">
        <v>136</v>
      </c>
      <c r="DF144" s="8">
        <v>55121</v>
      </c>
      <c r="DG144" s="8">
        <v>13</v>
      </c>
      <c r="DH144" s="8">
        <v>87</v>
      </c>
      <c r="DI144" s="8">
        <v>18</v>
      </c>
      <c r="DJ144" s="8">
        <v>5</v>
      </c>
      <c r="DK144" s="8">
        <v>15</v>
      </c>
      <c r="DL144" s="8">
        <v>92</v>
      </c>
      <c r="DM144" s="8">
        <v>6</v>
      </c>
      <c r="DN144" s="8">
        <v>9</v>
      </c>
      <c r="DO144" s="8">
        <v>10</v>
      </c>
      <c r="DP144" s="8">
        <v>10</v>
      </c>
      <c r="DQ144" s="8">
        <v>9</v>
      </c>
      <c r="DR144" s="8">
        <v>1</v>
      </c>
      <c r="DS144" s="8">
        <v>760</v>
      </c>
      <c r="DT144" s="8">
        <v>18</v>
      </c>
      <c r="DU144" s="8">
        <v>7</v>
      </c>
      <c r="DV144" s="8">
        <v>5</v>
      </c>
      <c r="DW144" s="8">
        <v>11</v>
      </c>
      <c r="DX144" s="8">
        <v>29</v>
      </c>
      <c r="DY144" s="8">
        <v>5</v>
      </c>
      <c r="DZ144" s="8">
        <v>16</v>
      </c>
      <c r="EA144" s="8">
        <v>18</v>
      </c>
      <c r="EB144" s="8">
        <v>25</v>
      </c>
      <c r="EC144" s="8">
        <v>13</v>
      </c>
      <c r="ED144" s="8">
        <v>18</v>
      </c>
      <c r="EE144" s="8">
        <v>32</v>
      </c>
      <c r="EF144" s="8">
        <v>16</v>
      </c>
      <c r="EG144" s="8">
        <v>6</v>
      </c>
    </row>
    <row r="145" spans="2:137" s="10" customFormat="1" ht="12.75" customHeight="1">
      <c r="B145" s="11" t="s">
        <v>145</v>
      </c>
      <c r="C145" s="12">
        <f aca="true" t="shared" si="68" ref="C145:AH145">C144/144181</f>
        <v>0.0002219432518847837</v>
      </c>
      <c r="D145" s="12">
        <f t="shared" si="68"/>
        <v>0.0001595217122921883</v>
      </c>
      <c r="E145" s="12">
        <f t="shared" si="68"/>
        <v>3.467863310699745E-05</v>
      </c>
      <c r="F145" s="12">
        <f t="shared" si="68"/>
        <v>4.1614359728396944E-05</v>
      </c>
      <c r="G145" s="12">
        <f t="shared" si="68"/>
        <v>0.00026355761161318066</v>
      </c>
      <c r="H145" s="12">
        <f t="shared" si="68"/>
        <v>0.00033291487782717555</v>
      </c>
      <c r="I145" s="12">
        <f t="shared" si="68"/>
        <v>0.0009363230938889313</v>
      </c>
      <c r="J145" s="12">
        <f t="shared" si="68"/>
        <v>0.00013177880580659033</v>
      </c>
      <c r="K145" s="12">
        <f t="shared" si="68"/>
        <v>0.0001387145324279898</v>
      </c>
      <c r="L145" s="12">
        <f t="shared" si="68"/>
        <v>0.00011790735256379135</v>
      </c>
      <c r="M145" s="12">
        <f t="shared" si="68"/>
        <v>8.322871945679389E-05</v>
      </c>
      <c r="N145" s="12">
        <f t="shared" si="68"/>
        <v>0.0010958448061811196</v>
      </c>
      <c r="O145" s="12">
        <f t="shared" si="68"/>
        <v>0.000395336417419771</v>
      </c>
      <c r="P145" s="12">
        <f t="shared" si="68"/>
        <v>0.00011097162594239185</v>
      </c>
      <c r="Q145" s="12">
        <f t="shared" si="68"/>
        <v>6.93572662139949E-05</v>
      </c>
      <c r="R145" s="12">
        <f t="shared" si="68"/>
        <v>0.0005409866764691603</v>
      </c>
      <c r="S145" s="12">
        <f t="shared" si="68"/>
        <v>0.4181896366372823</v>
      </c>
      <c r="T145" s="12">
        <f t="shared" si="68"/>
        <v>0.043896213786837376</v>
      </c>
      <c r="U145" s="12">
        <f t="shared" si="68"/>
        <v>8.322871945679389E-05</v>
      </c>
      <c r="V145" s="12">
        <f t="shared" si="68"/>
        <v>0.00011097162594239185</v>
      </c>
      <c r="W145" s="12">
        <f t="shared" si="68"/>
        <v>4.8550086349796434E-05</v>
      </c>
      <c r="X145" s="12">
        <f t="shared" si="68"/>
        <v>4.1614359728396944E-05</v>
      </c>
      <c r="Y145" s="12">
        <f t="shared" si="68"/>
        <v>0.0012276236119877098</v>
      </c>
      <c r="Z145" s="12">
        <f t="shared" si="68"/>
        <v>0.001428759684008295</v>
      </c>
      <c r="AA145" s="12">
        <f t="shared" si="68"/>
        <v>0.00011097162594239185</v>
      </c>
      <c r="AB145" s="12">
        <f t="shared" si="68"/>
        <v>2.0807179864198472E-05</v>
      </c>
      <c r="AC145" s="12">
        <f t="shared" si="68"/>
        <v>6.935726621399491E-06</v>
      </c>
      <c r="AD145" s="12">
        <f t="shared" si="68"/>
        <v>6.93572662139949E-05</v>
      </c>
      <c r="AE145" s="12">
        <f t="shared" si="68"/>
        <v>7.62929928353944E-05</v>
      </c>
      <c r="AF145" s="12">
        <f t="shared" si="68"/>
        <v>0.00033985060444857506</v>
      </c>
      <c r="AG145" s="12">
        <f t="shared" si="68"/>
        <v>0.001796353194942468</v>
      </c>
      <c r="AH145" s="12">
        <f t="shared" si="68"/>
        <v>2.0807179864198472E-05</v>
      </c>
      <c r="AI145" s="12">
        <f aca="true" t="shared" si="69" ref="AI145:CT145">AI144/144181</f>
        <v>6.935726621399491E-06</v>
      </c>
      <c r="AJ145" s="12">
        <f t="shared" si="69"/>
        <v>0.00011790735256379135</v>
      </c>
      <c r="AK145" s="12">
        <f t="shared" si="69"/>
        <v>4.1614359728396944E-05</v>
      </c>
      <c r="AL145" s="12">
        <f t="shared" si="69"/>
        <v>0.00048550086349796436</v>
      </c>
      <c r="AM145" s="12">
        <f t="shared" si="69"/>
        <v>4.8550086349796434E-05</v>
      </c>
      <c r="AN145" s="12">
        <f t="shared" si="69"/>
        <v>3.467863310699745E-05</v>
      </c>
      <c r="AO145" s="12">
        <f t="shared" si="69"/>
        <v>0.0002288789785061832</v>
      </c>
      <c r="AP145" s="12">
        <f t="shared" si="69"/>
        <v>0.0001387145324279898</v>
      </c>
      <c r="AQ145" s="12">
        <f t="shared" si="69"/>
        <v>0.0010403589932099237</v>
      </c>
      <c r="AR145" s="12">
        <f t="shared" si="69"/>
        <v>0.00010403589932099237</v>
      </c>
      <c r="AS145" s="12">
        <f t="shared" si="69"/>
        <v>0.00040920787066256995</v>
      </c>
      <c r="AT145" s="12">
        <f t="shared" si="69"/>
        <v>0.00033291487782717555</v>
      </c>
      <c r="AU145" s="12">
        <f t="shared" si="69"/>
        <v>0.0001387145324279898</v>
      </c>
      <c r="AV145" s="12">
        <f t="shared" si="69"/>
        <v>8.322871945679389E-05</v>
      </c>
      <c r="AW145" s="12">
        <f t="shared" si="69"/>
        <v>0.00011790735256379135</v>
      </c>
      <c r="AX145" s="12">
        <f t="shared" si="69"/>
        <v>0.0005617938563333588</v>
      </c>
      <c r="AY145" s="12">
        <f t="shared" si="69"/>
        <v>0.00010403589932099237</v>
      </c>
      <c r="AZ145" s="12">
        <f t="shared" si="69"/>
        <v>0.007601556377053842</v>
      </c>
      <c r="BA145" s="12">
        <f t="shared" si="69"/>
        <v>4.8550086349796434E-05</v>
      </c>
      <c r="BB145" s="12">
        <f t="shared" si="69"/>
        <v>0.00013177880580659033</v>
      </c>
      <c r="BC145" s="12">
        <f t="shared" si="69"/>
        <v>0.00010403589932099237</v>
      </c>
      <c r="BD145" s="12">
        <f t="shared" si="69"/>
        <v>0.0001595217122921883</v>
      </c>
      <c r="BE145" s="12">
        <f t="shared" si="69"/>
        <v>2.0807179864198472E-05</v>
      </c>
      <c r="BF145" s="12">
        <f t="shared" si="69"/>
        <v>4.8550086349796434E-05</v>
      </c>
      <c r="BG145" s="12">
        <f t="shared" si="69"/>
        <v>0.00011790735256379135</v>
      </c>
      <c r="BH145" s="12">
        <f t="shared" si="69"/>
        <v>0.00013177880580659033</v>
      </c>
      <c r="BI145" s="12">
        <f t="shared" si="69"/>
        <v>2.7742906485597963E-05</v>
      </c>
      <c r="BJ145" s="12">
        <f t="shared" si="69"/>
        <v>0.0008392229211893384</v>
      </c>
      <c r="BK145" s="12">
        <f t="shared" si="69"/>
        <v>2.0807179864198472E-05</v>
      </c>
      <c r="BL145" s="12">
        <f t="shared" si="69"/>
        <v>1.3871453242798981E-05</v>
      </c>
      <c r="BM145" s="12">
        <f t="shared" si="69"/>
        <v>0.000735187021868346</v>
      </c>
      <c r="BN145" s="12">
        <f t="shared" si="69"/>
        <v>0.00025662188499178115</v>
      </c>
      <c r="BO145" s="12">
        <f t="shared" si="69"/>
        <v>0.00011097162594239185</v>
      </c>
      <c r="BP145" s="12">
        <f t="shared" si="69"/>
        <v>5.5485812971195925E-05</v>
      </c>
      <c r="BQ145" s="12">
        <f t="shared" si="69"/>
        <v>0.001116651986045318</v>
      </c>
      <c r="BR145" s="12">
        <f t="shared" si="69"/>
        <v>0.0002982362447201781</v>
      </c>
      <c r="BS145" s="12">
        <f t="shared" si="69"/>
        <v>5.5485812971195925E-05</v>
      </c>
      <c r="BT145" s="12">
        <f t="shared" si="69"/>
        <v>7.62929928353944E-05</v>
      </c>
      <c r="BU145" s="12">
        <f t="shared" si="69"/>
        <v>0.00036065778431277354</v>
      </c>
      <c r="BV145" s="12">
        <f t="shared" si="69"/>
        <v>0.11520935490806694</v>
      </c>
      <c r="BW145" s="12">
        <f t="shared" si="69"/>
        <v>4.8550086349796434E-05</v>
      </c>
      <c r="BX145" s="12">
        <f t="shared" si="69"/>
        <v>0.00011790735256379135</v>
      </c>
      <c r="BY145" s="12">
        <f t="shared" si="69"/>
        <v>6.242153959259542E-05</v>
      </c>
      <c r="BZ145" s="12">
        <f t="shared" si="69"/>
        <v>2.7742906485597963E-05</v>
      </c>
      <c r="CA145" s="12">
        <f t="shared" si="69"/>
        <v>0.00018032889215638677</v>
      </c>
      <c r="CB145" s="12">
        <f t="shared" si="69"/>
        <v>0.00011790735256379135</v>
      </c>
      <c r="CC145" s="12">
        <f t="shared" si="69"/>
        <v>5.5485812971195925E-05</v>
      </c>
      <c r="CD145" s="12">
        <f t="shared" si="69"/>
        <v>0.0004230793239053689</v>
      </c>
      <c r="CE145" s="12">
        <f t="shared" si="69"/>
        <v>0.00013177880580659033</v>
      </c>
      <c r="CF145" s="12">
        <f t="shared" si="69"/>
        <v>4.1614359728396944E-05</v>
      </c>
      <c r="CG145" s="12">
        <f t="shared" si="69"/>
        <v>8.322871945679389E-05</v>
      </c>
      <c r="CH145" s="12">
        <f t="shared" si="69"/>
        <v>4.8550086349796434E-05</v>
      </c>
      <c r="CI145" s="12">
        <f t="shared" si="69"/>
        <v>0.00011790735256379135</v>
      </c>
      <c r="CJ145" s="12">
        <f t="shared" si="69"/>
        <v>1.3871453242798981E-05</v>
      </c>
      <c r="CK145" s="12">
        <f t="shared" si="69"/>
        <v>5.5485812971195925E-05</v>
      </c>
      <c r="CL145" s="12">
        <f t="shared" si="69"/>
        <v>4.1614359728396944E-05</v>
      </c>
      <c r="CM145" s="12">
        <f t="shared" si="69"/>
        <v>2.0807179864198472E-05</v>
      </c>
      <c r="CN145" s="12">
        <f t="shared" si="69"/>
        <v>0.00012484307918519085</v>
      </c>
      <c r="CO145" s="12">
        <f t="shared" si="69"/>
        <v>0.00011097162594239185</v>
      </c>
      <c r="CP145" s="12">
        <f t="shared" si="69"/>
        <v>3.467863310699745E-05</v>
      </c>
      <c r="CQ145" s="12">
        <f t="shared" si="69"/>
        <v>0.00011790735256379135</v>
      </c>
      <c r="CR145" s="12">
        <f t="shared" si="69"/>
        <v>4.8550086349796434E-05</v>
      </c>
      <c r="CS145" s="12">
        <f t="shared" si="69"/>
        <v>4.1614359728396944E-05</v>
      </c>
      <c r="CT145" s="12">
        <f t="shared" si="69"/>
        <v>2.0807179864198472E-05</v>
      </c>
      <c r="CU145" s="12">
        <f aca="true" t="shared" si="70" ref="CU145:EG145">CU144/144181</f>
        <v>2.7742906485597963E-05</v>
      </c>
      <c r="CV145" s="12">
        <f t="shared" si="70"/>
        <v>0.00012484307918519085</v>
      </c>
      <c r="CW145" s="12">
        <f t="shared" si="70"/>
        <v>0.0006658297556543511</v>
      </c>
      <c r="CX145" s="12">
        <f t="shared" si="70"/>
        <v>0.00033985060444857506</v>
      </c>
      <c r="CY145" s="12">
        <f t="shared" si="70"/>
        <v>0.0001595217122921883</v>
      </c>
      <c r="CZ145" s="12">
        <f t="shared" si="70"/>
        <v>0.0005617938563333588</v>
      </c>
      <c r="DA145" s="12">
        <f t="shared" si="70"/>
        <v>4.1614359728396944E-05</v>
      </c>
      <c r="DB145" s="12">
        <f t="shared" si="70"/>
        <v>0.0002288789785061832</v>
      </c>
      <c r="DC145" s="12">
        <f t="shared" si="70"/>
        <v>6.93572662139949E-05</v>
      </c>
      <c r="DD145" s="12">
        <f t="shared" si="70"/>
        <v>6.242153959259542E-05</v>
      </c>
      <c r="DE145" s="12">
        <f t="shared" si="70"/>
        <v>0.0009432588205103308</v>
      </c>
      <c r="DF145" s="12">
        <f t="shared" si="70"/>
        <v>0.38230418709816133</v>
      </c>
      <c r="DG145" s="12">
        <f t="shared" si="70"/>
        <v>9.016444607819339E-05</v>
      </c>
      <c r="DH145" s="12">
        <f t="shared" si="70"/>
        <v>0.0006034082160617557</v>
      </c>
      <c r="DI145" s="12">
        <f t="shared" si="70"/>
        <v>0.00012484307918519085</v>
      </c>
      <c r="DJ145" s="12">
        <f t="shared" si="70"/>
        <v>3.467863310699745E-05</v>
      </c>
      <c r="DK145" s="12">
        <f t="shared" si="70"/>
        <v>0.00010403589932099237</v>
      </c>
      <c r="DL145" s="12">
        <f t="shared" si="70"/>
        <v>0.0006380868491687532</v>
      </c>
      <c r="DM145" s="12">
        <f t="shared" si="70"/>
        <v>4.1614359728396944E-05</v>
      </c>
      <c r="DN145" s="12">
        <f t="shared" si="70"/>
        <v>6.242153959259542E-05</v>
      </c>
      <c r="DO145" s="12">
        <f t="shared" si="70"/>
        <v>6.93572662139949E-05</v>
      </c>
      <c r="DP145" s="12">
        <f t="shared" si="70"/>
        <v>6.93572662139949E-05</v>
      </c>
      <c r="DQ145" s="12">
        <f t="shared" si="70"/>
        <v>6.242153959259542E-05</v>
      </c>
      <c r="DR145" s="12">
        <f t="shared" si="70"/>
        <v>6.935726621399491E-06</v>
      </c>
      <c r="DS145" s="12">
        <f t="shared" si="70"/>
        <v>0.005271152232263613</v>
      </c>
      <c r="DT145" s="12">
        <f t="shared" si="70"/>
        <v>0.00012484307918519085</v>
      </c>
      <c r="DU145" s="12">
        <f t="shared" si="70"/>
        <v>4.8550086349796434E-05</v>
      </c>
      <c r="DV145" s="12">
        <f t="shared" si="70"/>
        <v>3.467863310699745E-05</v>
      </c>
      <c r="DW145" s="12">
        <f t="shared" si="70"/>
        <v>7.62929928353944E-05</v>
      </c>
      <c r="DX145" s="12">
        <f t="shared" si="70"/>
        <v>0.00020113607202058525</v>
      </c>
      <c r="DY145" s="12">
        <f t="shared" si="70"/>
        <v>3.467863310699745E-05</v>
      </c>
      <c r="DZ145" s="12">
        <f t="shared" si="70"/>
        <v>0.00011097162594239185</v>
      </c>
      <c r="EA145" s="12">
        <f t="shared" si="70"/>
        <v>0.00012484307918519085</v>
      </c>
      <c r="EB145" s="12">
        <f t="shared" si="70"/>
        <v>0.00017339316553498729</v>
      </c>
      <c r="EC145" s="12">
        <f t="shared" si="70"/>
        <v>9.016444607819339E-05</v>
      </c>
      <c r="ED145" s="12">
        <f t="shared" si="70"/>
        <v>0.00012484307918519085</v>
      </c>
      <c r="EE145" s="12">
        <f t="shared" si="70"/>
        <v>0.0002219432518847837</v>
      </c>
      <c r="EF145" s="12">
        <f t="shared" si="70"/>
        <v>0.00011097162594239185</v>
      </c>
      <c r="EG145" s="12">
        <f t="shared" si="70"/>
        <v>4.1614359728396944E-05</v>
      </c>
    </row>
    <row r="146" spans="2:137" ht="42" customHeight="1">
      <c r="B146" s="13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</row>
    <row r="147" spans="1:137" ht="12.75">
      <c r="A147" s="3" t="s">
        <v>64</v>
      </c>
      <c r="B147" s="13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</row>
    <row r="148" spans="2:137" ht="12.75">
      <c r="B148" s="7" t="s">
        <v>61</v>
      </c>
      <c r="C148" s="8">
        <v>22</v>
      </c>
      <c r="D148" s="8">
        <v>36</v>
      </c>
      <c r="E148" s="8">
        <v>13</v>
      </c>
      <c r="F148" s="8">
        <v>5</v>
      </c>
      <c r="G148" s="8">
        <v>48</v>
      </c>
      <c r="H148" s="8">
        <v>45</v>
      </c>
      <c r="I148" s="8">
        <v>80</v>
      </c>
      <c r="J148" s="8">
        <v>27</v>
      </c>
      <c r="K148" s="8">
        <v>4</v>
      </c>
      <c r="L148" s="8">
        <v>68</v>
      </c>
      <c r="M148" s="8">
        <v>11</v>
      </c>
      <c r="N148" s="8">
        <v>168</v>
      </c>
      <c r="O148" s="8">
        <v>51</v>
      </c>
      <c r="P148" s="8">
        <v>5</v>
      </c>
      <c r="Q148" s="8">
        <v>10</v>
      </c>
      <c r="R148" s="8">
        <v>92</v>
      </c>
      <c r="S148" s="8">
        <v>41348</v>
      </c>
      <c r="T148" s="8">
        <v>4417</v>
      </c>
      <c r="U148" s="8">
        <v>13</v>
      </c>
      <c r="V148" s="8">
        <v>8</v>
      </c>
      <c r="W148" s="8">
        <v>7</v>
      </c>
      <c r="X148" s="8">
        <v>11</v>
      </c>
      <c r="Y148" s="8">
        <v>158</v>
      </c>
      <c r="Z148" s="8">
        <v>166</v>
      </c>
      <c r="AA148" s="8">
        <v>9</v>
      </c>
      <c r="AB148" s="8">
        <v>1</v>
      </c>
      <c r="AC148" s="8">
        <v>5</v>
      </c>
      <c r="AD148" s="8">
        <v>15</v>
      </c>
      <c r="AE148" s="8">
        <v>12</v>
      </c>
      <c r="AF148" s="8">
        <v>38</v>
      </c>
      <c r="AG148" s="8">
        <v>210</v>
      </c>
      <c r="AH148" s="8">
        <v>5</v>
      </c>
      <c r="AI148" s="8">
        <v>1</v>
      </c>
      <c r="AJ148" s="8">
        <v>23</v>
      </c>
      <c r="AK148" s="8">
        <v>2</v>
      </c>
      <c r="AL148" s="8">
        <v>91</v>
      </c>
      <c r="AM148" s="8">
        <v>4</v>
      </c>
      <c r="AN148" s="8">
        <v>7</v>
      </c>
      <c r="AO148" s="8">
        <v>38</v>
      </c>
      <c r="AP148" s="8">
        <v>14</v>
      </c>
      <c r="AQ148" s="8">
        <v>92</v>
      </c>
      <c r="AR148" s="8">
        <v>8</v>
      </c>
      <c r="AS148" s="8">
        <v>34</v>
      </c>
      <c r="AT148" s="8">
        <v>43</v>
      </c>
      <c r="AU148" s="8">
        <v>12</v>
      </c>
      <c r="AV148" s="8">
        <v>8</v>
      </c>
      <c r="AW148" s="8">
        <v>15</v>
      </c>
      <c r="AX148" s="8">
        <v>47</v>
      </c>
      <c r="AY148" s="8">
        <v>11</v>
      </c>
      <c r="AZ148" s="8">
        <v>651</v>
      </c>
      <c r="BA148" s="8">
        <v>10</v>
      </c>
      <c r="BB148" s="8">
        <v>16</v>
      </c>
      <c r="BC148" s="8">
        <v>19</v>
      </c>
      <c r="BD148" s="8">
        <v>25</v>
      </c>
      <c r="BE148" s="8">
        <v>1</v>
      </c>
      <c r="BF148" s="8">
        <v>5</v>
      </c>
      <c r="BG148" s="8">
        <v>17</v>
      </c>
      <c r="BH148" s="8">
        <v>10</v>
      </c>
      <c r="BI148" s="8">
        <v>8</v>
      </c>
      <c r="BJ148" s="8">
        <v>35</v>
      </c>
      <c r="BK148" s="8">
        <v>4</v>
      </c>
      <c r="BL148" s="8">
        <v>1</v>
      </c>
      <c r="BM148" s="8">
        <v>167</v>
      </c>
      <c r="BN148" s="8">
        <v>33</v>
      </c>
      <c r="BO148" s="8">
        <v>9</v>
      </c>
      <c r="BP148" s="8">
        <v>8</v>
      </c>
      <c r="BQ148" s="8">
        <v>132</v>
      </c>
      <c r="BR148" s="8">
        <v>28</v>
      </c>
      <c r="BS148" s="8">
        <v>6</v>
      </c>
      <c r="BT148" s="8">
        <v>23</v>
      </c>
      <c r="BU148" s="8">
        <v>47</v>
      </c>
      <c r="BV148" s="8">
        <v>12712</v>
      </c>
      <c r="BW148" s="8">
        <v>2</v>
      </c>
      <c r="BX148" s="8">
        <v>10</v>
      </c>
      <c r="BY148" s="8">
        <v>12</v>
      </c>
      <c r="BZ148" s="8">
        <v>9</v>
      </c>
      <c r="CA148" s="8">
        <v>49</v>
      </c>
      <c r="CB148" s="8">
        <v>12</v>
      </c>
      <c r="CC148" s="8">
        <v>4</v>
      </c>
      <c r="CD148" s="8">
        <v>56</v>
      </c>
      <c r="CE148" s="8">
        <v>16</v>
      </c>
      <c r="CF148" s="8">
        <v>2</v>
      </c>
      <c r="CG148" s="8">
        <v>6</v>
      </c>
      <c r="CH148" s="8">
        <v>8</v>
      </c>
      <c r="CI148" s="8">
        <v>15</v>
      </c>
      <c r="CJ148" s="8">
        <v>2</v>
      </c>
      <c r="CK148" s="8">
        <v>5</v>
      </c>
      <c r="CL148" s="8">
        <v>8</v>
      </c>
      <c r="CM148" s="8">
        <v>1</v>
      </c>
      <c r="CN148" s="8">
        <v>17</v>
      </c>
      <c r="CO148" s="8">
        <v>3</v>
      </c>
      <c r="CP148" s="8">
        <v>6</v>
      </c>
      <c r="CQ148" s="8">
        <v>11</v>
      </c>
      <c r="CR148" s="8">
        <v>9</v>
      </c>
      <c r="CS148" s="8">
        <v>2</v>
      </c>
      <c r="CT148" s="8">
        <v>0</v>
      </c>
      <c r="CU148" s="8">
        <v>2</v>
      </c>
      <c r="CV148" s="8">
        <v>22</v>
      </c>
      <c r="CW148" s="8">
        <v>76</v>
      </c>
      <c r="CX148" s="8">
        <v>56</v>
      </c>
      <c r="CY148" s="8">
        <v>15</v>
      </c>
      <c r="CZ148" s="8">
        <v>126</v>
      </c>
      <c r="DA148" s="8">
        <v>80</v>
      </c>
      <c r="DB148" s="8">
        <v>5</v>
      </c>
      <c r="DC148" s="8">
        <v>4</v>
      </c>
      <c r="DD148" s="8">
        <v>19</v>
      </c>
      <c r="DE148" s="8">
        <v>143</v>
      </c>
      <c r="DF148" s="8">
        <v>36977</v>
      </c>
      <c r="DG148" s="8">
        <v>7</v>
      </c>
      <c r="DH148" s="8">
        <v>70</v>
      </c>
      <c r="DI148" s="8">
        <v>178</v>
      </c>
      <c r="DJ148" s="8">
        <v>8</v>
      </c>
      <c r="DK148" s="8">
        <v>15</v>
      </c>
      <c r="DL148" s="8">
        <v>42</v>
      </c>
      <c r="DM148" s="8">
        <v>0</v>
      </c>
      <c r="DN148" s="8">
        <v>10</v>
      </c>
      <c r="DO148" s="8">
        <v>11</v>
      </c>
      <c r="DP148" s="8">
        <v>12</v>
      </c>
      <c r="DQ148" s="8">
        <v>14</v>
      </c>
      <c r="DR148" s="8">
        <v>1</v>
      </c>
      <c r="DS148" s="8">
        <v>403</v>
      </c>
      <c r="DT148" s="8">
        <v>11</v>
      </c>
      <c r="DU148" s="8">
        <v>8</v>
      </c>
      <c r="DV148" s="8">
        <v>7</v>
      </c>
      <c r="DW148" s="8">
        <v>10</v>
      </c>
      <c r="DX148" s="8">
        <v>163</v>
      </c>
      <c r="DY148" s="8">
        <v>4</v>
      </c>
      <c r="DZ148" s="8">
        <v>14</v>
      </c>
      <c r="EA148" s="8">
        <v>11</v>
      </c>
      <c r="EB148" s="8">
        <v>23</v>
      </c>
      <c r="EC148" s="8">
        <v>10</v>
      </c>
      <c r="ED148" s="8">
        <v>18</v>
      </c>
      <c r="EE148" s="8">
        <v>8</v>
      </c>
      <c r="EF148" s="8">
        <v>12</v>
      </c>
      <c r="EG148" s="8">
        <v>1</v>
      </c>
    </row>
    <row r="149" spans="1:137" ht="12.75">
      <c r="A149" s="9" t="s">
        <v>13</v>
      </c>
      <c r="C149" s="8">
        <v>22</v>
      </c>
      <c r="D149" s="8">
        <v>36</v>
      </c>
      <c r="E149" s="8">
        <v>13</v>
      </c>
      <c r="F149" s="8">
        <v>5</v>
      </c>
      <c r="G149" s="8">
        <v>48</v>
      </c>
      <c r="H149" s="8">
        <v>45</v>
      </c>
      <c r="I149" s="8">
        <v>80</v>
      </c>
      <c r="J149" s="8">
        <v>27</v>
      </c>
      <c r="K149" s="8">
        <v>4</v>
      </c>
      <c r="L149" s="8">
        <v>68</v>
      </c>
      <c r="M149" s="8">
        <v>11</v>
      </c>
      <c r="N149" s="8">
        <v>168</v>
      </c>
      <c r="O149" s="8">
        <v>51</v>
      </c>
      <c r="P149" s="8">
        <v>5</v>
      </c>
      <c r="Q149" s="8">
        <v>10</v>
      </c>
      <c r="R149" s="8">
        <v>92</v>
      </c>
      <c r="S149" s="8">
        <v>41348</v>
      </c>
      <c r="T149" s="8">
        <v>4417</v>
      </c>
      <c r="U149" s="8">
        <v>13</v>
      </c>
      <c r="V149" s="8">
        <v>8</v>
      </c>
      <c r="W149" s="8">
        <v>7</v>
      </c>
      <c r="X149" s="8">
        <v>11</v>
      </c>
      <c r="Y149" s="8">
        <v>158</v>
      </c>
      <c r="Z149" s="8">
        <v>166</v>
      </c>
      <c r="AA149" s="8">
        <v>9</v>
      </c>
      <c r="AB149" s="8">
        <v>1</v>
      </c>
      <c r="AC149" s="8">
        <v>5</v>
      </c>
      <c r="AD149" s="8">
        <v>15</v>
      </c>
      <c r="AE149" s="8">
        <v>12</v>
      </c>
      <c r="AF149" s="8">
        <v>38</v>
      </c>
      <c r="AG149" s="8">
        <v>210</v>
      </c>
      <c r="AH149" s="8">
        <v>5</v>
      </c>
      <c r="AI149" s="8">
        <v>1</v>
      </c>
      <c r="AJ149" s="8">
        <v>23</v>
      </c>
      <c r="AK149" s="8">
        <v>2</v>
      </c>
      <c r="AL149" s="8">
        <v>91</v>
      </c>
      <c r="AM149" s="8">
        <v>4</v>
      </c>
      <c r="AN149" s="8">
        <v>7</v>
      </c>
      <c r="AO149" s="8">
        <v>38</v>
      </c>
      <c r="AP149" s="8">
        <v>14</v>
      </c>
      <c r="AQ149" s="8">
        <v>92</v>
      </c>
      <c r="AR149" s="8">
        <v>8</v>
      </c>
      <c r="AS149" s="8">
        <v>34</v>
      </c>
      <c r="AT149" s="8">
        <v>43</v>
      </c>
      <c r="AU149" s="8">
        <v>12</v>
      </c>
      <c r="AV149" s="8">
        <v>8</v>
      </c>
      <c r="AW149" s="8">
        <v>15</v>
      </c>
      <c r="AX149" s="8">
        <v>47</v>
      </c>
      <c r="AY149" s="8">
        <v>11</v>
      </c>
      <c r="AZ149" s="8">
        <v>651</v>
      </c>
      <c r="BA149" s="8">
        <v>10</v>
      </c>
      <c r="BB149" s="8">
        <v>16</v>
      </c>
      <c r="BC149" s="8">
        <v>19</v>
      </c>
      <c r="BD149" s="8">
        <v>25</v>
      </c>
      <c r="BE149" s="8">
        <v>1</v>
      </c>
      <c r="BF149" s="8">
        <v>5</v>
      </c>
      <c r="BG149" s="8">
        <v>17</v>
      </c>
      <c r="BH149" s="8">
        <v>10</v>
      </c>
      <c r="BI149" s="8">
        <v>8</v>
      </c>
      <c r="BJ149" s="8">
        <v>35</v>
      </c>
      <c r="BK149" s="8">
        <v>4</v>
      </c>
      <c r="BL149" s="8">
        <v>1</v>
      </c>
      <c r="BM149" s="8">
        <v>167</v>
      </c>
      <c r="BN149" s="8">
        <v>33</v>
      </c>
      <c r="BO149" s="8">
        <v>9</v>
      </c>
      <c r="BP149" s="8">
        <v>8</v>
      </c>
      <c r="BQ149" s="8">
        <v>132</v>
      </c>
      <c r="BR149" s="8">
        <v>28</v>
      </c>
      <c r="BS149" s="8">
        <v>6</v>
      </c>
      <c r="BT149" s="8">
        <v>23</v>
      </c>
      <c r="BU149" s="8">
        <v>47</v>
      </c>
      <c r="BV149" s="8">
        <v>12712</v>
      </c>
      <c r="BW149" s="8">
        <v>2</v>
      </c>
      <c r="BX149" s="8">
        <v>10</v>
      </c>
      <c r="BY149" s="8">
        <v>12</v>
      </c>
      <c r="BZ149" s="8">
        <v>9</v>
      </c>
      <c r="CA149" s="8">
        <v>49</v>
      </c>
      <c r="CB149" s="8">
        <v>12</v>
      </c>
      <c r="CC149" s="8">
        <v>4</v>
      </c>
      <c r="CD149" s="8">
        <v>56</v>
      </c>
      <c r="CE149" s="8">
        <v>16</v>
      </c>
      <c r="CF149" s="8">
        <v>2</v>
      </c>
      <c r="CG149" s="8">
        <v>6</v>
      </c>
      <c r="CH149" s="8">
        <v>8</v>
      </c>
      <c r="CI149" s="8">
        <v>15</v>
      </c>
      <c r="CJ149" s="8">
        <v>2</v>
      </c>
      <c r="CK149" s="8">
        <v>5</v>
      </c>
      <c r="CL149" s="8">
        <v>8</v>
      </c>
      <c r="CM149" s="8">
        <v>1</v>
      </c>
      <c r="CN149" s="8">
        <v>17</v>
      </c>
      <c r="CO149" s="8">
        <v>3</v>
      </c>
      <c r="CP149" s="8">
        <v>6</v>
      </c>
      <c r="CQ149" s="8">
        <v>11</v>
      </c>
      <c r="CR149" s="8">
        <v>9</v>
      </c>
      <c r="CS149" s="8">
        <v>2</v>
      </c>
      <c r="CT149" s="8">
        <v>0</v>
      </c>
      <c r="CU149" s="8">
        <v>2</v>
      </c>
      <c r="CV149" s="8">
        <v>22</v>
      </c>
      <c r="CW149" s="8">
        <v>76</v>
      </c>
      <c r="CX149" s="8">
        <v>56</v>
      </c>
      <c r="CY149" s="8">
        <v>15</v>
      </c>
      <c r="CZ149" s="8">
        <v>126</v>
      </c>
      <c r="DA149" s="8">
        <v>80</v>
      </c>
      <c r="DB149" s="8">
        <v>5</v>
      </c>
      <c r="DC149" s="8">
        <v>4</v>
      </c>
      <c r="DD149" s="8">
        <v>19</v>
      </c>
      <c r="DE149" s="8">
        <v>143</v>
      </c>
      <c r="DF149" s="8">
        <v>36977</v>
      </c>
      <c r="DG149" s="8">
        <v>7</v>
      </c>
      <c r="DH149" s="8">
        <v>70</v>
      </c>
      <c r="DI149" s="8">
        <v>178</v>
      </c>
      <c r="DJ149" s="8">
        <v>8</v>
      </c>
      <c r="DK149" s="8">
        <v>15</v>
      </c>
      <c r="DL149" s="8">
        <v>42</v>
      </c>
      <c r="DM149" s="8">
        <v>0</v>
      </c>
      <c r="DN149" s="8">
        <v>10</v>
      </c>
      <c r="DO149" s="8">
        <v>11</v>
      </c>
      <c r="DP149" s="8">
        <v>12</v>
      </c>
      <c r="DQ149" s="8">
        <v>14</v>
      </c>
      <c r="DR149" s="8">
        <v>1</v>
      </c>
      <c r="DS149" s="8">
        <v>403</v>
      </c>
      <c r="DT149" s="8">
        <v>11</v>
      </c>
      <c r="DU149" s="8">
        <v>8</v>
      </c>
      <c r="DV149" s="8">
        <v>7</v>
      </c>
      <c r="DW149" s="8">
        <v>10</v>
      </c>
      <c r="DX149" s="8">
        <v>163</v>
      </c>
      <c r="DY149" s="8">
        <v>4</v>
      </c>
      <c r="DZ149" s="8">
        <v>14</v>
      </c>
      <c r="EA149" s="8">
        <v>11</v>
      </c>
      <c r="EB149" s="8">
        <v>23</v>
      </c>
      <c r="EC149" s="8">
        <v>10</v>
      </c>
      <c r="ED149" s="8">
        <v>18</v>
      </c>
      <c r="EE149" s="8">
        <v>8</v>
      </c>
      <c r="EF149" s="8">
        <v>12</v>
      </c>
      <c r="EG149" s="8">
        <v>1</v>
      </c>
    </row>
    <row r="150" spans="2:137" s="10" customFormat="1" ht="12.75" customHeight="1">
      <c r="B150" s="11" t="s">
        <v>145</v>
      </c>
      <c r="C150" s="12">
        <f aca="true" t="shared" si="71" ref="C150:AH150">C149/100386</f>
        <v>0.00021915406530791147</v>
      </c>
      <c r="D150" s="12">
        <f t="shared" si="71"/>
        <v>0.00035861574323112785</v>
      </c>
      <c r="E150" s="12">
        <f t="shared" si="71"/>
        <v>0.0001295001295001295</v>
      </c>
      <c r="F150" s="12">
        <f t="shared" si="71"/>
        <v>4.9807742115434425E-05</v>
      </c>
      <c r="G150" s="12">
        <f t="shared" si="71"/>
        <v>0.00047815432430817044</v>
      </c>
      <c r="H150" s="12">
        <f t="shared" si="71"/>
        <v>0.0004482696790389098</v>
      </c>
      <c r="I150" s="12">
        <f t="shared" si="71"/>
        <v>0.0007969238738469508</v>
      </c>
      <c r="J150" s="12">
        <f t="shared" si="71"/>
        <v>0.00026896180742334586</v>
      </c>
      <c r="K150" s="12">
        <f t="shared" si="71"/>
        <v>3.984619369234754E-05</v>
      </c>
      <c r="L150" s="12">
        <f t="shared" si="71"/>
        <v>0.0006773852927699081</v>
      </c>
      <c r="M150" s="12">
        <f t="shared" si="71"/>
        <v>0.00010957703265395574</v>
      </c>
      <c r="N150" s="12">
        <f t="shared" si="71"/>
        <v>0.0016735401350785966</v>
      </c>
      <c r="O150" s="12">
        <f t="shared" si="71"/>
        <v>0.0005080389695774311</v>
      </c>
      <c r="P150" s="12">
        <f t="shared" si="71"/>
        <v>4.9807742115434425E-05</v>
      </c>
      <c r="Q150" s="12">
        <f t="shared" si="71"/>
        <v>9.961548423086885E-05</v>
      </c>
      <c r="R150" s="12">
        <f t="shared" si="71"/>
        <v>0.0009164624549239934</v>
      </c>
      <c r="S150" s="12">
        <f t="shared" si="71"/>
        <v>0.4118901041977965</v>
      </c>
      <c r="T150" s="12">
        <f t="shared" si="71"/>
        <v>0.04400015938477477</v>
      </c>
      <c r="U150" s="12">
        <f t="shared" si="71"/>
        <v>0.0001295001295001295</v>
      </c>
      <c r="V150" s="12">
        <f t="shared" si="71"/>
        <v>7.969238738469508E-05</v>
      </c>
      <c r="W150" s="12">
        <f t="shared" si="71"/>
        <v>6.973083896160819E-05</v>
      </c>
      <c r="X150" s="12">
        <f t="shared" si="71"/>
        <v>0.00010957703265395574</v>
      </c>
      <c r="Y150" s="12">
        <f t="shared" si="71"/>
        <v>0.0015739246508477277</v>
      </c>
      <c r="Z150" s="12">
        <f t="shared" si="71"/>
        <v>0.0016536170382324229</v>
      </c>
      <c r="AA150" s="12">
        <f t="shared" si="71"/>
        <v>8.965393580778196E-05</v>
      </c>
      <c r="AB150" s="12">
        <f t="shared" si="71"/>
        <v>9.961548423086885E-06</v>
      </c>
      <c r="AC150" s="12">
        <f t="shared" si="71"/>
        <v>4.9807742115434425E-05</v>
      </c>
      <c r="AD150" s="12">
        <f t="shared" si="71"/>
        <v>0.00014942322634630328</v>
      </c>
      <c r="AE150" s="12">
        <f t="shared" si="71"/>
        <v>0.00011953858107704261</v>
      </c>
      <c r="AF150" s="12">
        <f t="shared" si="71"/>
        <v>0.0003785388400773016</v>
      </c>
      <c r="AG150" s="12">
        <f t="shared" si="71"/>
        <v>0.002091925168848246</v>
      </c>
      <c r="AH150" s="12">
        <f t="shared" si="71"/>
        <v>4.9807742115434425E-05</v>
      </c>
      <c r="AI150" s="12">
        <f aca="true" t="shared" si="72" ref="AI150:CT150">AI149/100386</f>
        <v>9.961548423086885E-06</v>
      </c>
      <c r="AJ150" s="12">
        <f t="shared" si="72"/>
        <v>0.00022911561373099835</v>
      </c>
      <c r="AK150" s="12">
        <f t="shared" si="72"/>
        <v>1.992309684617377E-05</v>
      </c>
      <c r="AL150" s="12">
        <f t="shared" si="72"/>
        <v>0.0009065009065009065</v>
      </c>
      <c r="AM150" s="12">
        <f t="shared" si="72"/>
        <v>3.984619369234754E-05</v>
      </c>
      <c r="AN150" s="12">
        <f t="shared" si="72"/>
        <v>6.973083896160819E-05</v>
      </c>
      <c r="AO150" s="12">
        <f t="shared" si="72"/>
        <v>0.0003785388400773016</v>
      </c>
      <c r="AP150" s="12">
        <f t="shared" si="72"/>
        <v>0.00013946167792321638</v>
      </c>
      <c r="AQ150" s="12">
        <f t="shared" si="72"/>
        <v>0.0009164624549239934</v>
      </c>
      <c r="AR150" s="12">
        <f t="shared" si="72"/>
        <v>7.969238738469508E-05</v>
      </c>
      <c r="AS150" s="12">
        <f t="shared" si="72"/>
        <v>0.00033869264638495405</v>
      </c>
      <c r="AT150" s="12">
        <f t="shared" si="72"/>
        <v>0.00042834658219273605</v>
      </c>
      <c r="AU150" s="12">
        <f t="shared" si="72"/>
        <v>0.00011953858107704261</v>
      </c>
      <c r="AV150" s="12">
        <f t="shared" si="72"/>
        <v>7.969238738469508E-05</v>
      </c>
      <c r="AW150" s="12">
        <f t="shared" si="72"/>
        <v>0.00014942322634630328</v>
      </c>
      <c r="AX150" s="12">
        <f t="shared" si="72"/>
        <v>0.0004681927758850836</v>
      </c>
      <c r="AY150" s="12">
        <f t="shared" si="72"/>
        <v>0.00010957703265395574</v>
      </c>
      <c r="AZ150" s="12">
        <f t="shared" si="72"/>
        <v>0.006484968023429562</v>
      </c>
      <c r="BA150" s="12">
        <f t="shared" si="72"/>
        <v>9.961548423086885E-05</v>
      </c>
      <c r="BB150" s="12">
        <f t="shared" si="72"/>
        <v>0.00015938477476939015</v>
      </c>
      <c r="BC150" s="12">
        <f t="shared" si="72"/>
        <v>0.0001892694200386508</v>
      </c>
      <c r="BD150" s="12">
        <f t="shared" si="72"/>
        <v>0.0002490387105771721</v>
      </c>
      <c r="BE150" s="12">
        <f t="shared" si="72"/>
        <v>9.961548423086885E-06</v>
      </c>
      <c r="BF150" s="12">
        <f t="shared" si="72"/>
        <v>4.9807742115434425E-05</v>
      </c>
      <c r="BG150" s="12">
        <f t="shared" si="72"/>
        <v>0.00016934632319247703</v>
      </c>
      <c r="BH150" s="12">
        <f t="shared" si="72"/>
        <v>9.961548423086885E-05</v>
      </c>
      <c r="BI150" s="12">
        <f t="shared" si="72"/>
        <v>7.969238738469508E-05</v>
      </c>
      <c r="BJ150" s="12">
        <f t="shared" si="72"/>
        <v>0.00034865419480804095</v>
      </c>
      <c r="BK150" s="12">
        <f t="shared" si="72"/>
        <v>3.984619369234754E-05</v>
      </c>
      <c r="BL150" s="12">
        <f t="shared" si="72"/>
        <v>9.961548423086885E-06</v>
      </c>
      <c r="BM150" s="12">
        <f t="shared" si="72"/>
        <v>0.0016635785866555097</v>
      </c>
      <c r="BN150" s="12">
        <f t="shared" si="72"/>
        <v>0.0003287310979618672</v>
      </c>
      <c r="BO150" s="12">
        <f t="shared" si="72"/>
        <v>8.965393580778196E-05</v>
      </c>
      <c r="BP150" s="12">
        <f t="shared" si="72"/>
        <v>7.969238738469508E-05</v>
      </c>
      <c r="BQ150" s="12">
        <f t="shared" si="72"/>
        <v>0.0013149243918474688</v>
      </c>
      <c r="BR150" s="12">
        <f t="shared" si="72"/>
        <v>0.00027892335584643276</v>
      </c>
      <c r="BS150" s="12">
        <f t="shared" si="72"/>
        <v>5.9769290538521305E-05</v>
      </c>
      <c r="BT150" s="12">
        <f t="shared" si="72"/>
        <v>0.00022911561373099835</v>
      </c>
      <c r="BU150" s="12">
        <f t="shared" si="72"/>
        <v>0.0004681927758850836</v>
      </c>
      <c r="BV150" s="12">
        <f t="shared" si="72"/>
        <v>0.12663120355428048</v>
      </c>
      <c r="BW150" s="12">
        <f t="shared" si="72"/>
        <v>1.992309684617377E-05</v>
      </c>
      <c r="BX150" s="12">
        <f t="shared" si="72"/>
        <v>9.961548423086885E-05</v>
      </c>
      <c r="BY150" s="12">
        <f t="shared" si="72"/>
        <v>0.00011953858107704261</v>
      </c>
      <c r="BZ150" s="12">
        <f t="shared" si="72"/>
        <v>8.965393580778196E-05</v>
      </c>
      <c r="CA150" s="12">
        <f t="shared" si="72"/>
        <v>0.00048811587273125734</v>
      </c>
      <c r="CB150" s="12">
        <f t="shared" si="72"/>
        <v>0.00011953858107704261</v>
      </c>
      <c r="CC150" s="12">
        <f t="shared" si="72"/>
        <v>3.984619369234754E-05</v>
      </c>
      <c r="CD150" s="12">
        <f t="shared" si="72"/>
        <v>0.0005578467116928655</v>
      </c>
      <c r="CE150" s="12">
        <f t="shared" si="72"/>
        <v>0.00015938477476939015</v>
      </c>
      <c r="CF150" s="12">
        <f t="shared" si="72"/>
        <v>1.992309684617377E-05</v>
      </c>
      <c r="CG150" s="12">
        <f t="shared" si="72"/>
        <v>5.9769290538521305E-05</v>
      </c>
      <c r="CH150" s="12">
        <f t="shared" si="72"/>
        <v>7.969238738469508E-05</v>
      </c>
      <c r="CI150" s="12">
        <f t="shared" si="72"/>
        <v>0.00014942322634630328</v>
      </c>
      <c r="CJ150" s="12">
        <f t="shared" si="72"/>
        <v>1.992309684617377E-05</v>
      </c>
      <c r="CK150" s="12">
        <f t="shared" si="72"/>
        <v>4.9807742115434425E-05</v>
      </c>
      <c r="CL150" s="12">
        <f t="shared" si="72"/>
        <v>7.969238738469508E-05</v>
      </c>
      <c r="CM150" s="12">
        <f t="shared" si="72"/>
        <v>9.961548423086885E-06</v>
      </c>
      <c r="CN150" s="12">
        <f t="shared" si="72"/>
        <v>0.00016934632319247703</v>
      </c>
      <c r="CO150" s="12">
        <f t="shared" si="72"/>
        <v>2.9884645269260652E-05</v>
      </c>
      <c r="CP150" s="12">
        <f t="shared" si="72"/>
        <v>5.9769290538521305E-05</v>
      </c>
      <c r="CQ150" s="12">
        <f t="shared" si="72"/>
        <v>0.00010957703265395574</v>
      </c>
      <c r="CR150" s="12">
        <f t="shared" si="72"/>
        <v>8.965393580778196E-05</v>
      </c>
      <c r="CS150" s="12">
        <f t="shared" si="72"/>
        <v>1.992309684617377E-05</v>
      </c>
      <c r="CT150" s="12">
        <f t="shared" si="72"/>
        <v>0</v>
      </c>
      <c r="CU150" s="12">
        <f aca="true" t="shared" si="73" ref="CU150:EG150">CU149/100386</f>
        <v>1.992309684617377E-05</v>
      </c>
      <c r="CV150" s="12">
        <f t="shared" si="73"/>
        <v>0.00021915406530791147</v>
      </c>
      <c r="CW150" s="12">
        <f t="shared" si="73"/>
        <v>0.0007570776801546032</v>
      </c>
      <c r="CX150" s="12">
        <f t="shared" si="73"/>
        <v>0.0005578467116928655</v>
      </c>
      <c r="CY150" s="12">
        <f t="shared" si="73"/>
        <v>0.00014942322634630328</v>
      </c>
      <c r="CZ150" s="12">
        <f t="shared" si="73"/>
        <v>0.0012551551013089475</v>
      </c>
      <c r="DA150" s="12">
        <f t="shared" si="73"/>
        <v>0.0007969238738469508</v>
      </c>
      <c r="DB150" s="12">
        <f t="shared" si="73"/>
        <v>4.9807742115434425E-05</v>
      </c>
      <c r="DC150" s="12">
        <f t="shared" si="73"/>
        <v>3.984619369234754E-05</v>
      </c>
      <c r="DD150" s="12">
        <f t="shared" si="73"/>
        <v>0.0001892694200386508</v>
      </c>
      <c r="DE150" s="12">
        <f t="shared" si="73"/>
        <v>0.0014245014245014246</v>
      </c>
      <c r="DF150" s="12">
        <f t="shared" si="73"/>
        <v>0.36834817604048375</v>
      </c>
      <c r="DG150" s="12">
        <f t="shared" si="73"/>
        <v>6.973083896160819E-05</v>
      </c>
      <c r="DH150" s="12">
        <f t="shared" si="73"/>
        <v>0.0006973083896160819</v>
      </c>
      <c r="DI150" s="12">
        <f t="shared" si="73"/>
        <v>0.0017731556193094655</v>
      </c>
      <c r="DJ150" s="12">
        <f t="shared" si="73"/>
        <v>7.969238738469508E-05</v>
      </c>
      <c r="DK150" s="12">
        <f t="shared" si="73"/>
        <v>0.00014942322634630328</v>
      </c>
      <c r="DL150" s="12">
        <f t="shared" si="73"/>
        <v>0.00041838503376964915</v>
      </c>
      <c r="DM150" s="12">
        <f t="shared" si="73"/>
        <v>0</v>
      </c>
      <c r="DN150" s="12">
        <f t="shared" si="73"/>
        <v>9.961548423086885E-05</v>
      </c>
      <c r="DO150" s="12">
        <f t="shared" si="73"/>
        <v>0.00010957703265395574</v>
      </c>
      <c r="DP150" s="12">
        <f t="shared" si="73"/>
        <v>0.00011953858107704261</v>
      </c>
      <c r="DQ150" s="12">
        <f t="shared" si="73"/>
        <v>0.00013946167792321638</v>
      </c>
      <c r="DR150" s="12">
        <f t="shared" si="73"/>
        <v>9.961548423086885E-06</v>
      </c>
      <c r="DS150" s="12">
        <f t="shared" si="73"/>
        <v>0.004014504014504015</v>
      </c>
      <c r="DT150" s="12">
        <f t="shared" si="73"/>
        <v>0.00010957703265395574</v>
      </c>
      <c r="DU150" s="12">
        <f t="shared" si="73"/>
        <v>7.969238738469508E-05</v>
      </c>
      <c r="DV150" s="12">
        <f t="shared" si="73"/>
        <v>6.973083896160819E-05</v>
      </c>
      <c r="DW150" s="12">
        <f t="shared" si="73"/>
        <v>9.961548423086885E-05</v>
      </c>
      <c r="DX150" s="12">
        <f t="shared" si="73"/>
        <v>0.0016237323929631621</v>
      </c>
      <c r="DY150" s="12">
        <f t="shared" si="73"/>
        <v>3.984619369234754E-05</v>
      </c>
      <c r="DZ150" s="12">
        <f t="shared" si="73"/>
        <v>0.00013946167792321638</v>
      </c>
      <c r="EA150" s="12">
        <f t="shared" si="73"/>
        <v>0.00010957703265395574</v>
      </c>
      <c r="EB150" s="12">
        <f t="shared" si="73"/>
        <v>0.00022911561373099835</v>
      </c>
      <c r="EC150" s="12">
        <f t="shared" si="73"/>
        <v>9.961548423086885E-05</v>
      </c>
      <c r="ED150" s="12">
        <f t="shared" si="73"/>
        <v>0.00017930787161556393</v>
      </c>
      <c r="EE150" s="12">
        <f t="shared" si="73"/>
        <v>7.969238738469508E-05</v>
      </c>
      <c r="EF150" s="12">
        <f t="shared" si="73"/>
        <v>0.00011953858107704261</v>
      </c>
      <c r="EG150" s="12">
        <f t="shared" si="73"/>
        <v>9.961548423086885E-06</v>
      </c>
    </row>
    <row r="151" spans="2:137" ht="4.5" customHeight="1">
      <c r="B151" s="13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</row>
    <row r="152" spans="1:137" ht="12.75">
      <c r="A152" s="3" t="s">
        <v>65</v>
      </c>
      <c r="B152" s="13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</row>
    <row r="153" spans="2:137" ht="12.75">
      <c r="B153" s="7" t="s">
        <v>61</v>
      </c>
      <c r="C153" s="8">
        <v>13</v>
      </c>
      <c r="D153" s="8">
        <v>9</v>
      </c>
      <c r="E153" s="8">
        <v>8</v>
      </c>
      <c r="F153" s="8">
        <v>10</v>
      </c>
      <c r="G153" s="8">
        <v>16</v>
      </c>
      <c r="H153" s="8">
        <v>14</v>
      </c>
      <c r="I153" s="8">
        <v>50</v>
      </c>
      <c r="J153" s="8">
        <v>18</v>
      </c>
      <c r="K153" s="8">
        <v>3</v>
      </c>
      <c r="L153" s="8">
        <v>2</v>
      </c>
      <c r="M153" s="8">
        <v>16</v>
      </c>
      <c r="N153" s="8">
        <v>77</v>
      </c>
      <c r="O153" s="8">
        <v>20</v>
      </c>
      <c r="P153" s="8">
        <v>6</v>
      </c>
      <c r="Q153" s="8">
        <v>10</v>
      </c>
      <c r="R153" s="8">
        <v>308</v>
      </c>
      <c r="S153" s="8">
        <v>30367</v>
      </c>
      <c r="T153" s="8">
        <v>1827</v>
      </c>
      <c r="U153" s="8">
        <v>13</v>
      </c>
      <c r="V153" s="8">
        <v>3</v>
      </c>
      <c r="W153" s="8">
        <v>2</v>
      </c>
      <c r="X153" s="8">
        <v>2</v>
      </c>
      <c r="Y153" s="8">
        <v>97</v>
      </c>
      <c r="Z153" s="8">
        <v>89</v>
      </c>
      <c r="AA153" s="8">
        <v>8</v>
      </c>
      <c r="AB153" s="8">
        <v>1</v>
      </c>
      <c r="AC153" s="8">
        <v>1</v>
      </c>
      <c r="AD153" s="8">
        <v>2</v>
      </c>
      <c r="AE153" s="8">
        <v>5</v>
      </c>
      <c r="AF153" s="8">
        <v>29</v>
      </c>
      <c r="AG153" s="8">
        <v>93</v>
      </c>
      <c r="AH153" s="8">
        <v>3</v>
      </c>
      <c r="AI153" s="8">
        <v>7</v>
      </c>
      <c r="AJ153" s="8">
        <v>13</v>
      </c>
      <c r="AK153" s="8">
        <v>5</v>
      </c>
      <c r="AL153" s="8">
        <v>43</v>
      </c>
      <c r="AM153" s="8">
        <v>1</v>
      </c>
      <c r="AN153" s="8">
        <v>3</v>
      </c>
      <c r="AO153" s="8">
        <v>22</v>
      </c>
      <c r="AP153" s="8">
        <v>5</v>
      </c>
      <c r="AQ153" s="8">
        <v>22</v>
      </c>
      <c r="AR153" s="8">
        <v>8</v>
      </c>
      <c r="AS153" s="8">
        <v>18</v>
      </c>
      <c r="AT153" s="8">
        <v>16</v>
      </c>
      <c r="AU153" s="8">
        <v>9</v>
      </c>
      <c r="AV153" s="8">
        <v>8</v>
      </c>
      <c r="AW153" s="8">
        <v>26</v>
      </c>
      <c r="AX153" s="8">
        <v>16</v>
      </c>
      <c r="AY153" s="8">
        <v>7</v>
      </c>
      <c r="AZ153" s="8">
        <v>286</v>
      </c>
      <c r="BA153" s="8">
        <v>3</v>
      </c>
      <c r="BB153" s="8">
        <v>6</v>
      </c>
      <c r="BC153" s="8">
        <v>4</v>
      </c>
      <c r="BD153" s="8">
        <v>28</v>
      </c>
      <c r="BE153" s="8">
        <v>1</v>
      </c>
      <c r="BF153" s="8">
        <v>3</v>
      </c>
      <c r="BG153" s="8">
        <v>2</v>
      </c>
      <c r="BH153" s="8">
        <v>7</v>
      </c>
      <c r="BI153" s="8">
        <v>0</v>
      </c>
      <c r="BJ153" s="8">
        <v>13</v>
      </c>
      <c r="BK153" s="8">
        <v>2</v>
      </c>
      <c r="BL153" s="8">
        <v>2</v>
      </c>
      <c r="BM153" s="8">
        <v>39</v>
      </c>
      <c r="BN153" s="8">
        <v>24</v>
      </c>
      <c r="BO153" s="8">
        <v>11</v>
      </c>
      <c r="BP153" s="8">
        <v>9</v>
      </c>
      <c r="BQ153" s="8">
        <v>100</v>
      </c>
      <c r="BR153" s="8">
        <v>28</v>
      </c>
      <c r="BS153" s="8">
        <v>3</v>
      </c>
      <c r="BT153" s="8">
        <v>15</v>
      </c>
      <c r="BU153" s="8">
        <v>24</v>
      </c>
      <c r="BV153" s="8">
        <v>5811</v>
      </c>
      <c r="BW153" s="8">
        <v>8</v>
      </c>
      <c r="BX153" s="8">
        <v>11</v>
      </c>
      <c r="BY153" s="8">
        <v>10</v>
      </c>
      <c r="BZ153" s="8">
        <v>8</v>
      </c>
      <c r="CA153" s="8">
        <v>37</v>
      </c>
      <c r="CB153" s="8">
        <v>16</v>
      </c>
      <c r="CC153" s="8">
        <v>13</v>
      </c>
      <c r="CD153" s="8">
        <v>7</v>
      </c>
      <c r="CE153" s="8">
        <v>16</v>
      </c>
      <c r="CF153" s="8">
        <v>1</v>
      </c>
      <c r="CG153" s="8">
        <v>6</v>
      </c>
      <c r="CH153" s="8">
        <v>6</v>
      </c>
      <c r="CI153" s="8">
        <v>7</v>
      </c>
      <c r="CJ153" s="8">
        <v>1</v>
      </c>
      <c r="CK153" s="8">
        <v>4</v>
      </c>
      <c r="CL153" s="8">
        <v>24</v>
      </c>
      <c r="CM153" s="8">
        <v>3</v>
      </c>
      <c r="CN153" s="8">
        <v>6</v>
      </c>
      <c r="CO153" s="8">
        <v>0</v>
      </c>
      <c r="CP153" s="8">
        <v>1</v>
      </c>
      <c r="CQ153" s="8">
        <v>18</v>
      </c>
      <c r="CR153" s="8">
        <v>5</v>
      </c>
      <c r="CS153" s="8">
        <v>2</v>
      </c>
      <c r="CT153" s="8">
        <v>1</v>
      </c>
      <c r="CU153" s="8">
        <v>2</v>
      </c>
      <c r="CV153" s="8">
        <v>11</v>
      </c>
      <c r="CW153" s="8">
        <v>47</v>
      </c>
      <c r="CX153" s="8">
        <v>19</v>
      </c>
      <c r="CY153" s="8">
        <v>7</v>
      </c>
      <c r="CZ153" s="8">
        <v>19</v>
      </c>
      <c r="DA153" s="8">
        <v>5</v>
      </c>
      <c r="DB153" s="8">
        <v>177</v>
      </c>
      <c r="DC153" s="8">
        <v>5</v>
      </c>
      <c r="DD153" s="8">
        <v>16</v>
      </c>
      <c r="DE153" s="8">
        <v>79</v>
      </c>
      <c r="DF153" s="8">
        <v>21806</v>
      </c>
      <c r="DG153" s="8">
        <v>7</v>
      </c>
      <c r="DH153" s="8">
        <v>79</v>
      </c>
      <c r="DI153" s="8">
        <v>92</v>
      </c>
      <c r="DJ153" s="8">
        <v>8</v>
      </c>
      <c r="DK153" s="8">
        <v>5</v>
      </c>
      <c r="DL153" s="8">
        <v>61</v>
      </c>
      <c r="DM153" s="8">
        <v>1</v>
      </c>
      <c r="DN153" s="8">
        <v>8</v>
      </c>
      <c r="DO153" s="8">
        <v>11</v>
      </c>
      <c r="DP153" s="8">
        <v>2</v>
      </c>
      <c r="DQ153" s="8">
        <v>10</v>
      </c>
      <c r="DR153" s="8">
        <v>1</v>
      </c>
      <c r="DS153" s="8">
        <v>106</v>
      </c>
      <c r="DT153" s="8">
        <v>12</v>
      </c>
      <c r="DU153" s="8">
        <v>3</v>
      </c>
      <c r="DV153" s="8">
        <v>10</v>
      </c>
      <c r="DW153" s="8">
        <v>12</v>
      </c>
      <c r="DX153" s="8">
        <v>856</v>
      </c>
      <c r="DY153" s="8">
        <v>6</v>
      </c>
      <c r="DZ153" s="8">
        <v>4</v>
      </c>
      <c r="EA153" s="8">
        <v>6</v>
      </c>
      <c r="EB153" s="8">
        <v>16</v>
      </c>
      <c r="EC153" s="8">
        <v>6</v>
      </c>
      <c r="ED153" s="8">
        <v>5</v>
      </c>
      <c r="EE153" s="8">
        <v>3</v>
      </c>
      <c r="EF153" s="8">
        <v>10</v>
      </c>
      <c r="EG153" s="8">
        <v>3</v>
      </c>
    </row>
    <row r="154" spans="1:137" ht="12.75">
      <c r="A154" s="9" t="s">
        <v>13</v>
      </c>
      <c r="C154" s="8">
        <v>13</v>
      </c>
      <c r="D154" s="8">
        <v>9</v>
      </c>
      <c r="E154" s="8">
        <v>8</v>
      </c>
      <c r="F154" s="8">
        <v>10</v>
      </c>
      <c r="G154" s="8">
        <v>16</v>
      </c>
      <c r="H154" s="8">
        <v>14</v>
      </c>
      <c r="I154" s="8">
        <v>50</v>
      </c>
      <c r="J154" s="8">
        <v>18</v>
      </c>
      <c r="K154" s="8">
        <v>3</v>
      </c>
      <c r="L154" s="8">
        <v>2</v>
      </c>
      <c r="M154" s="8">
        <v>16</v>
      </c>
      <c r="N154" s="8">
        <v>77</v>
      </c>
      <c r="O154" s="8">
        <v>20</v>
      </c>
      <c r="P154" s="8">
        <v>6</v>
      </c>
      <c r="Q154" s="8">
        <v>10</v>
      </c>
      <c r="R154" s="8">
        <v>308</v>
      </c>
      <c r="S154" s="8">
        <v>30367</v>
      </c>
      <c r="T154" s="8">
        <v>1827</v>
      </c>
      <c r="U154" s="8">
        <v>13</v>
      </c>
      <c r="V154" s="8">
        <v>3</v>
      </c>
      <c r="W154" s="8">
        <v>2</v>
      </c>
      <c r="X154" s="8">
        <v>2</v>
      </c>
      <c r="Y154" s="8">
        <v>97</v>
      </c>
      <c r="Z154" s="8">
        <v>89</v>
      </c>
      <c r="AA154" s="8">
        <v>8</v>
      </c>
      <c r="AB154" s="8">
        <v>1</v>
      </c>
      <c r="AC154" s="8">
        <v>1</v>
      </c>
      <c r="AD154" s="8">
        <v>2</v>
      </c>
      <c r="AE154" s="8">
        <v>5</v>
      </c>
      <c r="AF154" s="8">
        <v>29</v>
      </c>
      <c r="AG154" s="8">
        <v>93</v>
      </c>
      <c r="AH154" s="8">
        <v>3</v>
      </c>
      <c r="AI154" s="8">
        <v>7</v>
      </c>
      <c r="AJ154" s="8">
        <v>13</v>
      </c>
      <c r="AK154" s="8">
        <v>5</v>
      </c>
      <c r="AL154" s="8">
        <v>43</v>
      </c>
      <c r="AM154" s="8">
        <v>1</v>
      </c>
      <c r="AN154" s="8">
        <v>3</v>
      </c>
      <c r="AO154" s="8">
        <v>22</v>
      </c>
      <c r="AP154" s="8">
        <v>5</v>
      </c>
      <c r="AQ154" s="8">
        <v>22</v>
      </c>
      <c r="AR154" s="8">
        <v>8</v>
      </c>
      <c r="AS154" s="8">
        <v>18</v>
      </c>
      <c r="AT154" s="8">
        <v>16</v>
      </c>
      <c r="AU154" s="8">
        <v>9</v>
      </c>
      <c r="AV154" s="8">
        <v>8</v>
      </c>
      <c r="AW154" s="8">
        <v>26</v>
      </c>
      <c r="AX154" s="8">
        <v>16</v>
      </c>
      <c r="AY154" s="8">
        <v>7</v>
      </c>
      <c r="AZ154" s="8">
        <v>286</v>
      </c>
      <c r="BA154" s="8">
        <v>3</v>
      </c>
      <c r="BB154" s="8">
        <v>6</v>
      </c>
      <c r="BC154" s="8">
        <v>4</v>
      </c>
      <c r="BD154" s="8">
        <v>28</v>
      </c>
      <c r="BE154" s="8">
        <v>1</v>
      </c>
      <c r="BF154" s="8">
        <v>3</v>
      </c>
      <c r="BG154" s="8">
        <v>2</v>
      </c>
      <c r="BH154" s="8">
        <v>7</v>
      </c>
      <c r="BI154" s="8">
        <v>0</v>
      </c>
      <c r="BJ154" s="8">
        <v>13</v>
      </c>
      <c r="BK154" s="8">
        <v>2</v>
      </c>
      <c r="BL154" s="8">
        <v>2</v>
      </c>
      <c r="BM154" s="8">
        <v>39</v>
      </c>
      <c r="BN154" s="8">
        <v>24</v>
      </c>
      <c r="BO154" s="8">
        <v>11</v>
      </c>
      <c r="BP154" s="8">
        <v>9</v>
      </c>
      <c r="BQ154" s="8">
        <v>100</v>
      </c>
      <c r="BR154" s="8">
        <v>28</v>
      </c>
      <c r="BS154" s="8">
        <v>3</v>
      </c>
      <c r="BT154" s="8">
        <v>15</v>
      </c>
      <c r="BU154" s="8">
        <v>24</v>
      </c>
      <c r="BV154" s="8">
        <v>5811</v>
      </c>
      <c r="BW154" s="8">
        <v>8</v>
      </c>
      <c r="BX154" s="8">
        <v>11</v>
      </c>
      <c r="BY154" s="8">
        <v>10</v>
      </c>
      <c r="BZ154" s="8">
        <v>8</v>
      </c>
      <c r="CA154" s="8">
        <v>37</v>
      </c>
      <c r="CB154" s="8">
        <v>16</v>
      </c>
      <c r="CC154" s="8">
        <v>13</v>
      </c>
      <c r="CD154" s="8">
        <v>7</v>
      </c>
      <c r="CE154" s="8">
        <v>16</v>
      </c>
      <c r="CF154" s="8">
        <v>1</v>
      </c>
      <c r="CG154" s="8">
        <v>6</v>
      </c>
      <c r="CH154" s="8">
        <v>6</v>
      </c>
      <c r="CI154" s="8">
        <v>7</v>
      </c>
      <c r="CJ154" s="8">
        <v>1</v>
      </c>
      <c r="CK154" s="8">
        <v>4</v>
      </c>
      <c r="CL154" s="8">
        <v>24</v>
      </c>
      <c r="CM154" s="8">
        <v>3</v>
      </c>
      <c r="CN154" s="8">
        <v>6</v>
      </c>
      <c r="CO154" s="8">
        <v>0</v>
      </c>
      <c r="CP154" s="8">
        <v>1</v>
      </c>
      <c r="CQ154" s="8">
        <v>18</v>
      </c>
      <c r="CR154" s="8">
        <v>5</v>
      </c>
      <c r="CS154" s="8">
        <v>2</v>
      </c>
      <c r="CT154" s="8">
        <v>1</v>
      </c>
      <c r="CU154" s="8">
        <v>2</v>
      </c>
      <c r="CV154" s="8">
        <v>11</v>
      </c>
      <c r="CW154" s="8">
        <v>47</v>
      </c>
      <c r="CX154" s="8">
        <v>19</v>
      </c>
      <c r="CY154" s="8">
        <v>7</v>
      </c>
      <c r="CZ154" s="8">
        <v>19</v>
      </c>
      <c r="DA154" s="8">
        <v>5</v>
      </c>
      <c r="DB154" s="8">
        <v>177</v>
      </c>
      <c r="DC154" s="8">
        <v>5</v>
      </c>
      <c r="DD154" s="8">
        <v>16</v>
      </c>
      <c r="DE154" s="8">
        <v>79</v>
      </c>
      <c r="DF154" s="8">
        <v>21806</v>
      </c>
      <c r="DG154" s="8">
        <v>7</v>
      </c>
      <c r="DH154" s="8">
        <v>79</v>
      </c>
      <c r="DI154" s="8">
        <v>92</v>
      </c>
      <c r="DJ154" s="8">
        <v>8</v>
      </c>
      <c r="DK154" s="8">
        <v>5</v>
      </c>
      <c r="DL154" s="8">
        <v>61</v>
      </c>
      <c r="DM154" s="8">
        <v>1</v>
      </c>
      <c r="DN154" s="8">
        <v>8</v>
      </c>
      <c r="DO154" s="8">
        <v>11</v>
      </c>
      <c r="DP154" s="8">
        <v>2</v>
      </c>
      <c r="DQ154" s="8">
        <v>10</v>
      </c>
      <c r="DR154" s="8">
        <v>1</v>
      </c>
      <c r="DS154" s="8">
        <v>106</v>
      </c>
      <c r="DT154" s="8">
        <v>12</v>
      </c>
      <c r="DU154" s="8">
        <v>3</v>
      </c>
      <c r="DV154" s="8">
        <v>10</v>
      </c>
      <c r="DW154" s="8">
        <v>12</v>
      </c>
      <c r="DX154" s="8">
        <v>856</v>
      </c>
      <c r="DY154" s="8">
        <v>6</v>
      </c>
      <c r="DZ154" s="8">
        <v>4</v>
      </c>
      <c r="EA154" s="8">
        <v>6</v>
      </c>
      <c r="EB154" s="8">
        <v>16</v>
      </c>
      <c r="EC154" s="8">
        <v>6</v>
      </c>
      <c r="ED154" s="8">
        <v>5</v>
      </c>
      <c r="EE154" s="8">
        <v>3</v>
      </c>
      <c r="EF154" s="8">
        <v>10</v>
      </c>
      <c r="EG154" s="8">
        <v>3</v>
      </c>
    </row>
    <row r="155" spans="2:137" s="10" customFormat="1" ht="12.75" customHeight="1">
      <c r="B155" s="11" t="s">
        <v>145</v>
      </c>
      <c r="C155" s="12">
        <f aca="true" t="shared" si="74" ref="C155:AH155">C154/63519</f>
        <v>0.00020466317164942772</v>
      </c>
      <c r="D155" s="12">
        <f t="shared" si="74"/>
        <v>0.00014168988806498843</v>
      </c>
      <c r="E155" s="12">
        <f t="shared" si="74"/>
        <v>0.0001259465671688786</v>
      </c>
      <c r="F155" s="12">
        <f t="shared" si="74"/>
        <v>0.00015743320896109824</v>
      </c>
      <c r="G155" s="12">
        <f t="shared" si="74"/>
        <v>0.0002518931343377572</v>
      </c>
      <c r="H155" s="12">
        <f t="shared" si="74"/>
        <v>0.00022040649254553756</v>
      </c>
      <c r="I155" s="12">
        <f t="shared" si="74"/>
        <v>0.0007871660448054913</v>
      </c>
      <c r="J155" s="12">
        <f t="shared" si="74"/>
        <v>0.00028337977612997685</v>
      </c>
      <c r="K155" s="12">
        <f t="shared" si="74"/>
        <v>4.7229962688329476E-05</v>
      </c>
      <c r="L155" s="12">
        <f t="shared" si="74"/>
        <v>3.148664179221965E-05</v>
      </c>
      <c r="M155" s="12">
        <f t="shared" si="74"/>
        <v>0.0002518931343377572</v>
      </c>
      <c r="N155" s="12">
        <f t="shared" si="74"/>
        <v>0.0012122357090004565</v>
      </c>
      <c r="O155" s="12">
        <f t="shared" si="74"/>
        <v>0.0003148664179221965</v>
      </c>
      <c r="P155" s="12">
        <f t="shared" si="74"/>
        <v>9.445992537665895E-05</v>
      </c>
      <c r="Q155" s="12">
        <f t="shared" si="74"/>
        <v>0.00015743320896109824</v>
      </c>
      <c r="R155" s="12">
        <f t="shared" si="74"/>
        <v>0.004848942836001826</v>
      </c>
      <c r="S155" s="12">
        <f t="shared" si="74"/>
        <v>0.47807742565216704</v>
      </c>
      <c r="T155" s="12">
        <f t="shared" si="74"/>
        <v>0.02876304727719265</v>
      </c>
      <c r="U155" s="12">
        <f t="shared" si="74"/>
        <v>0.00020466317164942772</v>
      </c>
      <c r="V155" s="12">
        <f t="shared" si="74"/>
        <v>4.7229962688329476E-05</v>
      </c>
      <c r="W155" s="12">
        <f t="shared" si="74"/>
        <v>3.148664179221965E-05</v>
      </c>
      <c r="X155" s="12">
        <f t="shared" si="74"/>
        <v>3.148664179221965E-05</v>
      </c>
      <c r="Y155" s="12">
        <f t="shared" si="74"/>
        <v>0.001527102126922653</v>
      </c>
      <c r="Z155" s="12">
        <f t="shared" si="74"/>
        <v>0.0014011555597537744</v>
      </c>
      <c r="AA155" s="12">
        <f t="shared" si="74"/>
        <v>0.0001259465671688786</v>
      </c>
      <c r="AB155" s="12">
        <f t="shared" si="74"/>
        <v>1.5743320896109826E-05</v>
      </c>
      <c r="AC155" s="12">
        <f t="shared" si="74"/>
        <v>1.5743320896109826E-05</v>
      </c>
      <c r="AD155" s="12">
        <f t="shared" si="74"/>
        <v>3.148664179221965E-05</v>
      </c>
      <c r="AE155" s="12">
        <f t="shared" si="74"/>
        <v>7.871660448054912E-05</v>
      </c>
      <c r="AF155" s="12">
        <f t="shared" si="74"/>
        <v>0.0004565563059871849</v>
      </c>
      <c r="AG155" s="12">
        <f t="shared" si="74"/>
        <v>0.0014641288433382138</v>
      </c>
      <c r="AH155" s="12">
        <f t="shared" si="74"/>
        <v>4.7229962688329476E-05</v>
      </c>
      <c r="AI155" s="12">
        <f aca="true" t="shared" si="75" ref="AI155:CT155">AI154/63519</f>
        <v>0.00011020324627276878</v>
      </c>
      <c r="AJ155" s="12">
        <f t="shared" si="75"/>
        <v>0.00020466317164942772</v>
      </c>
      <c r="AK155" s="12">
        <f t="shared" si="75"/>
        <v>7.871660448054912E-05</v>
      </c>
      <c r="AL155" s="12">
        <f t="shared" si="75"/>
        <v>0.0006769627985327225</v>
      </c>
      <c r="AM155" s="12">
        <f t="shared" si="75"/>
        <v>1.5743320896109826E-05</v>
      </c>
      <c r="AN155" s="12">
        <f t="shared" si="75"/>
        <v>4.7229962688329476E-05</v>
      </c>
      <c r="AO155" s="12">
        <f t="shared" si="75"/>
        <v>0.0003463530597144162</v>
      </c>
      <c r="AP155" s="12">
        <f t="shared" si="75"/>
        <v>7.871660448054912E-05</v>
      </c>
      <c r="AQ155" s="12">
        <f t="shared" si="75"/>
        <v>0.0003463530597144162</v>
      </c>
      <c r="AR155" s="12">
        <f t="shared" si="75"/>
        <v>0.0001259465671688786</v>
      </c>
      <c r="AS155" s="12">
        <f t="shared" si="75"/>
        <v>0.00028337977612997685</v>
      </c>
      <c r="AT155" s="12">
        <f t="shared" si="75"/>
        <v>0.0002518931343377572</v>
      </c>
      <c r="AU155" s="12">
        <f t="shared" si="75"/>
        <v>0.00014168988806498843</v>
      </c>
      <c r="AV155" s="12">
        <f t="shared" si="75"/>
        <v>0.0001259465671688786</v>
      </c>
      <c r="AW155" s="12">
        <f t="shared" si="75"/>
        <v>0.00040932634329885544</v>
      </c>
      <c r="AX155" s="12">
        <f t="shared" si="75"/>
        <v>0.0002518931343377572</v>
      </c>
      <c r="AY155" s="12">
        <f t="shared" si="75"/>
        <v>0.00011020324627276878</v>
      </c>
      <c r="AZ155" s="12">
        <f t="shared" si="75"/>
        <v>0.00450258977628741</v>
      </c>
      <c r="BA155" s="12">
        <f t="shared" si="75"/>
        <v>4.7229962688329476E-05</v>
      </c>
      <c r="BB155" s="12">
        <f t="shared" si="75"/>
        <v>9.445992537665895E-05</v>
      </c>
      <c r="BC155" s="12">
        <f t="shared" si="75"/>
        <v>6.29732835844393E-05</v>
      </c>
      <c r="BD155" s="12">
        <f t="shared" si="75"/>
        <v>0.0004408129850910751</v>
      </c>
      <c r="BE155" s="12">
        <f t="shared" si="75"/>
        <v>1.5743320896109826E-05</v>
      </c>
      <c r="BF155" s="12">
        <f t="shared" si="75"/>
        <v>4.7229962688329476E-05</v>
      </c>
      <c r="BG155" s="12">
        <f t="shared" si="75"/>
        <v>3.148664179221965E-05</v>
      </c>
      <c r="BH155" s="12">
        <f t="shared" si="75"/>
        <v>0.00011020324627276878</v>
      </c>
      <c r="BI155" s="12">
        <f t="shared" si="75"/>
        <v>0</v>
      </c>
      <c r="BJ155" s="12">
        <f t="shared" si="75"/>
        <v>0.00020466317164942772</v>
      </c>
      <c r="BK155" s="12">
        <f t="shared" si="75"/>
        <v>3.148664179221965E-05</v>
      </c>
      <c r="BL155" s="12">
        <f t="shared" si="75"/>
        <v>3.148664179221965E-05</v>
      </c>
      <c r="BM155" s="12">
        <f t="shared" si="75"/>
        <v>0.0006139895149482832</v>
      </c>
      <c r="BN155" s="12">
        <f t="shared" si="75"/>
        <v>0.0003778397015066358</v>
      </c>
      <c r="BO155" s="12">
        <f t="shared" si="75"/>
        <v>0.0001731765298572081</v>
      </c>
      <c r="BP155" s="12">
        <f t="shared" si="75"/>
        <v>0.00014168988806498843</v>
      </c>
      <c r="BQ155" s="12">
        <f t="shared" si="75"/>
        <v>0.0015743320896109826</v>
      </c>
      <c r="BR155" s="12">
        <f t="shared" si="75"/>
        <v>0.0004408129850910751</v>
      </c>
      <c r="BS155" s="12">
        <f t="shared" si="75"/>
        <v>4.7229962688329476E-05</v>
      </c>
      <c r="BT155" s="12">
        <f t="shared" si="75"/>
        <v>0.00023614981344164738</v>
      </c>
      <c r="BU155" s="12">
        <f t="shared" si="75"/>
        <v>0.0003778397015066358</v>
      </c>
      <c r="BV155" s="12">
        <f t="shared" si="75"/>
        <v>0.0914844377272942</v>
      </c>
      <c r="BW155" s="12">
        <f t="shared" si="75"/>
        <v>0.0001259465671688786</v>
      </c>
      <c r="BX155" s="12">
        <f t="shared" si="75"/>
        <v>0.0001731765298572081</v>
      </c>
      <c r="BY155" s="12">
        <f t="shared" si="75"/>
        <v>0.00015743320896109824</v>
      </c>
      <c r="BZ155" s="12">
        <f t="shared" si="75"/>
        <v>0.0001259465671688786</v>
      </c>
      <c r="CA155" s="12">
        <f t="shared" si="75"/>
        <v>0.0005825028731560636</v>
      </c>
      <c r="CB155" s="12">
        <f t="shared" si="75"/>
        <v>0.0002518931343377572</v>
      </c>
      <c r="CC155" s="12">
        <f t="shared" si="75"/>
        <v>0.00020466317164942772</v>
      </c>
      <c r="CD155" s="12">
        <f t="shared" si="75"/>
        <v>0.00011020324627276878</v>
      </c>
      <c r="CE155" s="12">
        <f t="shared" si="75"/>
        <v>0.0002518931343377572</v>
      </c>
      <c r="CF155" s="12">
        <f t="shared" si="75"/>
        <v>1.5743320896109826E-05</v>
      </c>
      <c r="CG155" s="12">
        <f t="shared" si="75"/>
        <v>9.445992537665895E-05</v>
      </c>
      <c r="CH155" s="12">
        <f t="shared" si="75"/>
        <v>9.445992537665895E-05</v>
      </c>
      <c r="CI155" s="12">
        <f t="shared" si="75"/>
        <v>0.00011020324627276878</v>
      </c>
      <c r="CJ155" s="12">
        <f t="shared" si="75"/>
        <v>1.5743320896109826E-05</v>
      </c>
      <c r="CK155" s="12">
        <f t="shared" si="75"/>
        <v>6.29732835844393E-05</v>
      </c>
      <c r="CL155" s="12">
        <f t="shared" si="75"/>
        <v>0.0003778397015066358</v>
      </c>
      <c r="CM155" s="12">
        <f t="shared" si="75"/>
        <v>4.7229962688329476E-05</v>
      </c>
      <c r="CN155" s="12">
        <f t="shared" si="75"/>
        <v>9.445992537665895E-05</v>
      </c>
      <c r="CO155" s="12">
        <f t="shared" si="75"/>
        <v>0</v>
      </c>
      <c r="CP155" s="12">
        <f t="shared" si="75"/>
        <v>1.5743320896109826E-05</v>
      </c>
      <c r="CQ155" s="12">
        <f t="shared" si="75"/>
        <v>0.00028337977612997685</v>
      </c>
      <c r="CR155" s="12">
        <f t="shared" si="75"/>
        <v>7.871660448054912E-05</v>
      </c>
      <c r="CS155" s="12">
        <f t="shared" si="75"/>
        <v>3.148664179221965E-05</v>
      </c>
      <c r="CT155" s="12">
        <f t="shared" si="75"/>
        <v>1.5743320896109826E-05</v>
      </c>
      <c r="CU155" s="12">
        <f aca="true" t="shared" si="76" ref="CU155:EG155">CU154/63519</f>
        <v>3.148664179221965E-05</v>
      </c>
      <c r="CV155" s="12">
        <f t="shared" si="76"/>
        <v>0.0001731765298572081</v>
      </c>
      <c r="CW155" s="12">
        <f t="shared" si="76"/>
        <v>0.0007399360821171618</v>
      </c>
      <c r="CX155" s="12">
        <f t="shared" si="76"/>
        <v>0.0002991230970260867</v>
      </c>
      <c r="CY155" s="12">
        <f t="shared" si="76"/>
        <v>0.00011020324627276878</v>
      </c>
      <c r="CZ155" s="12">
        <f t="shared" si="76"/>
        <v>0.0002991230970260867</v>
      </c>
      <c r="DA155" s="12">
        <f t="shared" si="76"/>
        <v>7.871660448054912E-05</v>
      </c>
      <c r="DB155" s="12">
        <f t="shared" si="76"/>
        <v>0.002786567798611439</v>
      </c>
      <c r="DC155" s="12">
        <f t="shared" si="76"/>
        <v>7.871660448054912E-05</v>
      </c>
      <c r="DD155" s="12">
        <f t="shared" si="76"/>
        <v>0.0002518931343377572</v>
      </c>
      <c r="DE155" s="12">
        <f t="shared" si="76"/>
        <v>0.0012437223507926762</v>
      </c>
      <c r="DF155" s="12">
        <f t="shared" si="76"/>
        <v>0.3432988554605709</v>
      </c>
      <c r="DG155" s="12">
        <f t="shared" si="76"/>
        <v>0.00011020324627276878</v>
      </c>
      <c r="DH155" s="12">
        <f t="shared" si="76"/>
        <v>0.0012437223507926762</v>
      </c>
      <c r="DI155" s="12">
        <f t="shared" si="76"/>
        <v>0.0014483855224421039</v>
      </c>
      <c r="DJ155" s="12">
        <f t="shared" si="76"/>
        <v>0.0001259465671688786</v>
      </c>
      <c r="DK155" s="12">
        <f t="shared" si="76"/>
        <v>7.871660448054912E-05</v>
      </c>
      <c r="DL155" s="12">
        <f t="shared" si="76"/>
        <v>0.0009603425746626994</v>
      </c>
      <c r="DM155" s="12">
        <f t="shared" si="76"/>
        <v>1.5743320896109826E-05</v>
      </c>
      <c r="DN155" s="12">
        <f t="shared" si="76"/>
        <v>0.0001259465671688786</v>
      </c>
      <c r="DO155" s="12">
        <f t="shared" si="76"/>
        <v>0.0001731765298572081</v>
      </c>
      <c r="DP155" s="12">
        <f t="shared" si="76"/>
        <v>3.148664179221965E-05</v>
      </c>
      <c r="DQ155" s="12">
        <f t="shared" si="76"/>
        <v>0.00015743320896109824</v>
      </c>
      <c r="DR155" s="12">
        <f t="shared" si="76"/>
        <v>1.5743320896109826E-05</v>
      </c>
      <c r="DS155" s="12">
        <f t="shared" si="76"/>
        <v>0.0016687920149876414</v>
      </c>
      <c r="DT155" s="12">
        <f t="shared" si="76"/>
        <v>0.0001889198507533179</v>
      </c>
      <c r="DU155" s="12">
        <f t="shared" si="76"/>
        <v>4.7229962688329476E-05</v>
      </c>
      <c r="DV155" s="12">
        <f t="shared" si="76"/>
        <v>0.00015743320896109824</v>
      </c>
      <c r="DW155" s="12">
        <f t="shared" si="76"/>
        <v>0.0001889198507533179</v>
      </c>
      <c r="DX155" s="12">
        <f t="shared" si="76"/>
        <v>0.013476282687070011</v>
      </c>
      <c r="DY155" s="12">
        <f t="shared" si="76"/>
        <v>9.445992537665895E-05</v>
      </c>
      <c r="DZ155" s="12">
        <f t="shared" si="76"/>
        <v>6.29732835844393E-05</v>
      </c>
      <c r="EA155" s="12">
        <f t="shared" si="76"/>
        <v>9.445992537665895E-05</v>
      </c>
      <c r="EB155" s="12">
        <f t="shared" si="76"/>
        <v>0.0002518931343377572</v>
      </c>
      <c r="EC155" s="12">
        <f t="shared" si="76"/>
        <v>9.445992537665895E-05</v>
      </c>
      <c r="ED155" s="12">
        <f t="shared" si="76"/>
        <v>7.871660448054912E-05</v>
      </c>
      <c r="EE155" s="12">
        <f t="shared" si="76"/>
        <v>4.7229962688329476E-05</v>
      </c>
      <c r="EF155" s="12">
        <f t="shared" si="76"/>
        <v>0.00015743320896109824</v>
      </c>
      <c r="EG155" s="12">
        <f t="shared" si="76"/>
        <v>4.7229962688329476E-05</v>
      </c>
    </row>
    <row r="156" spans="2:137" ht="5.25" customHeight="1">
      <c r="B156" s="13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</row>
    <row r="157" spans="1:137" ht="12.75">
      <c r="A157" s="3" t="s">
        <v>66</v>
      </c>
      <c r="B157" s="13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</row>
    <row r="158" spans="2:137" ht="12.75">
      <c r="B158" s="7" t="s">
        <v>61</v>
      </c>
      <c r="C158" s="8">
        <v>33</v>
      </c>
      <c r="D158" s="8">
        <v>38</v>
      </c>
      <c r="E158" s="8">
        <v>0</v>
      </c>
      <c r="F158" s="8">
        <v>6</v>
      </c>
      <c r="G158" s="8">
        <v>29</v>
      </c>
      <c r="H158" s="8">
        <v>28</v>
      </c>
      <c r="I158" s="8">
        <v>71</v>
      </c>
      <c r="J158" s="8">
        <v>14</v>
      </c>
      <c r="K158" s="8">
        <v>28</v>
      </c>
      <c r="L158" s="8">
        <v>7</v>
      </c>
      <c r="M158" s="8">
        <v>18</v>
      </c>
      <c r="N158" s="8">
        <v>126</v>
      </c>
      <c r="O158" s="8">
        <v>49</v>
      </c>
      <c r="P158" s="8">
        <v>11</v>
      </c>
      <c r="Q158" s="8">
        <v>14</v>
      </c>
      <c r="R158" s="8">
        <v>56</v>
      </c>
      <c r="S158" s="8">
        <v>43237</v>
      </c>
      <c r="T158" s="8">
        <v>4599</v>
      </c>
      <c r="U158" s="8">
        <v>18</v>
      </c>
      <c r="V158" s="8">
        <v>10</v>
      </c>
      <c r="W158" s="8">
        <v>8</v>
      </c>
      <c r="X158" s="8">
        <v>5</v>
      </c>
      <c r="Y158" s="8">
        <v>156</v>
      </c>
      <c r="Z158" s="8">
        <v>234</v>
      </c>
      <c r="AA158" s="8">
        <v>13</v>
      </c>
      <c r="AB158" s="8">
        <v>4</v>
      </c>
      <c r="AC158" s="8">
        <v>8</v>
      </c>
      <c r="AD158" s="8">
        <v>9</v>
      </c>
      <c r="AE158" s="8">
        <v>7</v>
      </c>
      <c r="AF158" s="8">
        <v>27</v>
      </c>
      <c r="AG158" s="8">
        <v>224</v>
      </c>
      <c r="AH158" s="8">
        <v>4</v>
      </c>
      <c r="AI158" s="8">
        <v>2</v>
      </c>
      <c r="AJ158" s="8">
        <v>21</v>
      </c>
      <c r="AK158" s="8">
        <v>3</v>
      </c>
      <c r="AL158" s="8">
        <v>138</v>
      </c>
      <c r="AM158" s="8">
        <v>2</v>
      </c>
      <c r="AN158" s="8">
        <v>5</v>
      </c>
      <c r="AO158" s="8">
        <v>32</v>
      </c>
      <c r="AP158" s="8">
        <v>20</v>
      </c>
      <c r="AQ158" s="8">
        <v>108</v>
      </c>
      <c r="AR158" s="8">
        <v>20</v>
      </c>
      <c r="AS158" s="8">
        <v>36</v>
      </c>
      <c r="AT158" s="8">
        <v>40</v>
      </c>
      <c r="AU158" s="8">
        <v>9</v>
      </c>
      <c r="AV158" s="8">
        <v>13</v>
      </c>
      <c r="AW158" s="8">
        <v>14</v>
      </c>
      <c r="AX158" s="8">
        <v>38</v>
      </c>
      <c r="AY158" s="8">
        <v>11</v>
      </c>
      <c r="AZ158" s="8">
        <v>670</v>
      </c>
      <c r="BA158" s="8">
        <v>5</v>
      </c>
      <c r="BB158" s="8">
        <v>7</v>
      </c>
      <c r="BC158" s="8">
        <v>21</v>
      </c>
      <c r="BD158" s="8">
        <v>21</v>
      </c>
      <c r="BE158" s="8">
        <v>1</v>
      </c>
      <c r="BF158" s="8">
        <v>4</v>
      </c>
      <c r="BG158" s="8">
        <v>11</v>
      </c>
      <c r="BH158" s="8">
        <v>8</v>
      </c>
      <c r="BI158" s="8">
        <v>12</v>
      </c>
      <c r="BJ158" s="8">
        <v>37</v>
      </c>
      <c r="BK158" s="8">
        <v>1</v>
      </c>
      <c r="BL158" s="8">
        <v>4</v>
      </c>
      <c r="BM158" s="8">
        <v>77</v>
      </c>
      <c r="BN158" s="8">
        <v>40</v>
      </c>
      <c r="BO158" s="8">
        <v>9</v>
      </c>
      <c r="BP158" s="8">
        <v>14</v>
      </c>
      <c r="BQ158" s="8">
        <v>191</v>
      </c>
      <c r="BR158" s="8">
        <v>38</v>
      </c>
      <c r="BS158" s="8">
        <v>5</v>
      </c>
      <c r="BT158" s="8">
        <v>18</v>
      </c>
      <c r="BU158" s="8">
        <v>59</v>
      </c>
      <c r="BV158" s="8">
        <v>16954</v>
      </c>
      <c r="BW158" s="8">
        <v>12</v>
      </c>
      <c r="BX158" s="8">
        <v>31</v>
      </c>
      <c r="BY158" s="8">
        <v>26</v>
      </c>
      <c r="BZ158" s="8">
        <v>11</v>
      </c>
      <c r="CA158" s="8">
        <v>35</v>
      </c>
      <c r="CB158" s="8">
        <v>18</v>
      </c>
      <c r="CC158" s="8">
        <v>23</v>
      </c>
      <c r="CD158" s="8">
        <v>6</v>
      </c>
      <c r="CE158" s="8">
        <v>16</v>
      </c>
      <c r="CF158" s="8">
        <v>11</v>
      </c>
      <c r="CG158" s="8">
        <v>7</v>
      </c>
      <c r="CH158" s="8">
        <v>9</v>
      </c>
      <c r="CI158" s="8">
        <v>13</v>
      </c>
      <c r="CJ158" s="8">
        <v>0</v>
      </c>
      <c r="CK158" s="8">
        <v>8</v>
      </c>
      <c r="CL158" s="8">
        <v>24</v>
      </c>
      <c r="CM158" s="8">
        <v>1</v>
      </c>
      <c r="CN158" s="8">
        <v>7</v>
      </c>
      <c r="CO158" s="8">
        <v>7</v>
      </c>
      <c r="CP158" s="8">
        <v>7</v>
      </c>
      <c r="CQ158" s="8">
        <v>6</v>
      </c>
      <c r="CR158" s="8">
        <v>12</v>
      </c>
      <c r="CS158" s="8">
        <v>0</v>
      </c>
      <c r="CT158" s="8">
        <v>1</v>
      </c>
      <c r="CU158" s="8">
        <v>4</v>
      </c>
      <c r="CV158" s="8">
        <v>16</v>
      </c>
      <c r="CW158" s="8">
        <v>69</v>
      </c>
      <c r="CX158" s="8">
        <v>42</v>
      </c>
      <c r="CY158" s="8">
        <v>26</v>
      </c>
      <c r="CZ158" s="8">
        <v>44</v>
      </c>
      <c r="DA158" s="8">
        <v>203</v>
      </c>
      <c r="DB158" s="8">
        <v>189</v>
      </c>
      <c r="DC158" s="8">
        <v>45</v>
      </c>
      <c r="DD158" s="8">
        <v>69</v>
      </c>
      <c r="DE158" s="8">
        <v>207</v>
      </c>
      <c r="DF158" s="8">
        <v>49598</v>
      </c>
      <c r="DG158" s="8">
        <v>6</v>
      </c>
      <c r="DH158" s="8">
        <v>93</v>
      </c>
      <c r="DI158" s="8">
        <v>62</v>
      </c>
      <c r="DJ158" s="8">
        <v>3</v>
      </c>
      <c r="DK158" s="8">
        <v>20</v>
      </c>
      <c r="DL158" s="8">
        <v>98</v>
      </c>
      <c r="DM158" s="8">
        <v>2</v>
      </c>
      <c r="DN158" s="8">
        <v>6</v>
      </c>
      <c r="DO158" s="8">
        <v>11</v>
      </c>
      <c r="DP158" s="8">
        <v>8</v>
      </c>
      <c r="DQ158" s="8">
        <v>7</v>
      </c>
      <c r="DR158" s="8">
        <v>2</v>
      </c>
      <c r="DS158" s="8">
        <v>444</v>
      </c>
      <c r="DT158" s="8">
        <v>21</v>
      </c>
      <c r="DU158" s="8">
        <v>8</v>
      </c>
      <c r="DV158" s="8">
        <v>6</v>
      </c>
      <c r="DW158" s="8">
        <v>14</v>
      </c>
      <c r="DX158" s="8">
        <v>313</v>
      </c>
      <c r="DY158" s="8">
        <v>2</v>
      </c>
      <c r="DZ158" s="8">
        <v>14</v>
      </c>
      <c r="EA158" s="8">
        <v>11</v>
      </c>
      <c r="EB158" s="8">
        <v>40</v>
      </c>
      <c r="EC158" s="8">
        <v>16</v>
      </c>
      <c r="ED158" s="8">
        <v>8</v>
      </c>
      <c r="EE158" s="8">
        <v>3</v>
      </c>
      <c r="EF158" s="8">
        <v>12</v>
      </c>
      <c r="EG158" s="8">
        <v>5</v>
      </c>
    </row>
    <row r="159" spans="1:137" ht="12.75">
      <c r="A159" s="9" t="s">
        <v>13</v>
      </c>
      <c r="C159" s="8">
        <v>33</v>
      </c>
      <c r="D159" s="8">
        <v>38</v>
      </c>
      <c r="E159" s="8">
        <v>0</v>
      </c>
      <c r="F159" s="8">
        <v>6</v>
      </c>
      <c r="G159" s="8">
        <v>29</v>
      </c>
      <c r="H159" s="8">
        <v>28</v>
      </c>
      <c r="I159" s="8">
        <v>71</v>
      </c>
      <c r="J159" s="8">
        <v>14</v>
      </c>
      <c r="K159" s="8">
        <v>28</v>
      </c>
      <c r="L159" s="8">
        <v>7</v>
      </c>
      <c r="M159" s="8">
        <v>18</v>
      </c>
      <c r="N159" s="8">
        <v>126</v>
      </c>
      <c r="O159" s="8">
        <v>49</v>
      </c>
      <c r="P159" s="8">
        <v>11</v>
      </c>
      <c r="Q159" s="8">
        <v>14</v>
      </c>
      <c r="R159" s="8">
        <v>56</v>
      </c>
      <c r="S159" s="8">
        <v>43237</v>
      </c>
      <c r="T159" s="8">
        <v>4599</v>
      </c>
      <c r="U159" s="8">
        <v>18</v>
      </c>
      <c r="V159" s="8">
        <v>10</v>
      </c>
      <c r="W159" s="8">
        <v>8</v>
      </c>
      <c r="X159" s="8">
        <v>5</v>
      </c>
      <c r="Y159" s="8">
        <v>156</v>
      </c>
      <c r="Z159" s="8">
        <v>234</v>
      </c>
      <c r="AA159" s="8">
        <v>13</v>
      </c>
      <c r="AB159" s="8">
        <v>4</v>
      </c>
      <c r="AC159" s="8">
        <v>8</v>
      </c>
      <c r="AD159" s="8">
        <v>9</v>
      </c>
      <c r="AE159" s="8">
        <v>7</v>
      </c>
      <c r="AF159" s="8">
        <v>27</v>
      </c>
      <c r="AG159" s="8">
        <v>224</v>
      </c>
      <c r="AH159" s="8">
        <v>4</v>
      </c>
      <c r="AI159" s="8">
        <v>2</v>
      </c>
      <c r="AJ159" s="8">
        <v>21</v>
      </c>
      <c r="AK159" s="8">
        <v>3</v>
      </c>
      <c r="AL159" s="8">
        <v>138</v>
      </c>
      <c r="AM159" s="8">
        <v>2</v>
      </c>
      <c r="AN159" s="8">
        <v>5</v>
      </c>
      <c r="AO159" s="8">
        <v>32</v>
      </c>
      <c r="AP159" s="8">
        <v>20</v>
      </c>
      <c r="AQ159" s="8">
        <v>108</v>
      </c>
      <c r="AR159" s="8">
        <v>20</v>
      </c>
      <c r="AS159" s="8">
        <v>36</v>
      </c>
      <c r="AT159" s="8">
        <v>40</v>
      </c>
      <c r="AU159" s="8">
        <v>9</v>
      </c>
      <c r="AV159" s="8">
        <v>13</v>
      </c>
      <c r="AW159" s="8">
        <v>14</v>
      </c>
      <c r="AX159" s="8">
        <v>38</v>
      </c>
      <c r="AY159" s="8">
        <v>11</v>
      </c>
      <c r="AZ159" s="8">
        <v>670</v>
      </c>
      <c r="BA159" s="8">
        <v>5</v>
      </c>
      <c r="BB159" s="8">
        <v>7</v>
      </c>
      <c r="BC159" s="8">
        <v>21</v>
      </c>
      <c r="BD159" s="8">
        <v>21</v>
      </c>
      <c r="BE159" s="8">
        <v>1</v>
      </c>
      <c r="BF159" s="8">
        <v>4</v>
      </c>
      <c r="BG159" s="8">
        <v>11</v>
      </c>
      <c r="BH159" s="8">
        <v>8</v>
      </c>
      <c r="BI159" s="8">
        <v>12</v>
      </c>
      <c r="BJ159" s="8">
        <v>37</v>
      </c>
      <c r="BK159" s="8">
        <v>1</v>
      </c>
      <c r="BL159" s="8">
        <v>4</v>
      </c>
      <c r="BM159" s="8">
        <v>77</v>
      </c>
      <c r="BN159" s="8">
        <v>40</v>
      </c>
      <c r="BO159" s="8">
        <v>9</v>
      </c>
      <c r="BP159" s="8">
        <v>14</v>
      </c>
      <c r="BQ159" s="8">
        <v>191</v>
      </c>
      <c r="BR159" s="8">
        <v>38</v>
      </c>
      <c r="BS159" s="8">
        <v>5</v>
      </c>
      <c r="BT159" s="8">
        <v>18</v>
      </c>
      <c r="BU159" s="8">
        <v>59</v>
      </c>
      <c r="BV159" s="8">
        <v>16954</v>
      </c>
      <c r="BW159" s="8">
        <v>12</v>
      </c>
      <c r="BX159" s="8">
        <v>31</v>
      </c>
      <c r="BY159" s="8">
        <v>26</v>
      </c>
      <c r="BZ159" s="8">
        <v>11</v>
      </c>
      <c r="CA159" s="8">
        <v>35</v>
      </c>
      <c r="CB159" s="8">
        <v>18</v>
      </c>
      <c r="CC159" s="8">
        <v>23</v>
      </c>
      <c r="CD159" s="8">
        <v>6</v>
      </c>
      <c r="CE159" s="8">
        <v>16</v>
      </c>
      <c r="CF159" s="8">
        <v>11</v>
      </c>
      <c r="CG159" s="8">
        <v>7</v>
      </c>
      <c r="CH159" s="8">
        <v>9</v>
      </c>
      <c r="CI159" s="8">
        <v>13</v>
      </c>
      <c r="CJ159" s="8">
        <v>0</v>
      </c>
      <c r="CK159" s="8">
        <v>8</v>
      </c>
      <c r="CL159" s="8">
        <v>24</v>
      </c>
      <c r="CM159" s="8">
        <v>1</v>
      </c>
      <c r="CN159" s="8">
        <v>7</v>
      </c>
      <c r="CO159" s="8">
        <v>7</v>
      </c>
      <c r="CP159" s="8">
        <v>7</v>
      </c>
      <c r="CQ159" s="8">
        <v>6</v>
      </c>
      <c r="CR159" s="8">
        <v>12</v>
      </c>
      <c r="CS159" s="8">
        <v>0</v>
      </c>
      <c r="CT159" s="8">
        <v>1</v>
      </c>
      <c r="CU159" s="8">
        <v>4</v>
      </c>
      <c r="CV159" s="8">
        <v>16</v>
      </c>
      <c r="CW159" s="8">
        <v>69</v>
      </c>
      <c r="CX159" s="8">
        <v>42</v>
      </c>
      <c r="CY159" s="8">
        <v>26</v>
      </c>
      <c r="CZ159" s="8">
        <v>44</v>
      </c>
      <c r="DA159" s="8">
        <v>203</v>
      </c>
      <c r="DB159" s="8">
        <v>189</v>
      </c>
      <c r="DC159" s="8">
        <v>45</v>
      </c>
      <c r="DD159" s="8">
        <v>69</v>
      </c>
      <c r="DE159" s="8">
        <v>207</v>
      </c>
      <c r="DF159" s="8">
        <v>49598</v>
      </c>
      <c r="DG159" s="8">
        <v>6</v>
      </c>
      <c r="DH159" s="8">
        <v>93</v>
      </c>
      <c r="DI159" s="8">
        <v>62</v>
      </c>
      <c r="DJ159" s="8">
        <v>3</v>
      </c>
      <c r="DK159" s="8">
        <v>20</v>
      </c>
      <c r="DL159" s="8">
        <v>98</v>
      </c>
      <c r="DM159" s="8">
        <v>2</v>
      </c>
      <c r="DN159" s="8">
        <v>6</v>
      </c>
      <c r="DO159" s="8">
        <v>11</v>
      </c>
      <c r="DP159" s="8">
        <v>8</v>
      </c>
      <c r="DQ159" s="8">
        <v>7</v>
      </c>
      <c r="DR159" s="8">
        <v>2</v>
      </c>
      <c r="DS159" s="8">
        <v>444</v>
      </c>
      <c r="DT159" s="8">
        <v>21</v>
      </c>
      <c r="DU159" s="8">
        <v>8</v>
      </c>
      <c r="DV159" s="8">
        <v>6</v>
      </c>
      <c r="DW159" s="8">
        <v>14</v>
      </c>
      <c r="DX159" s="8">
        <v>313</v>
      </c>
      <c r="DY159" s="8">
        <v>2</v>
      </c>
      <c r="DZ159" s="8">
        <v>14</v>
      </c>
      <c r="EA159" s="8">
        <v>11</v>
      </c>
      <c r="EB159" s="8">
        <v>40</v>
      </c>
      <c r="EC159" s="8">
        <v>16</v>
      </c>
      <c r="ED159" s="8">
        <v>8</v>
      </c>
      <c r="EE159" s="8">
        <v>3</v>
      </c>
      <c r="EF159" s="8">
        <v>12</v>
      </c>
      <c r="EG159" s="8">
        <v>5</v>
      </c>
    </row>
    <row r="160" spans="2:137" s="10" customFormat="1" ht="12.75" customHeight="1">
      <c r="B160" s="11" t="s">
        <v>145</v>
      </c>
      <c r="C160" s="12">
        <f aca="true" t="shared" si="77" ref="C160:AH160">C159/119848</f>
        <v>0.00027534877511514586</v>
      </c>
      <c r="D160" s="12">
        <f t="shared" si="77"/>
        <v>0.00031706828649622854</v>
      </c>
      <c r="E160" s="12">
        <f t="shared" si="77"/>
        <v>0</v>
      </c>
      <c r="F160" s="12">
        <f t="shared" si="77"/>
        <v>5.006341365729925E-05</v>
      </c>
      <c r="G160" s="12">
        <f t="shared" si="77"/>
        <v>0.0002419731660102797</v>
      </c>
      <c r="H160" s="12">
        <f t="shared" si="77"/>
        <v>0.00023362926373406313</v>
      </c>
      <c r="I160" s="12">
        <f t="shared" si="77"/>
        <v>0.0005924170616113745</v>
      </c>
      <c r="J160" s="12">
        <f t="shared" si="77"/>
        <v>0.00011681463186703157</v>
      </c>
      <c r="K160" s="12">
        <f t="shared" si="77"/>
        <v>0.00023362926373406313</v>
      </c>
      <c r="L160" s="12">
        <f t="shared" si="77"/>
        <v>5.8407315933515784E-05</v>
      </c>
      <c r="M160" s="12">
        <f t="shared" si="77"/>
        <v>0.00015019024097189773</v>
      </c>
      <c r="N160" s="12">
        <f t="shared" si="77"/>
        <v>0.0010513316868032841</v>
      </c>
      <c r="O160" s="12">
        <f t="shared" si="77"/>
        <v>0.0004088512115346105</v>
      </c>
      <c r="P160" s="12">
        <f t="shared" si="77"/>
        <v>9.178292503838195E-05</v>
      </c>
      <c r="Q160" s="12">
        <f t="shared" si="77"/>
        <v>0.00011681463186703157</v>
      </c>
      <c r="R160" s="12">
        <f t="shared" si="77"/>
        <v>0.00046725852746812627</v>
      </c>
      <c r="S160" s="12">
        <f t="shared" si="77"/>
        <v>0.3607653027167746</v>
      </c>
      <c r="T160" s="12">
        <f t="shared" si="77"/>
        <v>0.038373606568319875</v>
      </c>
      <c r="U160" s="12">
        <f t="shared" si="77"/>
        <v>0.00015019024097189773</v>
      </c>
      <c r="V160" s="12">
        <f t="shared" si="77"/>
        <v>8.343902276216541E-05</v>
      </c>
      <c r="W160" s="12">
        <f t="shared" si="77"/>
        <v>6.675121820973233E-05</v>
      </c>
      <c r="X160" s="12">
        <f t="shared" si="77"/>
        <v>4.171951138108271E-05</v>
      </c>
      <c r="Y160" s="12">
        <f t="shared" si="77"/>
        <v>0.0013016487550897803</v>
      </c>
      <c r="Z160" s="12">
        <f t="shared" si="77"/>
        <v>0.0019524731326346705</v>
      </c>
      <c r="AA160" s="12">
        <f t="shared" si="77"/>
        <v>0.00010847072959081503</v>
      </c>
      <c r="AB160" s="12">
        <f t="shared" si="77"/>
        <v>3.3375609104866166E-05</v>
      </c>
      <c r="AC160" s="12">
        <f t="shared" si="77"/>
        <v>6.675121820973233E-05</v>
      </c>
      <c r="AD160" s="12">
        <f t="shared" si="77"/>
        <v>7.509512048594887E-05</v>
      </c>
      <c r="AE160" s="12">
        <f t="shared" si="77"/>
        <v>5.8407315933515784E-05</v>
      </c>
      <c r="AF160" s="12">
        <f t="shared" si="77"/>
        <v>0.0002252853614578466</v>
      </c>
      <c r="AG160" s="12">
        <f t="shared" si="77"/>
        <v>0.001869034109872505</v>
      </c>
      <c r="AH160" s="12">
        <f t="shared" si="77"/>
        <v>3.3375609104866166E-05</v>
      </c>
      <c r="AI160" s="12">
        <f aca="true" t="shared" si="78" ref="AI160:CT160">AI159/119848</f>
        <v>1.6687804552433083E-05</v>
      </c>
      <c r="AJ160" s="12">
        <f t="shared" si="78"/>
        <v>0.00017522194780054736</v>
      </c>
      <c r="AK160" s="12">
        <f t="shared" si="78"/>
        <v>2.5031706828649624E-05</v>
      </c>
      <c r="AL160" s="12">
        <f t="shared" si="78"/>
        <v>0.0011514585141178825</v>
      </c>
      <c r="AM160" s="12">
        <f t="shared" si="78"/>
        <v>1.6687804552433083E-05</v>
      </c>
      <c r="AN160" s="12">
        <f t="shared" si="78"/>
        <v>4.171951138108271E-05</v>
      </c>
      <c r="AO160" s="12">
        <f t="shared" si="78"/>
        <v>0.00026700487283892933</v>
      </c>
      <c r="AP160" s="12">
        <f t="shared" si="78"/>
        <v>0.00016687804552433083</v>
      </c>
      <c r="AQ160" s="12">
        <f t="shared" si="78"/>
        <v>0.0009011414458313864</v>
      </c>
      <c r="AR160" s="12">
        <f t="shared" si="78"/>
        <v>0.00016687804552433083</v>
      </c>
      <c r="AS160" s="12">
        <f t="shared" si="78"/>
        <v>0.00030038048194379547</v>
      </c>
      <c r="AT160" s="12">
        <f t="shared" si="78"/>
        <v>0.00033375609104866166</v>
      </c>
      <c r="AU160" s="12">
        <f t="shared" si="78"/>
        <v>7.509512048594887E-05</v>
      </c>
      <c r="AV160" s="12">
        <f t="shared" si="78"/>
        <v>0.00010847072959081503</v>
      </c>
      <c r="AW160" s="12">
        <f t="shared" si="78"/>
        <v>0.00011681463186703157</v>
      </c>
      <c r="AX160" s="12">
        <f t="shared" si="78"/>
        <v>0.00031706828649622854</v>
      </c>
      <c r="AY160" s="12">
        <f t="shared" si="78"/>
        <v>9.178292503838195E-05</v>
      </c>
      <c r="AZ160" s="12">
        <f t="shared" si="78"/>
        <v>0.005590414525065083</v>
      </c>
      <c r="BA160" s="12">
        <f t="shared" si="78"/>
        <v>4.171951138108271E-05</v>
      </c>
      <c r="BB160" s="12">
        <f t="shared" si="78"/>
        <v>5.8407315933515784E-05</v>
      </c>
      <c r="BC160" s="12">
        <f t="shared" si="78"/>
        <v>0.00017522194780054736</v>
      </c>
      <c r="BD160" s="12">
        <f t="shared" si="78"/>
        <v>0.00017522194780054736</v>
      </c>
      <c r="BE160" s="12">
        <f t="shared" si="78"/>
        <v>8.343902276216541E-06</v>
      </c>
      <c r="BF160" s="12">
        <f t="shared" si="78"/>
        <v>3.3375609104866166E-05</v>
      </c>
      <c r="BG160" s="12">
        <f t="shared" si="78"/>
        <v>9.178292503838195E-05</v>
      </c>
      <c r="BH160" s="12">
        <f t="shared" si="78"/>
        <v>6.675121820973233E-05</v>
      </c>
      <c r="BI160" s="12">
        <f t="shared" si="78"/>
        <v>0.0001001268273145985</v>
      </c>
      <c r="BJ160" s="12">
        <f t="shared" si="78"/>
        <v>0.000308724384220012</v>
      </c>
      <c r="BK160" s="12">
        <f t="shared" si="78"/>
        <v>8.343902276216541E-06</v>
      </c>
      <c r="BL160" s="12">
        <f t="shared" si="78"/>
        <v>3.3375609104866166E-05</v>
      </c>
      <c r="BM160" s="12">
        <f t="shared" si="78"/>
        <v>0.0006424804752686737</v>
      </c>
      <c r="BN160" s="12">
        <f t="shared" si="78"/>
        <v>0.00033375609104866166</v>
      </c>
      <c r="BO160" s="12">
        <f t="shared" si="78"/>
        <v>7.509512048594887E-05</v>
      </c>
      <c r="BP160" s="12">
        <f t="shared" si="78"/>
        <v>0.00011681463186703157</v>
      </c>
      <c r="BQ160" s="12">
        <f t="shared" si="78"/>
        <v>0.0015936853347573593</v>
      </c>
      <c r="BR160" s="12">
        <f t="shared" si="78"/>
        <v>0.00031706828649622854</v>
      </c>
      <c r="BS160" s="12">
        <f t="shared" si="78"/>
        <v>4.171951138108271E-05</v>
      </c>
      <c r="BT160" s="12">
        <f t="shared" si="78"/>
        <v>0.00015019024097189773</v>
      </c>
      <c r="BU160" s="12">
        <f t="shared" si="78"/>
        <v>0.0004922902342967759</v>
      </c>
      <c r="BV160" s="12">
        <f t="shared" si="78"/>
        <v>0.14146251919097524</v>
      </c>
      <c r="BW160" s="12">
        <f t="shared" si="78"/>
        <v>0.0001001268273145985</v>
      </c>
      <c r="BX160" s="12">
        <f t="shared" si="78"/>
        <v>0.0002586609705627128</v>
      </c>
      <c r="BY160" s="12">
        <f t="shared" si="78"/>
        <v>0.00021694145918163007</v>
      </c>
      <c r="BZ160" s="12">
        <f t="shared" si="78"/>
        <v>9.178292503838195E-05</v>
      </c>
      <c r="CA160" s="12">
        <f t="shared" si="78"/>
        <v>0.00029203657966757893</v>
      </c>
      <c r="CB160" s="12">
        <f t="shared" si="78"/>
        <v>0.00015019024097189773</v>
      </c>
      <c r="CC160" s="12">
        <f t="shared" si="78"/>
        <v>0.00019190975235298043</v>
      </c>
      <c r="CD160" s="12">
        <f t="shared" si="78"/>
        <v>5.006341365729925E-05</v>
      </c>
      <c r="CE160" s="12">
        <f t="shared" si="78"/>
        <v>0.00013350243641946466</v>
      </c>
      <c r="CF160" s="12">
        <f t="shared" si="78"/>
        <v>9.178292503838195E-05</v>
      </c>
      <c r="CG160" s="12">
        <f t="shared" si="78"/>
        <v>5.8407315933515784E-05</v>
      </c>
      <c r="CH160" s="12">
        <f t="shared" si="78"/>
        <v>7.509512048594887E-05</v>
      </c>
      <c r="CI160" s="12">
        <f t="shared" si="78"/>
        <v>0.00010847072959081503</v>
      </c>
      <c r="CJ160" s="12">
        <f t="shared" si="78"/>
        <v>0</v>
      </c>
      <c r="CK160" s="12">
        <f t="shared" si="78"/>
        <v>6.675121820973233E-05</v>
      </c>
      <c r="CL160" s="12">
        <f t="shared" si="78"/>
        <v>0.000200253654629197</v>
      </c>
      <c r="CM160" s="12">
        <f t="shared" si="78"/>
        <v>8.343902276216541E-06</v>
      </c>
      <c r="CN160" s="12">
        <f t="shared" si="78"/>
        <v>5.8407315933515784E-05</v>
      </c>
      <c r="CO160" s="12">
        <f t="shared" si="78"/>
        <v>5.8407315933515784E-05</v>
      </c>
      <c r="CP160" s="12">
        <f t="shared" si="78"/>
        <v>5.8407315933515784E-05</v>
      </c>
      <c r="CQ160" s="12">
        <f t="shared" si="78"/>
        <v>5.006341365729925E-05</v>
      </c>
      <c r="CR160" s="12">
        <f t="shared" si="78"/>
        <v>0.0001001268273145985</v>
      </c>
      <c r="CS160" s="12">
        <f t="shared" si="78"/>
        <v>0</v>
      </c>
      <c r="CT160" s="12">
        <f t="shared" si="78"/>
        <v>8.343902276216541E-06</v>
      </c>
      <c r="CU160" s="12">
        <f aca="true" t="shared" si="79" ref="CU160:EG160">CU159/119848</f>
        <v>3.3375609104866166E-05</v>
      </c>
      <c r="CV160" s="12">
        <f t="shared" si="79"/>
        <v>0.00013350243641946466</v>
      </c>
      <c r="CW160" s="12">
        <f t="shared" si="79"/>
        <v>0.0005757292570589413</v>
      </c>
      <c r="CX160" s="12">
        <f t="shared" si="79"/>
        <v>0.00035044389560109473</v>
      </c>
      <c r="CY160" s="12">
        <f t="shared" si="79"/>
        <v>0.00021694145918163007</v>
      </c>
      <c r="CZ160" s="12">
        <f t="shared" si="79"/>
        <v>0.0003671317001535278</v>
      </c>
      <c r="DA160" s="12">
        <f t="shared" si="79"/>
        <v>0.001693812162071958</v>
      </c>
      <c r="DB160" s="12">
        <f t="shared" si="79"/>
        <v>0.0015769975302049263</v>
      </c>
      <c r="DC160" s="12">
        <f t="shared" si="79"/>
        <v>0.00037547560242974433</v>
      </c>
      <c r="DD160" s="12">
        <f t="shared" si="79"/>
        <v>0.0005757292570589413</v>
      </c>
      <c r="DE160" s="12">
        <f t="shared" si="79"/>
        <v>0.001727187771176824</v>
      </c>
      <c r="DF160" s="12">
        <f t="shared" si="79"/>
        <v>0.413840865095788</v>
      </c>
      <c r="DG160" s="12">
        <f t="shared" si="79"/>
        <v>5.006341365729925E-05</v>
      </c>
      <c r="DH160" s="12">
        <f t="shared" si="79"/>
        <v>0.0007759829116881383</v>
      </c>
      <c r="DI160" s="12">
        <f t="shared" si="79"/>
        <v>0.0005173219411254256</v>
      </c>
      <c r="DJ160" s="12">
        <f t="shared" si="79"/>
        <v>2.5031706828649624E-05</v>
      </c>
      <c r="DK160" s="12">
        <f t="shared" si="79"/>
        <v>0.00016687804552433083</v>
      </c>
      <c r="DL160" s="12">
        <f t="shared" si="79"/>
        <v>0.000817702423069221</v>
      </c>
      <c r="DM160" s="12">
        <f t="shared" si="79"/>
        <v>1.6687804552433083E-05</v>
      </c>
      <c r="DN160" s="12">
        <f t="shared" si="79"/>
        <v>5.006341365729925E-05</v>
      </c>
      <c r="DO160" s="12">
        <f t="shared" si="79"/>
        <v>9.178292503838195E-05</v>
      </c>
      <c r="DP160" s="12">
        <f t="shared" si="79"/>
        <v>6.675121820973233E-05</v>
      </c>
      <c r="DQ160" s="12">
        <f t="shared" si="79"/>
        <v>5.8407315933515784E-05</v>
      </c>
      <c r="DR160" s="12">
        <f t="shared" si="79"/>
        <v>1.6687804552433083E-05</v>
      </c>
      <c r="DS160" s="12">
        <f t="shared" si="79"/>
        <v>0.0037046926106401442</v>
      </c>
      <c r="DT160" s="12">
        <f t="shared" si="79"/>
        <v>0.00017522194780054736</v>
      </c>
      <c r="DU160" s="12">
        <f t="shared" si="79"/>
        <v>6.675121820973233E-05</v>
      </c>
      <c r="DV160" s="12">
        <f t="shared" si="79"/>
        <v>5.006341365729925E-05</v>
      </c>
      <c r="DW160" s="12">
        <f t="shared" si="79"/>
        <v>0.00011681463186703157</v>
      </c>
      <c r="DX160" s="12">
        <f t="shared" si="79"/>
        <v>0.0026116414124557775</v>
      </c>
      <c r="DY160" s="12">
        <f t="shared" si="79"/>
        <v>1.6687804552433083E-05</v>
      </c>
      <c r="DZ160" s="12">
        <f t="shared" si="79"/>
        <v>0.00011681463186703157</v>
      </c>
      <c r="EA160" s="12">
        <f t="shared" si="79"/>
        <v>9.178292503838195E-05</v>
      </c>
      <c r="EB160" s="12">
        <f t="shared" si="79"/>
        <v>0.00033375609104866166</v>
      </c>
      <c r="EC160" s="12">
        <f t="shared" si="79"/>
        <v>0.00013350243641946466</v>
      </c>
      <c r="ED160" s="12">
        <f t="shared" si="79"/>
        <v>6.675121820973233E-05</v>
      </c>
      <c r="EE160" s="12">
        <f t="shared" si="79"/>
        <v>2.5031706828649624E-05</v>
      </c>
      <c r="EF160" s="12">
        <f t="shared" si="79"/>
        <v>0.0001001268273145985</v>
      </c>
      <c r="EG160" s="12">
        <f t="shared" si="79"/>
        <v>4.171951138108271E-05</v>
      </c>
    </row>
    <row r="161" spans="2:137" ht="4.5" customHeight="1">
      <c r="B161" s="13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</row>
    <row r="162" spans="1:137" ht="12.75">
      <c r="A162" s="3" t="s">
        <v>72</v>
      </c>
      <c r="B162" s="13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</row>
    <row r="163" spans="2:137" ht="12.75">
      <c r="B163" s="7" t="s">
        <v>67</v>
      </c>
      <c r="C163" s="8">
        <v>1</v>
      </c>
      <c r="D163" s="8">
        <v>1</v>
      </c>
      <c r="E163" s="8">
        <v>0</v>
      </c>
      <c r="F163" s="8">
        <v>1</v>
      </c>
      <c r="G163" s="8">
        <v>1</v>
      </c>
      <c r="H163" s="8">
        <v>1</v>
      </c>
      <c r="I163" s="8">
        <v>1</v>
      </c>
      <c r="J163" s="8">
        <v>0</v>
      </c>
      <c r="K163" s="8">
        <v>0</v>
      </c>
      <c r="L163" s="8">
        <v>0</v>
      </c>
      <c r="M163" s="8">
        <v>0</v>
      </c>
      <c r="N163" s="8">
        <v>18</v>
      </c>
      <c r="O163" s="8">
        <v>3</v>
      </c>
      <c r="P163" s="8">
        <v>2</v>
      </c>
      <c r="Q163" s="8">
        <v>5</v>
      </c>
      <c r="R163" s="8">
        <v>3</v>
      </c>
      <c r="S163" s="8">
        <v>3587</v>
      </c>
      <c r="T163" s="8">
        <v>497</v>
      </c>
      <c r="U163" s="8">
        <v>0</v>
      </c>
      <c r="V163" s="8">
        <v>0</v>
      </c>
      <c r="W163" s="8">
        <v>1</v>
      </c>
      <c r="X163" s="8">
        <v>0</v>
      </c>
      <c r="Y163" s="8">
        <v>14</v>
      </c>
      <c r="Z163" s="8">
        <v>33</v>
      </c>
      <c r="AA163" s="8">
        <v>0</v>
      </c>
      <c r="AB163" s="8">
        <v>2</v>
      </c>
      <c r="AC163" s="8">
        <v>3</v>
      </c>
      <c r="AD163" s="8">
        <v>0</v>
      </c>
      <c r="AE163" s="8">
        <v>1</v>
      </c>
      <c r="AF163" s="8">
        <v>5</v>
      </c>
      <c r="AG163" s="8">
        <v>19</v>
      </c>
      <c r="AH163" s="8">
        <v>0</v>
      </c>
      <c r="AI163" s="8">
        <v>0</v>
      </c>
      <c r="AJ163" s="8">
        <v>6</v>
      </c>
      <c r="AK163" s="8">
        <v>1</v>
      </c>
      <c r="AL163" s="8">
        <v>24</v>
      </c>
      <c r="AM163" s="8">
        <v>1</v>
      </c>
      <c r="AN163" s="8">
        <v>1</v>
      </c>
      <c r="AO163" s="8">
        <v>3</v>
      </c>
      <c r="AP163" s="8">
        <v>2</v>
      </c>
      <c r="AQ163" s="8">
        <v>4</v>
      </c>
      <c r="AR163" s="8">
        <v>3</v>
      </c>
      <c r="AS163" s="8">
        <v>8</v>
      </c>
      <c r="AT163" s="8">
        <v>6</v>
      </c>
      <c r="AU163" s="8">
        <v>2</v>
      </c>
      <c r="AV163" s="8">
        <v>2</v>
      </c>
      <c r="AW163" s="8">
        <v>1</v>
      </c>
      <c r="AX163" s="8">
        <v>3</v>
      </c>
      <c r="AY163" s="8">
        <v>1</v>
      </c>
      <c r="AZ163" s="8">
        <v>74</v>
      </c>
      <c r="BA163" s="8">
        <v>0</v>
      </c>
      <c r="BB163" s="8">
        <v>1</v>
      </c>
      <c r="BC163" s="8">
        <v>3</v>
      </c>
      <c r="BD163" s="8">
        <v>5</v>
      </c>
      <c r="BE163" s="8">
        <v>0</v>
      </c>
      <c r="BF163" s="8">
        <v>0</v>
      </c>
      <c r="BG163" s="8">
        <v>0</v>
      </c>
      <c r="BH163" s="8">
        <v>1</v>
      </c>
      <c r="BI163" s="8">
        <v>0</v>
      </c>
      <c r="BJ163" s="8">
        <v>4</v>
      </c>
      <c r="BK163" s="8">
        <v>0</v>
      </c>
      <c r="BL163" s="8">
        <v>0</v>
      </c>
      <c r="BM163" s="8">
        <v>2</v>
      </c>
      <c r="BN163" s="8">
        <v>1</v>
      </c>
      <c r="BO163" s="8">
        <v>0</v>
      </c>
      <c r="BP163" s="8">
        <v>4</v>
      </c>
      <c r="BQ163" s="8">
        <v>45</v>
      </c>
      <c r="BR163" s="8">
        <v>4</v>
      </c>
      <c r="BS163" s="8">
        <v>0</v>
      </c>
      <c r="BT163" s="8">
        <v>3</v>
      </c>
      <c r="BU163" s="8">
        <v>8</v>
      </c>
      <c r="BV163" s="8">
        <v>3431</v>
      </c>
      <c r="BW163" s="8">
        <v>2</v>
      </c>
      <c r="BX163" s="8">
        <v>1</v>
      </c>
      <c r="BY163" s="8">
        <v>0</v>
      </c>
      <c r="BZ163" s="8">
        <v>1</v>
      </c>
      <c r="CA163" s="8">
        <v>5</v>
      </c>
      <c r="CB163" s="8">
        <v>0</v>
      </c>
      <c r="CC163" s="8">
        <v>0</v>
      </c>
      <c r="CD163" s="8">
        <v>2</v>
      </c>
      <c r="CE163" s="8">
        <v>3</v>
      </c>
      <c r="CF163" s="8">
        <v>1</v>
      </c>
      <c r="CG163" s="8">
        <v>4</v>
      </c>
      <c r="CH163" s="8">
        <v>3</v>
      </c>
      <c r="CI163" s="8">
        <v>1</v>
      </c>
      <c r="CJ163" s="8">
        <v>2</v>
      </c>
      <c r="CK163" s="8">
        <v>1</v>
      </c>
      <c r="CL163" s="8">
        <v>2</v>
      </c>
      <c r="CM163" s="8">
        <v>9</v>
      </c>
      <c r="CN163" s="8">
        <v>9</v>
      </c>
      <c r="CO163" s="8">
        <v>4</v>
      </c>
      <c r="CP163" s="8">
        <v>3</v>
      </c>
      <c r="CQ163" s="8">
        <v>0</v>
      </c>
      <c r="CR163" s="8">
        <v>1</v>
      </c>
      <c r="CS163" s="8">
        <v>0</v>
      </c>
      <c r="CT163" s="8">
        <v>1</v>
      </c>
      <c r="CU163" s="8">
        <v>0</v>
      </c>
      <c r="CV163" s="8">
        <v>1</v>
      </c>
      <c r="CW163" s="8">
        <v>28</v>
      </c>
      <c r="CX163" s="8">
        <v>5</v>
      </c>
      <c r="CY163" s="8">
        <v>1</v>
      </c>
      <c r="CZ163" s="8">
        <v>4</v>
      </c>
      <c r="DA163" s="8">
        <v>2</v>
      </c>
      <c r="DB163" s="8">
        <v>1</v>
      </c>
      <c r="DC163" s="8">
        <v>0</v>
      </c>
      <c r="DD163" s="8">
        <v>3</v>
      </c>
      <c r="DE163" s="8">
        <v>34</v>
      </c>
      <c r="DF163" s="8">
        <v>9410</v>
      </c>
      <c r="DG163" s="8">
        <v>3</v>
      </c>
      <c r="DH163" s="8">
        <v>14</v>
      </c>
      <c r="DI163" s="8">
        <v>2</v>
      </c>
      <c r="DJ163" s="8">
        <v>0</v>
      </c>
      <c r="DK163" s="8">
        <v>4</v>
      </c>
      <c r="DL163" s="8">
        <v>6</v>
      </c>
      <c r="DM163" s="8">
        <v>1</v>
      </c>
      <c r="DN163" s="8">
        <v>0</v>
      </c>
      <c r="DO163" s="8">
        <v>2</v>
      </c>
      <c r="DP163" s="8">
        <v>0</v>
      </c>
      <c r="DQ163" s="8">
        <v>3</v>
      </c>
      <c r="DR163" s="8">
        <v>0</v>
      </c>
      <c r="DS163" s="8">
        <v>36</v>
      </c>
      <c r="DT163" s="8">
        <v>3</v>
      </c>
      <c r="DU163" s="8">
        <v>0</v>
      </c>
      <c r="DV163" s="8">
        <v>2</v>
      </c>
      <c r="DW163" s="8">
        <v>5</v>
      </c>
      <c r="DX163" s="8">
        <v>0</v>
      </c>
      <c r="DY163" s="8">
        <v>3</v>
      </c>
      <c r="DZ163" s="8">
        <v>3</v>
      </c>
      <c r="EA163" s="8">
        <v>2</v>
      </c>
      <c r="EB163" s="8">
        <v>5</v>
      </c>
      <c r="EC163" s="8">
        <v>4</v>
      </c>
      <c r="ED163" s="8">
        <v>3</v>
      </c>
      <c r="EE163" s="8">
        <v>0</v>
      </c>
      <c r="EF163" s="8">
        <v>2</v>
      </c>
      <c r="EG163" s="8">
        <v>0</v>
      </c>
    </row>
    <row r="164" spans="2:137" ht="12.75">
      <c r="B164" s="7" t="s">
        <v>68</v>
      </c>
      <c r="C164" s="8">
        <v>2</v>
      </c>
      <c r="D164" s="8">
        <v>1</v>
      </c>
      <c r="E164" s="8">
        <v>3</v>
      </c>
      <c r="F164" s="8">
        <v>1</v>
      </c>
      <c r="G164" s="8">
        <v>4</v>
      </c>
      <c r="H164" s="8">
        <v>4</v>
      </c>
      <c r="I164" s="8">
        <v>2</v>
      </c>
      <c r="J164" s="8">
        <v>0</v>
      </c>
      <c r="K164" s="8">
        <v>1</v>
      </c>
      <c r="L164" s="8">
        <v>2</v>
      </c>
      <c r="M164" s="8">
        <v>0</v>
      </c>
      <c r="N164" s="8">
        <v>7</v>
      </c>
      <c r="O164" s="8">
        <v>5</v>
      </c>
      <c r="P164" s="8">
        <v>1</v>
      </c>
      <c r="Q164" s="8">
        <v>0</v>
      </c>
      <c r="R164" s="8">
        <v>9</v>
      </c>
      <c r="S164" s="8">
        <v>3037</v>
      </c>
      <c r="T164" s="8">
        <v>183</v>
      </c>
      <c r="U164" s="8">
        <v>1</v>
      </c>
      <c r="V164" s="8">
        <v>0</v>
      </c>
      <c r="W164" s="8">
        <v>1</v>
      </c>
      <c r="X164" s="8">
        <v>0</v>
      </c>
      <c r="Y164" s="8">
        <v>13</v>
      </c>
      <c r="Z164" s="8">
        <v>12</v>
      </c>
      <c r="AA164" s="8">
        <v>1</v>
      </c>
      <c r="AB164" s="8">
        <v>1</v>
      </c>
      <c r="AC164" s="8">
        <v>0</v>
      </c>
      <c r="AD164" s="8">
        <v>0</v>
      </c>
      <c r="AE164" s="8">
        <v>0</v>
      </c>
      <c r="AF164" s="8">
        <v>10</v>
      </c>
      <c r="AG164" s="8">
        <v>12</v>
      </c>
      <c r="AH164" s="8">
        <v>1</v>
      </c>
      <c r="AI164" s="8">
        <v>1</v>
      </c>
      <c r="AJ164" s="8">
        <v>2</v>
      </c>
      <c r="AK164" s="8">
        <v>1</v>
      </c>
      <c r="AL164" s="8">
        <v>13</v>
      </c>
      <c r="AM164" s="8">
        <v>0</v>
      </c>
      <c r="AN164" s="8">
        <v>1</v>
      </c>
      <c r="AO164" s="8">
        <v>3</v>
      </c>
      <c r="AP164" s="8">
        <v>0</v>
      </c>
      <c r="AQ164" s="8">
        <v>8</v>
      </c>
      <c r="AR164" s="8">
        <v>0</v>
      </c>
      <c r="AS164" s="8">
        <v>2</v>
      </c>
      <c r="AT164" s="8">
        <v>4</v>
      </c>
      <c r="AU164" s="8">
        <v>0</v>
      </c>
      <c r="AV164" s="8">
        <v>1</v>
      </c>
      <c r="AW164" s="8">
        <v>1</v>
      </c>
      <c r="AX164" s="8">
        <v>3</v>
      </c>
      <c r="AY164" s="8">
        <v>1</v>
      </c>
      <c r="AZ164" s="8">
        <v>72</v>
      </c>
      <c r="BA164" s="8">
        <v>1</v>
      </c>
      <c r="BB164" s="8">
        <v>2</v>
      </c>
      <c r="BC164" s="8">
        <v>3</v>
      </c>
      <c r="BD164" s="8">
        <v>5</v>
      </c>
      <c r="BE164" s="8">
        <v>0</v>
      </c>
      <c r="BF164" s="8">
        <v>1</v>
      </c>
      <c r="BG164" s="8">
        <v>0</v>
      </c>
      <c r="BH164" s="8">
        <v>0</v>
      </c>
      <c r="BI164" s="8">
        <v>0</v>
      </c>
      <c r="BJ164" s="8">
        <v>1</v>
      </c>
      <c r="BK164" s="8">
        <v>0</v>
      </c>
      <c r="BL164" s="8">
        <v>0</v>
      </c>
      <c r="BM164" s="8">
        <v>1</v>
      </c>
      <c r="BN164" s="8">
        <v>4</v>
      </c>
      <c r="BO164" s="8">
        <v>2</v>
      </c>
      <c r="BP164" s="8">
        <v>2</v>
      </c>
      <c r="BQ164" s="8">
        <v>40</v>
      </c>
      <c r="BR164" s="8">
        <v>7</v>
      </c>
      <c r="BS164" s="8">
        <v>5</v>
      </c>
      <c r="BT164" s="8">
        <v>3</v>
      </c>
      <c r="BU164" s="8">
        <v>8</v>
      </c>
      <c r="BV164" s="8">
        <v>3637</v>
      </c>
      <c r="BW164" s="8">
        <v>1</v>
      </c>
      <c r="BX164" s="8">
        <v>1</v>
      </c>
      <c r="BY164" s="8">
        <v>0</v>
      </c>
      <c r="BZ164" s="8">
        <v>1</v>
      </c>
      <c r="CA164" s="8">
        <v>3</v>
      </c>
      <c r="CB164" s="8">
        <v>0</v>
      </c>
      <c r="CC164" s="8">
        <v>0</v>
      </c>
      <c r="CD164" s="8">
        <v>0</v>
      </c>
      <c r="CE164" s="8">
        <v>2</v>
      </c>
      <c r="CF164" s="8">
        <v>0</v>
      </c>
      <c r="CG164" s="8">
        <v>5</v>
      </c>
      <c r="CH164" s="8">
        <v>1</v>
      </c>
      <c r="CI164" s="8">
        <v>1</v>
      </c>
      <c r="CJ164" s="8">
        <v>0</v>
      </c>
      <c r="CK164" s="8">
        <v>1</v>
      </c>
      <c r="CL164" s="8">
        <v>2</v>
      </c>
      <c r="CM164" s="8">
        <v>1</v>
      </c>
      <c r="CN164" s="8">
        <v>3</v>
      </c>
      <c r="CO164" s="8">
        <v>1</v>
      </c>
      <c r="CP164" s="8">
        <v>0</v>
      </c>
      <c r="CQ164" s="8">
        <v>1</v>
      </c>
      <c r="CR164" s="8">
        <v>3</v>
      </c>
      <c r="CS164" s="8">
        <v>0</v>
      </c>
      <c r="CT164" s="8">
        <v>3</v>
      </c>
      <c r="CU164" s="8">
        <v>0</v>
      </c>
      <c r="CV164" s="8">
        <v>0</v>
      </c>
      <c r="CW164" s="8">
        <v>15</v>
      </c>
      <c r="CX164" s="8">
        <v>5</v>
      </c>
      <c r="CY164" s="8">
        <v>0</v>
      </c>
      <c r="CZ164" s="8">
        <v>2</v>
      </c>
      <c r="DA164" s="8">
        <v>1</v>
      </c>
      <c r="DB164" s="8">
        <v>0</v>
      </c>
      <c r="DC164" s="8">
        <v>2</v>
      </c>
      <c r="DD164" s="8">
        <v>1</v>
      </c>
      <c r="DE164" s="8">
        <v>52</v>
      </c>
      <c r="DF164" s="8">
        <v>9776</v>
      </c>
      <c r="DG164" s="8">
        <v>0</v>
      </c>
      <c r="DH164" s="8">
        <v>28</v>
      </c>
      <c r="DI164" s="8">
        <v>2</v>
      </c>
      <c r="DJ164" s="8">
        <v>0</v>
      </c>
      <c r="DK164" s="8">
        <v>0</v>
      </c>
      <c r="DL164" s="8">
        <v>5</v>
      </c>
      <c r="DM164" s="8">
        <v>0</v>
      </c>
      <c r="DN164" s="8">
        <v>0</v>
      </c>
      <c r="DO164" s="8">
        <v>3</v>
      </c>
      <c r="DP164" s="8">
        <v>0</v>
      </c>
      <c r="DQ164" s="8">
        <v>1</v>
      </c>
      <c r="DR164" s="8">
        <v>0</v>
      </c>
      <c r="DS164" s="8">
        <v>46</v>
      </c>
      <c r="DT164" s="8">
        <v>5</v>
      </c>
      <c r="DU164" s="8">
        <v>0</v>
      </c>
      <c r="DV164" s="8">
        <v>1</v>
      </c>
      <c r="DW164" s="8">
        <v>6</v>
      </c>
      <c r="DX164" s="8">
        <v>0</v>
      </c>
      <c r="DY164" s="8">
        <v>0</v>
      </c>
      <c r="DZ164" s="8">
        <v>2</v>
      </c>
      <c r="EA164" s="8">
        <v>0</v>
      </c>
      <c r="EB164" s="8">
        <v>2</v>
      </c>
      <c r="EC164" s="8">
        <v>1</v>
      </c>
      <c r="ED164" s="8">
        <v>1</v>
      </c>
      <c r="EE164" s="8">
        <v>0</v>
      </c>
      <c r="EF164" s="8">
        <v>2</v>
      </c>
      <c r="EG164" s="8">
        <v>0</v>
      </c>
    </row>
    <row r="165" spans="2:137" ht="12.75">
      <c r="B165" s="7" t="s">
        <v>69</v>
      </c>
      <c r="C165" s="8">
        <v>1</v>
      </c>
      <c r="D165" s="8">
        <v>0</v>
      </c>
      <c r="E165" s="8">
        <v>1</v>
      </c>
      <c r="F165" s="8">
        <v>1</v>
      </c>
      <c r="G165" s="8">
        <v>2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1</v>
      </c>
      <c r="N165" s="8">
        <v>5</v>
      </c>
      <c r="O165" s="8">
        <v>2</v>
      </c>
      <c r="P165" s="8">
        <v>1</v>
      </c>
      <c r="Q165" s="8">
        <v>0</v>
      </c>
      <c r="R165" s="8">
        <v>5</v>
      </c>
      <c r="S165" s="8">
        <v>1490</v>
      </c>
      <c r="T165" s="8">
        <v>171</v>
      </c>
      <c r="U165" s="8">
        <v>0</v>
      </c>
      <c r="V165" s="8">
        <v>0</v>
      </c>
      <c r="W165" s="8">
        <v>0</v>
      </c>
      <c r="X165" s="8">
        <v>0</v>
      </c>
      <c r="Y165" s="8">
        <v>2</v>
      </c>
      <c r="Z165" s="8">
        <v>8</v>
      </c>
      <c r="AA165" s="8">
        <v>1</v>
      </c>
      <c r="AB165" s="8">
        <v>0</v>
      </c>
      <c r="AC165" s="8">
        <v>1</v>
      </c>
      <c r="AD165" s="8">
        <v>0</v>
      </c>
      <c r="AE165" s="8">
        <v>0</v>
      </c>
      <c r="AF165" s="8">
        <v>1</v>
      </c>
      <c r="AG165" s="8">
        <v>11</v>
      </c>
      <c r="AH165" s="8">
        <v>0</v>
      </c>
      <c r="AI165" s="8">
        <v>0</v>
      </c>
      <c r="AJ165" s="8">
        <v>0</v>
      </c>
      <c r="AK165" s="8">
        <v>0</v>
      </c>
      <c r="AL165" s="8">
        <v>6</v>
      </c>
      <c r="AM165" s="8">
        <v>0</v>
      </c>
      <c r="AN165" s="8">
        <v>0</v>
      </c>
      <c r="AO165" s="8">
        <v>4</v>
      </c>
      <c r="AP165" s="8">
        <v>0</v>
      </c>
      <c r="AQ165" s="8">
        <v>0</v>
      </c>
      <c r="AR165" s="8">
        <v>1</v>
      </c>
      <c r="AS165" s="8">
        <v>4</v>
      </c>
      <c r="AT165" s="8">
        <v>3</v>
      </c>
      <c r="AU165" s="8">
        <v>2</v>
      </c>
      <c r="AV165" s="8">
        <v>1</v>
      </c>
      <c r="AW165" s="8">
        <v>1</v>
      </c>
      <c r="AX165" s="8">
        <v>1</v>
      </c>
      <c r="AY165" s="8">
        <v>0</v>
      </c>
      <c r="AZ165" s="8">
        <v>22</v>
      </c>
      <c r="BA165" s="8">
        <v>1</v>
      </c>
      <c r="BB165" s="8">
        <v>0</v>
      </c>
      <c r="BC165" s="8">
        <v>2</v>
      </c>
      <c r="BD165" s="8">
        <v>4</v>
      </c>
      <c r="BE165" s="8">
        <v>0</v>
      </c>
      <c r="BF165" s="8">
        <v>0</v>
      </c>
      <c r="BG165" s="8">
        <v>2</v>
      </c>
      <c r="BH165" s="8">
        <v>1</v>
      </c>
      <c r="BI165" s="8">
        <v>0</v>
      </c>
      <c r="BJ165" s="8">
        <v>1</v>
      </c>
      <c r="BK165" s="8">
        <v>1</v>
      </c>
      <c r="BL165" s="8">
        <v>1</v>
      </c>
      <c r="BM165" s="8">
        <v>0</v>
      </c>
      <c r="BN165" s="8">
        <v>1</v>
      </c>
      <c r="BO165" s="8">
        <v>0</v>
      </c>
      <c r="BP165" s="8">
        <v>1</v>
      </c>
      <c r="BQ165" s="8">
        <v>31</v>
      </c>
      <c r="BR165" s="8">
        <v>0</v>
      </c>
      <c r="BS165" s="8">
        <v>0</v>
      </c>
      <c r="BT165" s="8">
        <v>2</v>
      </c>
      <c r="BU165" s="8">
        <v>4</v>
      </c>
      <c r="BV165" s="8">
        <v>1550</v>
      </c>
      <c r="BW165" s="8">
        <v>1</v>
      </c>
      <c r="BX165" s="8">
        <v>1</v>
      </c>
      <c r="BY165" s="8">
        <v>0</v>
      </c>
      <c r="BZ165" s="8">
        <v>1</v>
      </c>
      <c r="CA165" s="8">
        <v>2</v>
      </c>
      <c r="CB165" s="8">
        <v>0</v>
      </c>
      <c r="CC165" s="8">
        <v>0</v>
      </c>
      <c r="CD165" s="8">
        <v>2</v>
      </c>
      <c r="CE165" s="8">
        <v>0</v>
      </c>
      <c r="CF165" s="8">
        <v>1</v>
      </c>
      <c r="CG165" s="8">
        <v>0</v>
      </c>
      <c r="CH165" s="8">
        <v>0</v>
      </c>
      <c r="CI165" s="8">
        <v>0</v>
      </c>
      <c r="CJ165" s="8">
        <v>0</v>
      </c>
      <c r="CK165" s="8">
        <v>3</v>
      </c>
      <c r="CL165" s="8">
        <v>2</v>
      </c>
      <c r="CM165" s="8">
        <v>1</v>
      </c>
      <c r="CN165" s="8">
        <v>0</v>
      </c>
      <c r="CO165" s="8">
        <v>0</v>
      </c>
      <c r="CP165" s="8">
        <v>0</v>
      </c>
      <c r="CQ165" s="8">
        <v>0</v>
      </c>
      <c r="CR165" s="8">
        <v>1</v>
      </c>
      <c r="CS165" s="8">
        <v>0</v>
      </c>
      <c r="CT165" s="8">
        <v>1</v>
      </c>
      <c r="CU165" s="8">
        <v>0</v>
      </c>
      <c r="CV165" s="8">
        <v>0</v>
      </c>
      <c r="CW165" s="8">
        <v>14</v>
      </c>
      <c r="CX165" s="8">
        <v>6</v>
      </c>
      <c r="CY165" s="8">
        <v>1</v>
      </c>
      <c r="CZ165" s="8">
        <v>0</v>
      </c>
      <c r="DA165" s="8">
        <v>0</v>
      </c>
      <c r="DB165" s="8">
        <v>0</v>
      </c>
      <c r="DC165" s="8">
        <v>0</v>
      </c>
      <c r="DD165" s="8">
        <v>0</v>
      </c>
      <c r="DE165" s="8">
        <v>17</v>
      </c>
      <c r="DF165" s="8">
        <v>3463</v>
      </c>
      <c r="DG165" s="8">
        <v>0</v>
      </c>
      <c r="DH165" s="8">
        <v>17</v>
      </c>
      <c r="DI165" s="8">
        <v>1</v>
      </c>
      <c r="DJ165" s="8">
        <v>0</v>
      </c>
      <c r="DK165" s="8">
        <v>1</v>
      </c>
      <c r="DL165" s="8">
        <v>4</v>
      </c>
      <c r="DM165" s="8">
        <v>0</v>
      </c>
      <c r="DN165" s="8">
        <v>0</v>
      </c>
      <c r="DO165" s="8">
        <v>0</v>
      </c>
      <c r="DP165" s="8">
        <v>0</v>
      </c>
      <c r="DQ165" s="8">
        <v>1</v>
      </c>
      <c r="DR165" s="8">
        <v>0</v>
      </c>
      <c r="DS165" s="8">
        <v>17</v>
      </c>
      <c r="DT165" s="8">
        <v>2</v>
      </c>
      <c r="DU165" s="8">
        <v>0</v>
      </c>
      <c r="DV165" s="8">
        <v>0</v>
      </c>
      <c r="DW165" s="8">
        <v>0</v>
      </c>
      <c r="DX165" s="8">
        <v>0</v>
      </c>
      <c r="DY165" s="8">
        <v>0</v>
      </c>
      <c r="DZ165" s="8">
        <v>2</v>
      </c>
      <c r="EA165" s="8">
        <v>1</v>
      </c>
      <c r="EB165" s="8">
        <v>2</v>
      </c>
      <c r="EC165" s="8">
        <v>0</v>
      </c>
      <c r="ED165" s="8">
        <v>0</v>
      </c>
      <c r="EE165" s="8">
        <v>0</v>
      </c>
      <c r="EF165" s="8">
        <v>0</v>
      </c>
      <c r="EG165" s="8">
        <v>3</v>
      </c>
    </row>
    <row r="166" spans="2:137" ht="12.75">
      <c r="B166" s="7" t="s">
        <v>70</v>
      </c>
      <c r="C166" s="8">
        <v>0</v>
      </c>
      <c r="D166" s="8">
        <v>3</v>
      </c>
      <c r="E166" s="8">
        <v>0</v>
      </c>
      <c r="F166" s="8">
        <v>0</v>
      </c>
      <c r="G166" s="8">
        <v>1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3</v>
      </c>
      <c r="P166" s="8">
        <v>0</v>
      </c>
      <c r="Q166" s="8">
        <v>0</v>
      </c>
      <c r="R166" s="8">
        <v>1</v>
      </c>
      <c r="S166" s="8">
        <v>772</v>
      </c>
      <c r="T166" s="8">
        <v>79</v>
      </c>
      <c r="U166" s="8">
        <v>0</v>
      </c>
      <c r="V166" s="8">
        <v>0</v>
      </c>
      <c r="W166" s="8">
        <v>0</v>
      </c>
      <c r="X166" s="8">
        <v>0</v>
      </c>
      <c r="Y166" s="8">
        <v>2</v>
      </c>
      <c r="Z166" s="8">
        <v>7</v>
      </c>
      <c r="AA166" s="8">
        <v>1</v>
      </c>
      <c r="AB166" s="8">
        <v>0</v>
      </c>
      <c r="AC166" s="8">
        <v>1</v>
      </c>
      <c r="AD166" s="8">
        <v>2</v>
      </c>
      <c r="AE166" s="8">
        <v>0</v>
      </c>
      <c r="AF166" s="8">
        <v>0</v>
      </c>
      <c r="AG166" s="8">
        <v>13</v>
      </c>
      <c r="AH166" s="8">
        <v>0</v>
      </c>
      <c r="AI166" s="8">
        <v>0</v>
      </c>
      <c r="AJ166" s="8">
        <v>0</v>
      </c>
      <c r="AK166" s="8">
        <v>0</v>
      </c>
      <c r="AL166" s="8">
        <v>8</v>
      </c>
      <c r="AM166" s="8">
        <v>0</v>
      </c>
      <c r="AN166" s="8">
        <v>0</v>
      </c>
      <c r="AO166" s="8">
        <v>2</v>
      </c>
      <c r="AP166" s="8">
        <v>1</v>
      </c>
      <c r="AQ166" s="8">
        <v>0</v>
      </c>
      <c r="AR166" s="8">
        <v>0</v>
      </c>
      <c r="AS166" s="8">
        <v>0</v>
      </c>
      <c r="AT166" s="8">
        <v>1</v>
      </c>
      <c r="AU166" s="8">
        <v>1</v>
      </c>
      <c r="AV166" s="8">
        <v>0</v>
      </c>
      <c r="AW166" s="8">
        <v>2</v>
      </c>
      <c r="AX166" s="8">
        <v>1</v>
      </c>
      <c r="AY166" s="8">
        <v>1</v>
      </c>
      <c r="AZ166" s="8">
        <v>18</v>
      </c>
      <c r="BA166" s="8">
        <v>0</v>
      </c>
      <c r="BB166" s="8">
        <v>0</v>
      </c>
      <c r="BC166" s="8">
        <v>1</v>
      </c>
      <c r="BD166" s="8">
        <v>0</v>
      </c>
      <c r="BE166" s="8">
        <v>0</v>
      </c>
      <c r="BF166" s="8">
        <v>0</v>
      </c>
      <c r="BG166" s="8">
        <v>0</v>
      </c>
      <c r="BH166" s="8">
        <v>1</v>
      </c>
      <c r="BI166" s="8">
        <v>0</v>
      </c>
      <c r="BJ166" s="8">
        <v>1</v>
      </c>
      <c r="BK166" s="8">
        <v>1</v>
      </c>
      <c r="BL166" s="8">
        <v>0</v>
      </c>
      <c r="BM166" s="8">
        <v>0</v>
      </c>
      <c r="BN166" s="8">
        <v>1</v>
      </c>
      <c r="BO166" s="8">
        <v>0</v>
      </c>
      <c r="BP166" s="8">
        <v>2</v>
      </c>
      <c r="BQ166" s="8">
        <v>19</v>
      </c>
      <c r="BR166" s="8">
        <v>1</v>
      </c>
      <c r="BS166" s="8">
        <v>0</v>
      </c>
      <c r="BT166" s="8">
        <v>0</v>
      </c>
      <c r="BU166" s="8">
        <v>3</v>
      </c>
      <c r="BV166" s="8">
        <v>430</v>
      </c>
      <c r="BW166" s="8">
        <v>1</v>
      </c>
      <c r="BX166" s="8">
        <v>0</v>
      </c>
      <c r="BY166" s="8">
        <v>0</v>
      </c>
      <c r="BZ166" s="8">
        <v>0</v>
      </c>
      <c r="CA166" s="8">
        <v>1</v>
      </c>
      <c r="CB166" s="8">
        <v>0</v>
      </c>
      <c r="CC166" s="8">
        <v>0</v>
      </c>
      <c r="CD166" s="8">
        <v>0</v>
      </c>
      <c r="CE166" s="8">
        <v>1</v>
      </c>
      <c r="CF166" s="8">
        <v>0</v>
      </c>
      <c r="CG166" s="8">
        <v>0</v>
      </c>
      <c r="CH166" s="8">
        <v>2</v>
      </c>
      <c r="CI166" s="8">
        <v>0</v>
      </c>
      <c r="CJ166" s="8">
        <v>0</v>
      </c>
      <c r="CK166" s="8">
        <v>0</v>
      </c>
      <c r="CL166" s="8">
        <v>1</v>
      </c>
      <c r="CM166" s="8">
        <v>0</v>
      </c>
      <c r="CN166" s="8">
        <v>0</v>
      </c>
      <c r="CO166" s="8">
        <v>0</v>
      </c>
      <c r="CP166" s="8">
        <v>0</v>
      </c>
      <c r="CQ166" s="8">
        <v>0</v>
      </c>
      <c r="CR166" s="8">
        <v>0</v>
      </c>
      <c r="CS166" s="8">
        <v>0</v>
      </c>
      <c r="CT166" s="8">
        <v>0</v>
      </c>
      <c r="CU166" s="8">
        <v>0</v>
      </c>
      <c r="CV166" s="8">
        <v>0</v>
      </c>
      <c r="CW166" s="8">
        <v>4</v>
      </c>
      <c r="CX166" s="8">
        <v>2</v>
      </c>
      <c r="CY166" s="8">
        <v>0</v>
      </c>
      <c r="CZ166" s="8">
        <v>0</v>
      </c>
      <c r="DA166" s="8">
        <v>0</v>
      </c>
      <c r="DB166" s="8">
        <v>0</v>
      </c>
      <c r="DC166" s="8">
        <v>0</v>
      </c>
      <c r="DD166" s="8">
        <v>0</v>
      </c>
      <c r="DE166" s="8">
        <v>2</v>
      </c>
      <c r="DF166" s="8">
        <v>1859</v>
      </c>
      <c r="DG166" s="8">
        <v>1</v>
      </c>
      <c r="DH166" s="8">
        <v>2</v>
      </c>
      <c r="DI166" s="8">
        <v>0</v>
      </c>
      <c r="DJ166" s="8">
        <v>0</v>
      </c>
      <c r="DK166" s="8">
        <v>1</v>
      </c>
      <c r="DL166" s="8">
        <v>2</v>
      </c>
      <c r="DM166" s="8">
        <v>0</v>
      </c>
      <c r="DN166" s="8">
        <v>0</v>
      </c>
      <c r="DO166" s="8">
        <v>0</v>
      </c>
      <c r="DP166" s="8">
        <v>0</v>
      </c>
      <c r="DQ166" s="8">
        <v>0</v>
      </c>
      <c r="DR166" s="8">
        <v>1</v>
      </c>
      <c r="DS166" s="8">
        <v>19</v>
      </c>
      <c r="DT166" s="8">
        <v>2</v>
      </c>
      <c r="DU166" s="8">
        <v>0</v>
      </c>
      <c r="DV166" s="8">
        <v>0</v>
      </c>
      <c r="DW166" s="8">
        <v>0</v>
      </c>
      <c r="DX166" s="8">
        <v>0</v>
      </c>
      <c r="DY166" s="8">
        <v>0</v>
      </c>
      <c r="DZ166" s="8">
        <v>0</v>
      </c>
      <c r="EA166" s="8">
        <v>0</v>
      </c>
      <c r="EB166" s="8">
        <v>0</v>
      </c>
      <c r="EC166" s="8">
        <v>0</v>
      </c>
      <c r="ED166" s="8">
        <v>0</v>
      </c>
      <c r="EE166" s="8">
        <v>0</v>
      </c>
      <c r="EF166" s="8">
        <v>0</v>
      </c>
      <c r="EG166" s="8">
        <v>0</v>
      </c>
    </row>
    <row r="167" spans="2:137" ht="12.75">
      <c r="B167" s="7" t="s">
        <v>57</v>
      </c>
      <c r="C167" s="8">
        <v>4</v>
      </c>
      <c r="D167" s="8">
        <v>5</v>
      </c>
      <c r="E167" s="8">
        <v>8</v>
      </c>
      <c r="F167" s="8">
        <v>8</v>
      </c>
      <c r="G167" s="8">
        <v>19</v>
      </c>
      <c r="H167" s="8">
        <v>1</v>
      </c>
      <c r="I167" s="8">
        <v>9</v>
      </c>
      <c r="J167" s="8">
        <v>5</v>
      </c>
      <c r="K167" s="8">
        <v>0</v>
      </c>
      <c r="L167" s="8">
        <v>2</v>
      </c>
      <c r="M167" s="8">
        <v>2</v>
      </c>
      <c r="N167" s="8">
        <v>13</v>
      </c>
      <c r="O167" s="8">
        <v>14</v>
      </c>
      <c r="P167" s="8">
        <v>0</v>
      </c>
      <c r="Q167" s="8">
        <v>4</v>
      </c>
      <c r="R167" s="8">
        <v>19</v>
      </c>
      <c r="S167" s="8">
        <v>14706</v>
      </c>
      <c r="T167" s="8">
        <v>1104</v>
      </c>
      <c r="U167" s="8">
        <v>0</v>
      </c>
      <c r="V167" s="8">
        <v>4</v>
      </c>
      <c r="W167" s="8">
        <v>5</v>
      </c>
      <c r="X167" s="8">
        <v>2</v>
      </c>
      <c r="Y167" s="8">
        <v>39</v>
      </c>
      <c r="Z167" s="8">
        <v>72</v>
      </c>
      <c r="AA167" s="8">
        <v>25</v>
      </c>
      <c r="AB167" s="8">
        <v>1</v>
      </c>
      <c r="AC167" s="8">
        <v>3</v>
      </c>
      <c r="AD167" s="8">
        <v>2</v>
      </c>
      <c r="AE167" s="8">
        <v>4</v>
      </c>
      <c r="AF167" s="8">
        <v>17</v>
      </c>
      <c r="AG167" s="8">
        <v>67</v>
      </c>
      <c r="AH167" s="8">
        <v>4</v>
      </c>
      <c r="AI167" s="8">
        <v>1</v>
      </c>
      <c r="AJ167" s="8">
        <v>15</v>
      </c>
      <c r="AK167" s="8">
        <v>2</v>
      </c>
      <c r="AL167" s="8">
        <v>55</v>
      </c>
      <c r="AM167" s="8">
        <v>2</v>
      </c>
      <c r="AN167" s="8">
        <v>1</v>
      </c>
      <c r="AO167" s="8">
        <v>14</v>
      </c>
      <c r="AP167" s="8">
        <v>6</v>
      </c>
      <c r="AQ167" s="8">
        <v>22</v>
      </c>
      <c r="AR167" s="8">
        <v>7</v>
      </c>
      <c r="AS167" s="8">
        <v>7</v>
      </c>
      <c r="AT167" s="8">
        <v>5</v>
      </c>
      <c r="AU167" s="8">
        <v>6</v>
      </c>
      <c r="AV167" s="8">
        <v>8</v>
      </c>
      <c r="AW167" s="8">
        <v>11</v>
      </c>
      <c r="AX167" s="8">
        <v>7</v>
      </c>
      <c r="AY167" s="8">
        <v>8</v>
      </c>
      <c r="AZ167" s="8">
        <v>286</v>
      </c>
      <c r="BA167" s="8">
        <v>3</v>
      </c>
      <c r="BB167" s="8">
        <v>2</v>
      </c>
      <c r="BC167" s="8">
        <v>5</v>
      </c>
      <c r="BD167" s="8">
        <v>7</v>
      </c>
      <c r="BE167" s="8">
        <v>1</v>
      </c>
      <c r="BF167" s="8">
        <v>33</v>
      </c>
      <c r="BG167" s="8">
        <v>1</v>
      </c>
      <c r="BH167" s="8">
        <v>4</v>
      </c>
      <c r="BI167" s="8">
        <v>3</v>
      </c>
      <c r="BJ167" s="8">
        <v>20</v>
      </c>
      <c r="BK167" s="8">
        <v>0</v>
      </c>
      <c r="BL167" s="8">
        <v>1</v>
      </c>
      <c r="BM167" s="8">
        <v>3</v>
      </c>
      <c r="BN167" s="8">
        <v>9</v>
      </c>
      <c r="BO167" s="8">
        <v>6</v>
      </c>
      <c r="BP167" s="8">
        <v>10</v>
      </c>
      <c r="BQ167" s="8">
        <v>134</v>
      </c>
      <c r="BR167" s="8">
        <v>25</v>
      </c>
      <c r="BS167" s="8">
        <v>6</v>
      </c>
      <c r="BT167" s="8">
        <v>14</v>
      </c>
      <c r="BU167" s="8">
        <v>18</v>
      </c>
      <c r="BV167" s="8">
        <v>15945</v>
      </c>
      <c r="BW167" s="8">
        <v>12</v>
      </c>
      <c r="BX167" s="8">
        <v>7</v>
      </c>
      <c r="BY167" s="8">
        <v>5</v>
      </c>
      <c r="BZ167" s="8">
        <v>0</v>
      </c>
      <c r="CA167" s="8">
        <v>10</v>
      </c>
      <c r="CB167" s="8">
        <v>4</v>
      </c>
      <c r="CC167" s="8">
        <v>0</v>
      </c>
      <c r="CD167" s="8">
        <v>9</v>
      </c>
      <c r="CE167" s="8">
        <v>10</v>
      </c>
      <c r="CF167" s="8">
        <v>1</v>
      </c>
      <c r="CG167" s="8">
        <v>13</v>
      </c>
      <c r="CH167" s="8">
        <v>7</v>
      </c>
      <c r="CI167" s="8">
        <v>13</v>
      </c>
      <c r="CJ167" s="8">
        <v>1</v>
      </c>
      <c r="CK167" s="8">
        <v>2</v>
      </c>
      <c r="CL167" s="8">
        <v>10</v>
      </c>
      <c r="CM167" s="8">
        <v>0</v>
      </c>
      <c r="CN167" s="8">
        <v>3</v>
      </c>
      <c r="CO167" s="8">
        <v>2</v>
      </c>
      <c r="CP167" s="8">
        <v>3</v>
      </c>
      <c r="CQ167" s="8">
        <v>2</v>
      </c>
      <c r="CR167" s="8">
        <v>5</v>
      </c>
      <c r="CS167" s="8">
        <v>0</v>
      </c>
      <c r="CT167" s="8">
        <v>2</v>
      </c>
      <c r="CU167" s="8">
        <v>1</v>
      </c>
      <c r="CV167" s="8">
        <v>2</v>
      </c>
      <c r="CW167" s="8">
        <v>49</v>
      </c>
      <c r="CX167" s="8">
        <v>9</v>
      </c>
      <c r="CY167" s="8">
        <v>4</v>
      </c>
      <c r="CZ167" s="8">
        <v>3</v>
      </c>
      <c r="DA167" s="8">
        <v>1</v>
      </c>
      <c r="DB167" s="8">
        <v>7</v>
      </c>
      <c r="DC167" s="8">
        <v>3</v>
      </c>
      <c r="DD167" s="8">
        <v>7</v>
      </c>
      <c r="DE167" s="8">
        <v>47</v>
      </c>
      <c r="DF167" s="8">
        <v>29804</v>
      </c>
      <c r="DG167" s="8">
        <v>3</v>
      </c>
      <c r="DH167" s="8">
        <v>65</v>
      </c>
      <c r="DI167" s="8">
        <v>3</v>
      </c>
      <c r="DJ167" s="8">
        <v>3</v>
      </c>
      <c r="DK167" s="8">
        <v>3</v>
      </c>
      <c r="DL167" s="8">
        <v>22</v>
      </c>
      <c r="DM167" s="8">
        <v>5</v>
      </c>
      <c r="DN167" s="8">
        <v>4</v>
      </c>
      <c r="DO167" s="8">
        <v>5</v>
      </c>
      <c r="DP167" s="8">
        <v>2</v>
      </c>
      <c r="DQ167" s="8">
        <v>3</v>
      </c>
      <c r="DR167" s="8">
        <v>1</v>
      </c>
      <c r="DS167" s="8">
        <v>136</v>
      </c>
      <c r="DT167" s="8">
        <v>6</v>
      </c>
      <c r="DU167" s="8">
        <v>2</v>
      </c>
      <c r="DV167" s="8">
        <v>3</v>
      </c>
      <c r="DW167" s="8">
        <v>10</v>
      </c>
      <c r="DX167" s="8">
        <v>6</v>
      </c>
      <c r="DY167" s="8">
        <v>0</v>
      </c>
      <c r="DZ167" s="8">
        <v>8</v>
      </c>
      <c r="EA167" s="8">
        <v>4</v>
      </c>
      <c r="EB167" s="8">
        <v>5</v>
      </c>
      <c r="EC167" s="8">
        <v>7</v>
      </c>
      <c r="ED167" s="8">
        <v>11</v>
      </c>
      <c r="EE167" s="8">
        <v>2</v>
      </c>
      <c r="EF167" s="8">
        <v>10</v>
      </c>
      <c r="EG167" s="8">
        <v>4</v>
      </c>
    </row>
    <row r="168" spans="2:137" ht="12.75">
      <c r="B168" s="7" t="s">
        <v>71</v>
      </c>
      <c r="C168" s="8">
        <v>1</v>
      </c>
      <c r="D168" s="8">
        <v>0</v>
      </c>
      <c r="E168" s="8">
        <v>2</v>
      </c>
      <c r="F168" s="8">
        <v>3</v>
      </c>
      <c r="G168" s="8">
        <v>5</v>
      </c>
      <c r="H168" s="8">
        <v>0</v>
      </c>
      <c r="I168" s="8">
        <v>3</v>
      </c>
      <c r="J168" s="8">
        <v>0</v>
      </c>
      <c r="K168" s="8">
        <v>0</v>
      </c>
      <c r="L168" s="8">
        <v>0</v>
      </c>
      <c r="M168" s="8">
        <v>0</v>
      </c>
      <c r="N168" s="8">
        <v>6</v>
      </c>
      <c r="O168" s="8">
        <v>4</v>
      </c>
      <c r="P168" s="8">
        <v>0</v>
      </c>
      <c r="Q168" s="8">
        <v>0</v>
      </c>
      <c r="R168" s="8">
        <v>2</v>
      </c>
      <c r="S168" s="8">
        <v>4799</v>
      </c>
      <c r="T168" s="8">
        <v>481</v>
      </c>
      <c r="U168" s="8">
        <v>0</v>
      </c>
      <c r="V168" s="8">
        <v>4</v>
      </c>
      <c r="W168" s="8">
        <v>1</v>
      </c>
      <c r="X168" s="8">
        <v>0</v>
      </c>
      <c r="Y168" s="8">
        <v>12</v>
      </c>
      <c r="Z168" s="8">
        <v>26</v>
      </c>
      <c r="AA168" s="8">
        <v>9</v>
      </c>
      <c r="AB168" s="8">
        <v>1</v>
      </c>
      <c r="AC168" s="8">
        <v>0</v>
      </c>
      <c r="AD168" s="8">
        <v>1</v>
      </c>
      <c r="AE168" s="8">
        <v>0</v>
      </c>
      <c r="AF168" s="8">
        <v>2</v>
      </c>
      <c r="AG168" s="8">
        <v>27</v>
      </c>
      <c r="AH168" s="8">
        <v>2</v>
      </c>
      <c r="AI168" s="8">
        <v>3</v>
      </c>
      <c r="AJ168" s="8">
        <v>0</v>
      </c>
      <c r="AK168" s="8">
        <v>0</v>
      </c>
      <c r="AL168" s="8">
        <v>31</v>
      </c>
      <c r="AM168" s="8">
        <v>0</v>
      </c>
      <c r="AN168" s="8">
        <v>1</v>
      </c>
      <c r="AO168" s="8">
        <v>4</v>
      </c>
      <c r="AP168" s="8">
        <v>1</v>
      </c>
      <c r="AQ168" s="8">
        <v>2</v>
      </c>
      <c r="AR168" s="8">
        <v>1</v>
      </c>
      <c r="AS168" s="8">
        <v>2</v>
      </c>
      <c r="AT168" s="8">
        <v>1</v>
      </c>
      <c r="AU168" s="8">
        <v>4</v>
      </c>
      <c r="AV168" s="8">
        <v>0</v>
      </c>
      <c r="AW168" s="8">
        <v>3</v>
      </c>
      <c r="AX168" s="8">
        <v>6</v>
      </c>
      <c r="AY168" s="8">
        <v>1</v>
      </c>
      <c r="AZ168" s="8">
        <v>83</v>
      </c>
      <c r="BA168" s="8">
        <v>1</v>
      </c>
      <c r="BB168" s="8">
        <v>0</v>
      </c>
      <c r="BC168" s="8">
        <v>3</v>
      </c>
      <c r="BD168" s="8">
        <v>1</v>
      </c>
      <c r="BE168" s="8">
        <v>0</v>
      </c>
      <c r="BF168" s="8">
        <v>8</v>
      </c>
      <c r="BG168" s="8">
        <v>1</v>
      </c>
      <c r="BH168" s="8">
        <v>2</v>
      </c>
      <c r="BI168" s="8">
        <v>0</v>
      </c>
      <c r="BJ168" s="8">
        <v>1</v>
      </c>
      <c r="BK168" s="8">
        <v>0</v>
      </c>
      <c r="BL168" s="8">
        <v>0</v>
      </c>
      <c r="BM168" s="8">
        <v>4</v>
      </c>
      <c r="BN168" s="8">
        <v>3</v>
      </c>
      <c r="BO168" s="8">
        <v>2</v>
      </c>
      <c r="BP168" s="8">
        <v>2</v>
      </c>
      <c r="BQ168" s="8">
        <v>51</v>
      </c>
      <c r="BR168" s="8">
        <v>6</v>
      </c>
      <c r="BS168" s="8">
        <v>2</v>
      </c>
      <c r="BT168" s="8">
        <v>2</v>
      </c>
      <c r="BU168" s="8">
        <v>7</v>
      </c>
      <c r="BV168" s="8">
        <v>4475</v>
      </c>
      <c r="BW168" s="8">
        <v>5</v>
      </c>
      <c r="BX168" s="8">
        <v>1</v>
      </c>
      <c r="BY168" s="8">
        <v>0</v>
      </c>
      <c r="BZ168" s="8">
        <v>0</v>
      </c>
      <c r="CA168" s="8">
        <v>3</v>
      </c>
      <c r="CB168" s="8">
        <v>1</v>
      </c>
      <c r="CC168" s="8">
        <v>2</v>
      </c>
      <c r="CD168" s="8">
        <v>0</v>
      </c>
      <c r="CE168" s="8">
        <v>2</v>
      </c>
      <c r="CF168" s="8">
        <v>0</v>
      </c>
      <c r="CG168" s="8">
        <v>2</v>
      </c>
      <c r="CH168" s="8">
        <v>6</v>
      </c>
      <c r="CI168" s="8">
        <v>2</v>
      </c>
      <c r="CJ168" s="8">
        <v>0</v>
      </c>
      <c r="CK168" s="8">
        <v>0</v>
      </c>
      <c r="CL168" s="8">
        <v>2</v>
      </c>
      <c r="CM168" s="8">
        <v>0</v>
      </c>
      <c r="CN168" s="8">
        <v>3</v>
      </c>
      <c r="CO168" s="8">
        <v>0</v>
      </c>
      <c r="CP168" s="8">
        <v>1</v>
      </c>
      <c r="CQ168" s="8">
        <v>3</v>
      </c>
      <c r="CR168" s="8">
        <v>1</v>
      </c>
      <c r="CS168" s="8">
        <v>1</v>
      </c>
      <c r="CT168" s="8">
        <v>0</v>
      </c>
      <c r="CU168" s="8">
        <v>0</v>
      </c>
      <c r="CV168" s="8">
        <v>3</v>
      </c>
      <c r="CW168" s="8">
        <v>20</v>
      </c>
      <c r="CX168" s="8">
        <v>7</v>
      </c>
      <c r="CY168" s="8">
        <v>1</v>
      </c>
      <c r="CZ168" s="8">
        <v>0</v>
      </c>
      <c r="DA168" s="8">
        <v>1</v>
      </c>
      <c r="DB168" s="8">
        <v>3</v>
      </c>
      <c r="DC168" s="8">
        <v>3</v>
      </c>
      <c r="DD168" s="8">
        <v>1</v>
      </c>
      <c r="DE168" s="8">
        <v>25</v>
      </c>
      <c r="DF168" s="8">
        <v>10097</v>
      </c>
      <c r="DG168" s="8">
        <v>5</v>
      </c>
      <c r="DH168" s="8">
        <v>13</v>
      </c>
      <c r="DI168" s="8">
        <v>1</v>
      </c>
      <c r="DJ168" s="8">
        <v>0</v>
      </c>
      <c r="DK168" s="8">
        <v>4</v>
      </c>
      <c r="DL168" s="8">
        <v>6</v>
      </c>
      <c r="DM168" s="8">
        <v>0</v>
      </c>
      <c r="DN168" s="8">
        <v>0</v>
      </c>
      <c r="DO168" s="8">
        <v>2</v>
      </c>
      <c r="DP168" s="8">
        <v>0</v>
      </c>
      <c r="DQ168" s="8">
        <v>0</v>
      </c>
      <c r="DR168" s="8">
        <v>1</v>
      </c>
      <c r="DS168" s="8">
        <v>37</v>
      </c>
      <c r="DT168" s="8">
        <v>2</v>
      </c>
      <c r="DU168" s="8">
        <v>0</v>
      </c>
      <c r="DV168" s="8">
        <v>2</v>
      </c>
      <c r="DW168" s="8">
        <v>4</v>
      </c>
      <c r="DX168" s="8">
        <v>0</v>
      </c>
      <c r="DY168" s="8">
        <v>2</v>
      </c>
      <c r="DZ168" s="8">
        <v>0</v>
      </c>
      <c r="EA168" s="8">
        <v>4</v>
      </c>
      <c r="EB168" s="8">
        <v>2</v>
      </c>
      <c r="EC168" s="8">
        <v>1</v>
      </c>
      <c r="ED168" s="8">
        <v>2</v>
      </c>
      <c r="EE168" s="8">
        <v>0</v>
      </c>
      <c r="EF168" s="8">
        <v>0</v>
      </c>
      <c r="EG168" s="8">
        <v>1</v>
      </c>
    </row>
    <row r="169" spans="1:137" ht="12.75">
      <c r="A169" s="9" t="s">
        <v>13</v>
      </c>
      <c r="C169" s="8">
        <v>9</v>
      </c>
      <c r="D169" s="8">
        <v>10</v>
      </c>
      <c r="E169" s="8">
        <v>14</v>
      </c>
      <c r="F169" s="8">
        <v>14</v>
      </c>
      <c r="G169" s="8">
        <v>32</v>
      </c>
      <c r="H169" s="8">
        <v>6</v>
      </c>
      <c r="I169" s="8">
        <v>15</v>
      </c>
      <c r="J169" s="8">
        <v>5</v>
      </c>
      <c r="K169" s="8">
        <v>1</v>
      </c>
      <c r="L169" s="8">
        <v>4</v>
      </c>
      <c r="M169" s="8">
        <v>3</v>
      </c>
      <c r="N169" s="8">
        <v>49</v>
      </c>
      <c r="O169" s="8">
        <v>31</v>
      </c>
      <c r="P169" s="8">
        <v>4</v>
      </c>
      <c r="Q169" s="8">
        <v>9</v>
      </c>
      <c r="R169" s="8">
        <v>39</v>
      </c>
      <c r="S169" s="8">
        <v>28391</v>
      </c>
      <c r="T169" s="8">
        <v>2515</v>
      </c>
      <c r="U169" s="8">
        <v>1</v>
      </c>
      <c r="V169" s="8">
        <v>8</v>
      </c>
      <c r="W169" s="8">
        <v>8</v>
      </c>
      <c r="X169" s="8">
        <v>2</v>
      </c>
      <c r="Y169" s="8">
        <v>82</v>
      </c>
      <c r="Z169" s="8">
        <v>158</v>
      </c>
      <c r="AA169" s="8">
        <v>37</v>
      </c>
      <c r="AB169" s="8">
        <v>5</v>
      </c>
      <c r="AC169" s="8">
        <v>8</v>
      </c>
      <c r="AD169" s="8">
        <v>5</v>
      </c>
      <c r="AE169" s="8">
        <v>5</v>
      </c>
      <c r="AF169" s="8">
        <v>35</v>
      </c>
      <c r="AG169" s="8">
        <v>149</v>
      </c>
      <c r="AH169" s="8">
        <v>7</v>
      </c>
      <c r="AI169" s="8">
        <v>5</v>
      </c>
      <c r="AJ169" s="8">
        <v>23</v>
      </c>
      <c r="AK169" s="8">
        <v>4</v>
      </c>
      <c r="AL169" s="8">
        <v>137</v>
      </c>
      <c r="AM169" s="8">
        <v>3</v>
      </c>
      <c r="AN169" s="8">
        <v>4</v>
      </c>
      <c r="AO169" s="8">
        <v>30</v>
      </c>
      <c r="AP169" s="8">
        <v>10</v>
      </c>
      <c r="AQ169" s="8">
        <v>36</v>
      </c>
      <c r="AR169" s="8">
        <v>12</v>
      </c>
      <c r="AS169" s="8">
        <v>23</v>
      </c>
      <c r="AT169" s="8">
        <v>20</v>
      </c>
      <c r="AU169" s="8">
        <v>15</v>
      </c>
      <c r="AV169" s="8">
        <v>12</v>
      </c>
      <c r="AW169" s="8">
        <v>19</v>
      </c>
      <c r="AX169" s="8">
        <v>21</v>
      </c>
      <c r="AY169" s="8">
        <v>12</v>
      </c>
      <c r="AZ169" s="8">
        <v>555</v>
      </c>
      <c r="BA169" s="8">
        <v>6</v>
      </c>
      <c r="BB169" s="8">
        <v>5</v>
      </c>
      <c r="BC169" s="8">
        <v>17</v>
      </c>
      <c r="BD169" s="8">
        <v>22</v>
      </c>
      <c r="BE169" s="8">
        <v>1</v>
      </c>
      <c r="BF169" s="8">
        <v>42</v>
      </c>
      <c r="BG169" s="8">
        <v>4</v>
      </c>
      <c r="BH169" s="8">
        <v>9</v>
      </c>
      <c r="BI169" s="8">
        <v>3</v>
      </c>
      <c r="BJ169" s="8">
        <v>28</v>
      </c>
      <c r="BK169" s="8">
        <v>2</v>
      </c>
      <c r="BL169" s="8">
        <v>2</v>
      </c>
      <c r="BM169" s="8">
        <v>10</v>
      </c>
      <c r="BN169" s="8">
        <v>19</v>
      </c>
      <c r="BO169" s="8">
        <v>10</v>
      </c>
      <c r="BP169" s="8">
        <v>21</v>
      </c>
      <c r="BQ169" s="8">
        <v>320</v>
      </c>
      <c r="BR169" s="8">
        <v>43</v>
      </c>
      <c r="BS169" s="8">
        <v>13</v>
      </c>
      <c r="BT169" s="8">
        <v>24</v>
      </c>
      <c r="BU169" s="8">
        <v>48</v>
      </c>
      <c r="BV169" s="8">
        <v>29468</v>
      </c>
      <c r="BW169" s="8">
        <v>22</v>
      </c>
      <c r="BX169" s="8">
        <v>11</v>
      </c>
      <c r="BY169" s="8">
        <v>5</v>
      </c>
      <c r="BZ169" s="8">
        <v>3</v>
      </c>
      <c r="CA169" s="8">
        <v>24</v>
      </c>
      <c r="CB169" s="8">
        <v>5</v>
      </c>
      <c r="CC169" s="8">
        <v>2</v>
      </c>
      <c r="CD169" s="8">
        <v>13</v>
      </c>
      <c r="CE169" s="8">
        <v>18</v>
      </c>
      <c r="CF169" s="8">
        <v>3</v>
      </c>
      <c r="CG169" s="8">
        <v>24</v>
      </c>
      <c r="CH169" s="8">
        <v>19</v>
      </c>
      <c r="CI169" s="8">
        <v>17</v>
      </c>
      <c r="CJ169" s="8">
        <v>3</v>
      </c>
      <c r="CK169" s="8">
        <v>7</v>
      </c>
      <c r="CL169" s="8">
        <v>19</v>
      </c>
      <c r="CM169" s="8">
        <v>11</v>
      </c>
      <c r="CN169" s="8">
        <v>18</v>
      </c>
      <c r="CO169" s="8">
        <v>7</v>
      </c>
      <c r="CP169" s="8">
        <v>7</v>
      </c>
      <c r="CQ169" s="8">
        <v>6</v>
      </c>
      <c r="CR169" s="8">
        <v>11</v>
      </c>
      <c r="CS169" s="8">
        <v>1</v>
      </c>
      <c r="CT169" s="8">
        <v>7</v>
      </c>
      <c r="CU169" s="8">
        <v>1</v>
      </c>
      <c r="CV169" s="8">
        <v>6</v>
      </c>
      <c r="CW169" s="8">
        <v>130</v>
      </c>
      <c r="CX169" s="8">
        <v>34</v>
      </c>
      <c r="CY169" s="8">
        <v>7</v>
      </c>
      <c r="CZ169" s="8">
        <v>9</v>
      </c>
      <c r="DA169" s="8">
        <v>5</v>
      </c>
      <c r="DB169" s="8">
        <v>11</v>
      </c>
      <c r="DC169" s="8">
        <v>8</v>
      </c>
      <c r="DD169" s="8">
        <v>12</v>
      </c>
      <c r="DE169" s="8">
        <v>177</v>
      </c>
      <c r="DF169" s="8">
        <v>64409</v>
      </c>
      <c r="DG169" s="8">
        <v>12</v>
      </c>
      <c r="DH169" s="8">
        <v>139</v>
      </c>
      <c r="DI169" s="8">
        <v>9</v>
      </c>
      <c r="DJ169" s="8">
        <v>3</v>
      </c>
      <c r="DK169" s="8">
        <v>13</v>
      </c>
      <c r="DL169" s="8">
        <v>45</v>
      </c>
      <c r="DM169" s="8">
        <v>6</v>
      </c>
      <c r="DN169" s="8">
        <v>4</v>
      </c>
      <c r="DO169" s="8">
        <v>12</v>
      </c>
      <c r="DP169" s="8">
        <v>2</v>
      </c>
      <c r="DQ169" s="8">
        <v>8</v>
      </c>
      <c r="DR169" s="8">
        <v>3</v>
      </c>
      <c r="DS169" s="8">
        <v>291</v>
      </c>
      <c r="DT169" s="8">
        <v>20</v>
      </c>
      <c r="DU169" s="8">
        <v>2</v>
      </c>
      <c r="DV169" s="8">
        <v>8</v>
      </c>
      <c r="DW169" s="8">
        <v>25</v>
      </c>
      <c r="DX169" s="8">
        <v>6</v>
      </c>
      <c r="DY169" s="8">
        <v>5</v>
      </c>
      <c r="DZ169" s="8">
        <v>15</v>
      </c>
      <c r="EA169" s="8">
        <v>11</v>
      </c>
      <c r="EB169" s="8">
        <v>16</v>
      </c>
      <c r="EC169" s="8">
        <v>13</v>
      </c>
      <c r="ED169" s="8">
        <v>17</v>
      </c>
      <c r="EE169" s="8">
        <v>2</v>
      </c>
      <c r="EF169" s="8">
        <v>14</v>
      </c>
      <c r="EG169" s="8">
        <v>8</v>
      </c>
    </row>
    <row r="170" spans="2:137" s="10" customFormat="1" ht="12.75" customHeight="1">
      <c r="B170" s="11" t="s">
        <v>145</v>
      </c>
      <c r="C170" s="12">
        <f aca="true" t="shared" si="80" ref="C170:AH170">C169/128500</f>
        <v>7.003891050583658E-05</v>
      </c>
      <c r="D170" s="12">
        <f t="shared" si="80"/>
        <v>7.782101167315176E-05</v>
      </c>
      <c r="E170" s="12">
        <f t="shared" si="80"/>
        <v>0.00010894941634241245</v>
      </c>
      <c r="F170" s="12">
        <f t="shared" si="80"/>
        <v>0.00010894941634241245</v>
      </c>
      <c r="G170" s="12">
        <f t="shared" si="80"/>
        <v>0.0002490272373540856</v>
      </c>
      <c r="H170" s="12">
        <f t="shared" si="80"/>
        <v>4.669260700389105E-05</v>
      </c>
      <c r="I170" s="12">
        <f t="shared" si="80"/>
        <v>0.00011673151750972762</v>
      </c>
      <c r="J170" s="12">
        <f t="shared" si="80"/>
        <v>3.891050583657588E-05</v>
      </c>
      <c r="K170" s="12">
        <f t="shared" si="80"/>
        <v>7.782101167315174E-06</v>
      </c>
      <c r="L170" s="12">
        <f t="shared" si="80"/>
        <v>3.11284046692607E-05</v>
      </c>
      <c r="M170" s="12">
        <f t="shared" si="80"/>
        <v>2.3346303501945526E-05</v>
      </c>
      <c r="N170" s="12">
        <f t="shared" si="80"/>
        <v>0.0003813229571984436</v>
      </c>
      <c r="O170" s="12">
        <f t="shared" si="80"/>
        <v>0.00024124513618677042</v>
      </c>
      <c r="P170" s="12">
        <f t="shared" si="80"/>
        <v>3.11284046692607E-05</v>
      </c>
      <c r="Q170" s="12">
        <f t="shared" si="80"/>
        <v>7.003891050583658E-05</v>
      </c>
      <c r="R170" s="12">
        <f t="shared" si="80"/>
        <v>0.0003035019455252918</v>
      </c>
      <c r="S170" s="12">
        <f t="shared" si="80"/>
        <v>0.22094163424124513</v>
      </c>
      <c r="T170" s="12">
        <f t="shared" si="80"/>
        <v>0.019571984435797666</v>
      </c>
      <c r="U170" s="12">
        <f t="shared" si="80"/>
        <v>7.782101167315174E-06</v>
      </c>
      <c r="V170" s="12">
        <f t="shared" si="80"/>
        <v>6.22568093385214E-05</v>
      </c>
      <c r="W170" s="12">
        <f t="shared" si="80"/>
        <v>6.22568093385214E-05</v>
      </c>
      <c r="X170" s="12">
        <f t="shared" si="80"/>
        <v>1.556420233463035E-05</v>
      </c>
      <c r="Y170" s="12">
        <f t="shared" si="80"/>
        <v>0.0006381322957198444</v>
      </c>
      <c r="Z170" s="12">
        <f t="shared" si="80"/>
        <v>0.0012295719844357977</v>
      </c>
      <c r="AA170" s="12">
        <f t="shared" si="80"/>
        <v>0.00028793774319066146</v>
      </c>
      <c r="AB170" s="12">
        <f t="shared" si="80"/>
        <v>3.891050583657588E-05</v>
      </c>
      <c r="AC170" s="12">
        <f t="shared" si="80"/>
        <v>6.22568093385214E-05</v>
      </c>
      <c r="AD170" s="12">
        <f t="shared" si="80"/>
        <v>3.891050583657588E-05</v>
      </c>
      <c r="AE170" s="12">
        <f t="shared" si="80"/>
        <v>3.891050583657588E-05</v>
      </c>
      <c r="AF170" s="12">
        <f t="shared" si="80"/>
        <v>0.00027237354085603115</v>
      </c>
      <c r="AG170" s="12">
        <f t="shared" si="80"/>
        <v>0.001159533073929961</v>
      </c>
      <c r="AH170" s="12">
        <f t="shared" si="80"/>
        <v>5.447470817120623E-05</v>
      </c>
      <c r="AI170" s="12">
        <f aca="true" t="shared" si="81" ref="AI170:CT170">AI169/128500</f>
        <v>3.891050583657588E-05</v>
      </c>
      <c r="AJ170" s="12">
        <f t="shared" si="81"/>
        <v>0.00017898832684824903</v>
      </c>
      <c r="AK170" s="12">
        <f t="shared" si="81"/>
        <v>3.11284046692607E-05</v>
      </c>
      <c r="AL170" s="12">
        <f t="shared" si="81"/>
        <v>0.001066147859922179</v>
      </c>
      <c r="AM170" s="12">
        <f t="shared" si="81"/>
        <v>2.3346303501945526E-05</v>
      </c>
      <c r="AN170" s="12">
        <f t="shared" si="81"/>
        <v>3.11284046692607E-05</v>
      </c>
      <c r="AO170" s="12">
        <f t="shared" si="81"/>
        <v>0.00023346303501945524</v>
      </c>
      <c r="AP170" s="12">
        <f t="shared" si="81"/>
        <v>7.782101167315176E-05</v>
      </c>
      <c r="AQ170" s="12">
        <f t="shared" si="81"/>
        <v>0.0002801556420233463</v>
      </c>
      <c r="AR170" s="12">
        <f t="shared" si="81"/>
        <v>9.33852140077821E-05</v>
      </c>
      <c r="AS170" s="12">
        <f t="shared" si="81"/>
        <v>0.00017898832684824903</v>
      </c>
      <c r="AT170" s="12">
        <f t="shared" si="81"/>
        <v>0.0001556420233463035</v>
      </c>
      <c r="AU170" s="12">
        <f t="shared" si="81"/>
        <v>0.00011673151750972762</v>
      </c>
      <c r="AV170" s="12">
        <f t="shared" si="81"/>
        <v>9.33852140077821E-05</v>
      </c>
      <c r="AW170" s="12">
        <f t="shared" si="81"/>
        <v>0.00014785992217898833</v>
      </c>
      <c r="AX170" s="12">
        <f t="shared" si="81"/>
        <v>0.00016342412451361867</v>
      </c>
      <c r="AY170" s="12">
        <f t="shared" si="81"/>
        <v>9.33852140077821E-05</v>
      </c>
      <c r="AZ170" s="12">
        <f t="shared" si="81"/>
        <v>0.004319066147859922</v>
      </c>
      <c r="BA170" s="12">
        <f t="shared" si="81"/>
        <v>4.669260700389105E-05</v>
      </c>
      <c r="BB170" s="12">
        <f t="shared" si="81"/>
        <v>3.891050583657588E-05</v>
      </c>
      <c r="BC170" s="12">
        <f t="shared" si="81"/>
        <v>0.00013229571984435797</v>
      </c>
      <c r="BD170" s="12">
        <f t="shared" si="81"/>
        <v>0.00017120622568093385</v>
      </c>
      <c r="BE170" s="12">
        <f t="shared" si="81"/>
        <v>7.782101167315174E-06</v>
      </c>
      <c r="BF170" s="12">
        <f t="shared" si="81"/>
        <v>0.00032684824902723733</v>
      </c>
      <c r="BG170" s="12">
        <f t="shared" si="81"/>
        <v>3.11284046692607E-05</v>
      </c>
      <c r="BH170" s="12">
        <f t="shared" si="81"/>
        <v>7.003891050583658E-05</v>
      </c>
      <c r="BI170" s="12">
        <f t="shared" si="81"/>
        <v>2.3346303501945526E-05</v>
      </c>
      <c r="BJ170" s="12">
        <f t="shared" si="81"/>
        <v>0.0002178988326848249</v>
      </c>
      <c r="BK170" s="12">
        <f t="shared" si="81"/>
        <v>1.556420233463035E-05</v>
      </c>
      <c r="BL170" s="12">
        <f t="shared" si="81"/>
        <v>1.556420233463035E-05</v>
      </c>
      <c r="BM170" s="12">
        <f t="shared" si="81"/>
        <v>7.782101167315176E-05</v>
      </c>
      <c r="BN170" s="12">
        <f t="shared" si="81"/>
        <v>0.00014785992217898833</v>
      </c>
      <c r="BO170" s="12">
        <f t="shared" si="81"/>
        <v>7.782101167315176E-05</v>
      </c>
      <c r="BP170" s="12">
        <f t="shared" si="81"/>
        <v>0.00016342412451361867</v>
      </c>
      <c r="BQ170" s="12">
        <f t="shared" si="81"/>
        <v>0.002490272373540856</v>
      </c>
      <c r="BR170" s="12">
        <f t="shared" si="81"/>
        <v>0.00033463035019455254</v>
      </c>
      <c r="BS170" s="12">
        <f t="shared" si="81"/>
        <v>0.00010116731517509727</v>
      </c>
      <c r="BT170" s="12">
        <f t="shared" si="81"/>
        <v>0.0001867704280155642</v>
      </c>
      <c r="BU170" s="12">
        <f t="shared" si="81"/>
        <v>0.0003735408560311284</v>
      </c>
      <c r="BV170" s="12">
        <f t="shared" si="81"/>
        <v>0.2293229571984436</v>
      </c>
      <c r="BW170" s="12">
        <f t="shared" si="81"/>
        <v>0.00017120622568093385</v>
      </c>
      <c r="BX170" s="12">
        <f t="shared" si="81"/>
        <v>8.560311284046692E-05</v>
      </c>
      <c r="BY170" s="12">
        <f t="shared" si="81"/>
        <v>3.891050583657588E-05</v>
      </c>
      <c r="BZ170" s="12">
        <f t="shared" si="81"/>
        <v>2.3346303501945526E-05</v>
      </c>
      <c r="CA170" s="12">
        <f t="shared" si="81"/>
        <v>0.0001867704280155642</v>
      </c>
      <c r="CB170" s="12">
        <f t="shared" si="81"/>
        <v>3.891050583657588E-05</v>
      </c>
      <c r="CC170" s="12">
        <f t="shared" si="81"/>
        <v>1.556420233463035E-05</v>
      </c>
      <c r="CD170" s="12">
        <f t="shared" si="81"/>
        <v>0.00010116731517509727</v>
      </c>
      <c r="CE170" s="12">
        <f t="shared" si="81"/>
        <v>0.00014007782101167315</v>
      </c>
      <c r="CF170" s="12">
        <f t="shared" si="81"/>
        <v>2.3346303501945526E-05</v>
      </c>
      <c r="CG170" s="12">
        <f t="shared" si="81"/>
        <v>0.0001867704280155642</v>
      </c>
      <c r="CH170" s="12">
        <f t="shared" si="81"/>
        <v>0.00014785992217898833</v>
      </c>
      <c r="CI170" s="12">
        <f t="shared" si="81"/>
        <v>0.00013229571984435797</v>
      </c>
      <c r="CJ170" s="12">
        <f t="shared" si="81"/>
        <v>2.3346303501945526E-05</v>
      </c>
      <c r="CK170" s="12">
        <f t="shared" si="81"/>
        <v>5.447470817120623E-05</v>
      </c>
      <c r="CL170" s="12">
        <f t="shared" si="81"/>
        <v>0.00014785992217898833</v>
      </c>
      <c r="CM170" s="12">
        <f t="shared" si="81"/>
        <v>8.560311284046692E-05</v>
      </c>
      <c r="CN170" s="12">
        <f t="shared" si="81"/>
        <v>0.00014007782101167315</v>
      </c>
      <c r="CO170" s="12">
        <f t="shared" si="81"/>
        <v>5.447470817120623E-05</v>
      </c>
      <c r="CP170" s="12">
        <f t="shared" si="81"/>
        <v>5.447470817120623E-05</v>
      </c>
      <c r="CQ170" s="12">
        <f t="shared" si="81"/>
        <v>4.669260700389105E-05</v>
      </c>
      <c r="CR170" s="12">
        <f t="shared" si="81"/>
        <v>8.560311284046692E-05</v>
      </c>
      <c r="CS170" s="12">
        <f t="shared" si="81"/>
        <v>7.782101167315174E-06</v>
      </c>
      <c r="CT170" s="12">
        <f t="shared" si="81"/>
        <v>5.447470817120623E-05</v>
      </c>
      <c r="CU170" s="12">
        <f aca="true" t="shared" si="82" ref="CU170:DZ170">CU169/128500</f>
        <v>7.782101167315174E-06</v>
      </c>
      <c r="CV170" s="12">
        <f t="shared" si="82"/>
        <v>4.669260700389105E-05</v>
      </c>
      <c r="CW170" s="12">
        <f t="shared" si="82"/>
        <v>0.0010116731517509727</v>
      </c>
      <c r="CX170" s="12">
        <f t="shared" si="82"/>
        <v>0.00026459143968871594</v>
      </c>
      <c r="CY170" s="12">
        <f t="shared" si="82"/>
        <v>5.447470817120623E-05</v>
      </c>
      <c r="CZ170" s="12">
        <f t="shared" si="82"/>
        <v>7.003891050583658E-05</v>
      </c>
      <c r="DA170" s="12">
        <f t="shared" si="82"/>
        <v>3.891050583657588E-05</v>
      </c>
      <c r="DB170" s="12">
        <f t="shared" si="82"/>
        <v>8.560311284046692E-05</v>
      </c>
      <c r="DC170" s="12">
        <f t="shared" si="82"/>
        <v>6.22568093385214E-05</v>
      </c>
      <c r="DD170" s="12">
        <f t="shared" si="82"/>
        <v>9.33852140077821E-05</v>
      </c>
      <c r="DE170" s="12">
        <f t="shared" si="82"/>
        <v>0.001377431906614786</v>
      </c>
      <c r="DF170" s="12">
        <f t="shared" si="82"/>
        <v>0.5012373540856031</v>
      </c>
      <c r="DG170" s="12">
        <f t="shared" si="82"/>
        <v>9.33852140077821E-05</v>
      </c>
      <c r="DH170" s="12">
        <f t="shared" si="82"/>
        <v>0.0010817120622568094</v>
      </c>
      <c r="DI170" s="12">
        <f t="shared" si="82"/>
        <v>7.003891050583658E-05</v>
      </c>
      <c r="DJ170" s="12">
        <f t="shared" si="82"/>
        <v>2.3346303501945526E-05</v>
      </c>
      <c r="DK170" s="12">
        <f t="shared" si="82"/>
        <v>0.00010116731517509727</v>
      </c>
      <c r="DL170" s="12">
        <f t="shared" si="82"/>
        <v>0.0003501945525291829</v>
      </c>
      <c r="DM170" s="12">
        <f t="shared" si="82"/>
        <v>4.669260700389105E-05</v>
      </c>
      <c r="DN170" s="12">
        <f t="shared" si="82"/>
        <v>3.11284046692607E-05</v>
      </c>
      <c r="DO170" s="12">
        <f t="shared" si="82"/>
        <v>9.33852140077821E-05</v>
      </c>
      <c r="DP170" s="12">
        <f t="shared" si="82"/>
        <v>1.556420233463035E-05</v>
      </c>
      <c r="DQ170" s="12">
        <f t="shared" si="82"/>
        <v>6.22568093385214E-05</v>
      </c>
      <c r="DR170" s="12">
        <f t="shared" si="82"/>
        <v>2.3346303501945526E-05</v>
      </c>
      <c r="DS170" s="12">
        <f t="shared" si="82"/>
        <v>0.002264591439688716</v>
      </c>
      <c r="DT170" s="12">
        <f t="shared" si="82"/>
        <v>0.0001556420233463035</v>
      </c>
      <c r="DU170" s="12">
        <f t="shared" si="82"/>
        <v>1.556420233463035E-05</v>
      </c>
      <c r="DV170" s="12">
        <f t="shared" si="82"/>
        <v>6.22568093385214E-05</v>
      </c>
      <c r="DW170" s="12">
        <f t="shared" si="82"/>
        <v>0.0001945525291828794</v>
      </c>
      <c r="DX170" s="12">
        <f t="shared" si="82"/>
        <v>4.669260700389105E-05</v>
      </c>
      <c r="DY170" s="12">
        <f t="shared" si="82"/>
        <v>3.891050583657588E-05</v>
      </c>
      <c r="DZ170" s="12">
        <f t="shared" si="82"/>
        <v>0.00011673151750972762</v>
      </c>
      <c r="EA170" s="12">
        <f>EA169/111362</f>
        <v>9.877696162066055E-05</v>
      </c>
      <c r="EB170" s="12">
        <f aca="true" t="shared" si="83" ref="EB170:EG170">EB169/128500</f>
        <v>0.0001245136186770428</v>
      </c>
      <c r="EC170" s="12">
        <f t="shared" si="83"/>
        <v>0.00010116731517509727</v>
      </c>
      <c r="ED170" s="12">
        <f t="shared" si="83"/>
        <v>0.00013229571984435797</v>
      </c>
      <c r="EE170" s="12">
        <f t="shared" si="83"/>
        <v>1.556420233463035E-05</v>
      </c>
      <c r="EF170" s="12">
        <f t="shared" si="83"/>
        <v>0.00010894941634241245</v>
      </c>
      <c r="EG170" s="12">
        <f t="shared" si="83"/>
        <v>6.22568093385214E-05</v>
      </c>
    </row>
    <row r="171" spans="2:137" ht="4.5" customHeight="1">
      <c r="B171" s="13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</row>
    <row r="172" spans="1:137" ht="12.75">
      <c r="A172" s="3" t="s">
        <v>73</v>
      </c>
      <c r="B172" s="13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</row>
    <row r="173" spans="2:137" ht="12.75">
      <c r="B173" s="7" t="s">
        <v>44</v>
      </c>
      <c r="C173" s="8">
        <v>4</v>
      </c>
      <c r="D173" s="8">
        <v>7</v>
      </c>
      <c r="E173" s="8">
        <v>5</v>
      </c>
      <c r="F173" s="8">
        <v>3</v>
      </c>
      <c r="G173" s="8">
        <v>10</v>
      </c>
      <c r="H173" s="8">
        <v>9</v>
      </c>
      <c r="I173" s="8">
        <v>5</v>
      </c>
      <c r="J173" s="8">
        <v>6</v>
      </c>
      <c r="K173" s="8">
        <v>1</v>
      </c>
      <c r="L173" s="8">
        <v>0</v>
      </c>
      <c r="M173" s="8">
        <v>2</v>
      </c>
      <c r="N173" s="8">
        <v>73</v>
      </c>
      <c r="O173" s="8">
        <v>12</v>
      </c>
      <c r="P173" s="8">
        <v>0</v>
      </c>
      <c r="Q173" s="8">
        <v>1</v>
      </c>
      <c r="R173" s="8">
        <v>24</v>
      </c>
      <c r="S173" s="8">
        <v>13970</v>
      </c>
      <c r="T173" s="8">
        <v>883</v>
      </c>
      <c r="U173" s="8">
        <v>0</v>
      </c>
      <c r="V173" s="8">
        <v>10</v>
      </c>
      <c r="W173" s="8">
        <v>2</v>
      </c>
      <c r="X173" s="8">
        <v>0</v>
      </c>
      <c r="Y173" s="8">
        <v>62</v>
      </c>
      <c r="Z173" s="8">
        <v>71</v>
      </c>
      <c r="AA173" s="8">
        <v>3</v>
      </c>
      <c r="AB173" s="8">
        <v>1</v>
      </c>
      <c r="AC173" s="8">
        <v>2</v>
      </c>
      <c r="AD173" s="8">
        <v>2</v>
      </c>
      <c r="AE173" s="8">
        <v>4</v>
      </c>
      <c r="AF173" s="8">
        <v>19</v>
      </c>
      <c r="AG173" s="8">
        <v>83</v>
      </c>
      <c r="AH173" s="8">
        <v>1</v>
      </c>
      <c r="AI173" s="8">
        <v>0</v>
      </c>
      <c r="AJ173" s="8">
        <v>8</v>
      </c>
      <c r="AK173" s="8">
        <v>4</v>
      </c>
      <c r="AL173" s="8">
        <v>36</v>
      </c>
      <c r="AM173" s="8">
        <v>1</v>
      </c>
      <c r="AN173" s="8">
        <v>2</v>
      </c>
      <c r="AO173" s="8">
        <v>19</v>
      </c>
      <c r="AP173" s="8">
        <v>5</v>
      </c>
      <c r="AQ173" s="8">
        <v>9</v>
      </c>
      <c r="AR173" s="8">
        <v>46</v>
      </c>
      <c r="AS173" s="8">
        <v>6</v>
      </c>
      <c r="AT173" s="8">
        <v>9</v>
      </c>
      <c r="AU173" s="8">
        <v>2</v>
      </c>
      <c r="AV173" s="8">
        <v>3</v>
      </c>
      <c r="AW173" s="8">
        <v>8</v>
      </c>
      <c r="AX173" s="8">
        <v>5</v>
      </c>
      <c r="AY173" s="8">
        <v>8</v>
      </c>
      <c r="AZ173" s="8">
        <v>176</v>
      </c>
      <c r="BA173" s="8">
        <v>1</v>
      </c>
      <c r="BB173" s="8">
        <v>1</v>
      </c>
      <c r="BC173" s="8">
        <v>5</v>
      </c>
      <c r="BD173" s="8">
        <v>21</v>
      </c>
      <c r="BE173" s="8">
        <v>1</v>
      </c>
      <c r="BF173" s="8">
        <v>1</v>
      </c>
      <c r="BG173" s="8">
        <v>0</v>
      </c>
      <c r="BH173" s="8">
        <v>2</v>
      </c>
      <c r="BI173" s="8">
        <v>122</v>
      </c>
      <c r="BJ173" s="8">
        <v>7</v>
      </c>
      <c r="BK173" s="8">
        <v>1</v>
      </c>
      <c r="BL173" s="8">
        <v>0</v>
      </c>
      <c r="BM173" s="8">
        <v>14</v>
      </c>
      <c r="BN173" s="8">
        <v>23</v>
      </c>
      <c r="BO173" s="8">
        <v>3</v>
      </c>
      <c r="BP173" s="8">
        <v>10</v>
      </c>
      <c r="BQ173" s="8">
        <v>55</v>
      </c>
      <c r="BR173" s="8">
        <v>25</v>
      </c>
      <c r="BS173" s="8">
        <v>8</v>
      </c>
      <c r="BT173" s="8">
        <v>14</v>
      </c>
      <c r="BU173" s="8">
        <v>16</v>
      </c>
      <c r="BV173" s="8">
        <v>12683</v>
      </c>
      <c r="BW173" s="8">
        <v>4</v>
      </c>
      <c r="BX173" s="8">
        <v>7</v>
      </c>
      <c r="BY173" s="8">
        <v>4</v>
      </c>
      <c r="BZ173" s="8">
        <v>1</v>
      </c>
      <c r="CA173" s="8">
        <v>12</v>
      </c>
      <c r="CB173" s="8">
        <v>3</v>
      </c>
      <c r="CC173" s="8">
        <v>1</v>
      </c>
      <c r="CD173" s="8">
        <v>0</v>
      </c>
      <c r="CE173" s="8">
        <v>4</v>
      </c>
      <c r="CF173" s="8">
        <v>1</v>
      </c>
      <c r="CG173" s="8">
        <v>5</v>
      </c>
      <c r="CH173" s="8">
        <v>6</v>
      </c>
      <c r="CI173" s="8">
        <v>61</v>
      </c>
      <c r="CJ173" s="8">
        <v>0</v>
      </c>
      <c r="CK173" s="8">
        <v>2</v>
      </c>
      <c r="CL173" s="8">
        <v>8</v>
      </c>
      <c r="CM173" s="8">
        <v>4</v>
      </c>
      <c r="CN173" s="8">
        <v>7</v>
      </c>
      <c r="CO173" s="8">
        <v>5</v>
      </c>
      <c r="CP173" s="8">
        <v>2</v>
      </c>
      <c r="CQ173" s="8">
        <v>6</v>
      </c>
      <c r="CR173" s="8">
        <v>5</v>
      </c>
      <c r="CS173" s="8">
        <v>1</v>
      </c>
      <c r="CT173" s="8">
        <v>2</v>
      </c>
      <c r="CU173" s="8">
        <v>6</v>
      </c>
      <c r="CV173" s="8">
        <v>5</v>
      </c>
      <c r="CW173" s="8">
        <v>44</v>
      </c>
      <c r="CX173" s="8">
        <v>10</v>
      </c>
      <c r="CY173" s="8">
        <v>7</v>
      </c>
      <c r="CZ173" s="8">
        <v>8</v>
      </c>
      <c r="DA173" s="8">
        <v>5</v>
      </c>
      <c r="DB173" s="8">
        <v>4</v>
      </c>
      <c r="DC173" s="8">
        <v>1</v>
      </c>
      <c r="DD173" s="8">
        <v>2</v>
      </c>
      <c r="DE173" s="8">
        <v>103</v>
      </c>
      <c r="DF173" s="8">
        <v>29012</v>
      </c>
      <c r="DG173" s="8">
        <v>7</v>
      </c>
      <c r="DH173" s="8">
        <v>64</v>
      </c>
      <c r="DI173" s="8">
        <v>4</v>
      </c>
      <c r="DJ173" s="8">
        <v>68</v>
      </c>
      <c r="DK173" s="8">
        <v>9</v>
      </c>
      <c r="DL173" s="8">
        <v>20</v>
      </c>
      <c r="DM173" s="8">
        <v>0</v>
      </c>
      <c r="DN173" s="8">
        <v>3</v>
      </c>
      <c r="DO173" s="8">
        <v>6</v>
      </c>
      <c r="DP173" s="8">
        <v>3</v>
      </c>
      <c r="DQ173" s="8">
        <v>4</v>
      </c>
      <c r="DR173" s="8">
        <v>0</v>
      </c>
      <c r="DS173" s="8">
        <v>131</v>
      </c>
      <c r="DT173" s="8">
        <v>6</v>
      </c>
      <c r="DU173" s="8">
        <v>2</v>
      </c>
      <c r="DV173" s="8">
        <v>1</v>
      </c>
      <c r="DW173" s="8">
        <v>3</v>
      </c>
      <c r="DX173" s="8">
        <v>13</v>
      </c>
      <c r="DY173" s="8">
        <v>1</v>
      </c>
      <c r="DZ173" s="8">
        <v>3</v>
      </c>
      <c r="EA173" s="8">
        <v>4</v>
      </c>
      <c r="EB173" s="8">
        <v>9</v>
      </c>
      <c r="EC173" s="8">
        <v>8</v>
      </c>
      <c r="ED173" s="8">
        <v>5</v>
      </c>
      <c r="EE173" s="8">
        <v>1</v>
      </c>
      <c r="EF173" s="8">
        <v>5</v>
      </c>
      <c r="EG173" s="8">
        <v>1</v>
      </c>
    </row>
    <row r="174" spans="2:137" ht="12.75">
      <c r="B174" s="7" t="s">
        <v>57</v>
      </c>
      <c r="C174" s="8">
        <v>2</v>
      </c>
      <c r="D174" s="8">
        <v>8</v>
      </c>
      <c r="E174" s="8">
        <v>3</v>
      </c>
      <c r="F174" s="8">
        <v>2</v>
      </c>
      <c r="G174" s="8">
        <v>8</v>
      </c>
      <c r="H174" s="8">
        <v>5</v>
      </c>
      <c r="I174" s="8">
        <v>7</v>
      </c>
      <c r="J174" s="8">
        <v>8</v>
      </c>
      <c r="K174" s="8">
        <v>2</v>
      </c>
      <c r="L174" s="8">
        <v>2</v>
      </c>
      <c r="M174" s="8">
        <v>1</v>
      </c>
      <c r="N174" s="8">
        <v>9</v>
      </c>
      <c r="O174" s="8">
        <v>8</v>
      </c>
      <c r="P174" s="8">
        <v>2</v>
      </c>
      <c r="Q174" s="8">
        <v>2</v>
      </c>
      <c r="R174" s="8">
        <v>17</v>
      </c>
      <c r="S174" s="8">
        <v>9786</v>
      </c>
      <c r="T174" s="8">
        <v>540</v>
      </c>
      <c r="U174" s="8">
        <v>2</v>
      </c>
      <c r="V174" s="8">
        <v>0</v>
      </c>
      <c r="W174" s="8">
        <v>1</v>
      </c>
      <c r="X174" s="8">
        <v>1</v>
      </c>
      <c r="Y174" s="8">
        <v>23</v>
      </c>
      <c r="Z174" s="8">
        <v>36</v>
      </c>
      <c r="AA174" s="8">
        <v>20</v>
      </c>
      <c r="AB174" s="8">
        <v>1</v>
      </c>
      <c r="AC174" s="8">
        <v>3</v>
      </c>
      <c r="AD174" s="8">
        <v>2</v>
      </c>
      <c r="AE174" s="8">
        <v>3</v>
      </c>
      <c r="AF174" s="8">
        <v>11</v>
      </c>
      <c r="AG174" s="8">
        <v>45</v>
      </c>
      <c r="AH174" s="8">
        <v>2</v>
      </c>
      <c r="AI174" s="8">
        <v>3</v>
      </c>
      <c r="AJ174" s="8">
        <v>6</v>
      </c>
      <c r="AK174" s="8">
        <v>3</v>
      </c>
      <c r="AL174" s="8">
        <v>35</v>
      </c>
      <c r="AM174" s="8">
        <v>0</v>
      </c>
      <c r="AN174" s="8">
        <v>0</v>
      </c>
      <c r="AO174" s="8">
        <v>12</v>
      </c>
      <c r="AP174" s="8">
        <v>2</v>
      </c>
      <c r="AQ174" s="8">
        <v>10</v>
      </c>
      <c r="AR174" s="8">
        <v>3</v>
      </c>
      <c r="AS174" s="8">
        <v>4</v>
      </c>
      <c r="AT174" s="8">
        <v>3</v>
      </c>
      <c r="AU174" s="8">
        <v>7</v>
      </c>
      <c r="AV174" s="8">
        <v>5</v>
      </c>
      <c r="AW174" s="8">
        <v>8</v>
      </c>
      <c r="AX174" s="8">
        <v>5</v>
      </c>
      <c r="AY174" s="8">
        <v>4</v>
      </c>
      <c r="AZ174" s="8">
        <v>131</v>
      </c>
      <c r="BA174" s="8">
        <v>4</v>
      </c>
      <c r="BB174" s="8">
        <v>1</v>
      </c>
      <c r="BC174" s="8">
        <v>6</v>
      </c>
      <c r="BD174" s="8">
        <v>13</v>
      </c>
      <c r="BE174" s="8">
        <v>0</v>
      </c>
      <c r="BF174" s="8">
        <v>18</v>
      </c>
      <c r="BG174" s="8">
        <v>1</v>
      </c>
      <c r="BH174" s="8">
        <v>1</v>
      </c>
      <c r="BI174" s="8">
        <v>5</v>
      </c>
      <c r="BJ174" s="8">
        <v>13</v>
      </c>
      <c r="BK174" s="8">
        <v>0</v>
      </c>
      <c r="BL174" s="8">
        <v>0</v>
      </c>
      <c r="BM174" s="8">
        <v>6</v>
      </c>
      <c r="BN174" s="8">
        <v>18</v>
      </c>
      <c r="BO174" s="8">
        <v>6</v>
      </c>
      <c r="BP174" s="8">
        <v>11</v>
      </c>
      <c r="BQ174" s="8">
        <v>50</v>
      </c>
      <c r="BR174" s="8">
        <v>37</v>
      </c>
      <c r="BS174" s="8">
        <v>5</v>
      </c>
      <c r="BT174" s="8">
        <v>9</v>
      </c>
      <c r="BU174" s="8">
        <v>5</v>
      </c>
      <c r="BV174" s="8">
        <v>8066</v>
      </c>
      <c r="BW174" s="8">
        <v>4</v>
      </c>
      <c r="BX174" s="8">
        <v>0</v>
      </c>
      <c r="BY174" s="8">
        <v>4</v>
      </c>
      <c r="BZ174" s="8">
        <v>0</v>
      </c>
      <c r="CA174" s="8">
        <v>13</v>
      </c>
      <c r="CB174" s="8">
        <v>0</v>
      </c>
      <c r="CC174" s="8">
        <v>0</v>
      </c>
      <c r="CD174" s="8">
        <v>4</v>
      </c>
      <c r="CE174" s="8">
        <v>3</v>
      </c>
      <c r="CF174" s="8">
        <v>1</v>
      </c>
      <c r="CG174" s="8">
        <v>3</v>
      </c>
      <c r="CH174" s="8">
        <v>5</v>
      </c>
      <c r="CI174" s="8">
        <v>4</v>
      </c>
      <c r="CJ174" s="8">
        <v>0</v>
      </c>
      <c r="CK174" s="8">
        <v>1</v>
      </c>
      <c r="CL174" s="8">
        <v>10</v>
      </c>
      <c r="CM174" s="8">
        <v>3</v>
      </c>
      <c r="CN174" s="8">
        <v>1</v>
      </c>
      <c r="CO174" s="8">
        <v>1</v>
      </c>
      <c r="CP174" s="8">
        <v>1</v>
      </c>
      <c r="CQ174" s="8">
        <v>8</v>
      </c>
      <c r="CR174" s="8">
        <v>1</v>
      </c>
      <c r="CS174" s="8">
        <v>1</v>
      </c>
      <c r="CT174" s="8">
        <v>2</v>
      </c>
      <c r="CU174" s="8">
        <v>1</v>
      </c>
      <c r="CV174" s="8">
        <v>0</v>
      </c>
      <c r="CW174" s="8">
        <v>27</v>
      </c>
      <c r="CX174" s="8">
        <v>9</v>
      </c>
      <c r="CY174" s="8">
        <v>1</v>
      </c>
      <c r="CZ174" s="8">
        <v>3</v>
      </c>
      <c r="DA174" s="8">
        <v>0</v>
      </c>
      <c r="DB174" s="8">
        <v>10</v>
      </c>
      <c r="DC174" s="8">
        <v>0</v>
      </c>
      <c r="DD174" s="8">
        <v>1</v>
      </c>
      <c r="DE174" s="8">
        <v>40</v>
      </c>
      <c r="DF174" s="8">
        <v>16038</v>
      </c>
      <c r="DG174" s="8">
        <v>5</v>
      </c>
      <c r="DH174" s="8">
        <v>25</v>
      </c>
      <c r="DI174" s="8">
        <v>2</v>
      </c>
      <c r="DJ174" s="8">
        <v>1</v>
      </c>
      <c r="DK174" s="8">
        <v>4</v>
      </c>
      <c r="DL174" s="8">
        <v>11</v>
      </c>
      <c r="DM174" s="8">
        <v>0</v>
      </c>
      <c r="DN174" s="8">
        <v>2</v>
      </c>
      <c r="DO174" s="8">
        <v>4</v>
      </c>
      <c r="DP174" s="8">
        <v>1</v>
      </c>
      <c r="DQ174" s="8">
        <v>1</v>
      </c>
      <c r="DR174" s="8">
        <v>2</v>
      </c>
      <c r="DS174" s="8">
        <v>59</v>
      </c>
      <c r="DT174" s="8">
        <v>10</v>
      </c>
      <c r="DU174" s="8">
        <v>0</v>
      </c>
      <c r="DV174" s="8">
        <v>7</v>
      </c>
      <c r="DW174" s="8">
        <v>5</v>
      </c>
      <c r="DX174" s="8">
        <v>2</v>
      </c>
      <c r="DY174" s="8">
        <v>1</v>
      </c>
      <c r="DZ174" s="8">
        <v>1</v>
      </c>
      <c r="EA174" s="8">
        <v>4</v>
      </c>
      <c r="EB174" s="8">
        <v>4</v>
      </c>
      <c r="EC174" s="8">
        <v>1</v>
      </c>
      <c r="ED174" s="8">
        <v>4</v>
      </c>
      <c r="EE174" s="8">
        <v>2</v>
      </c>
      <c r="EF174" s="8">
        <v>3</v>
      </c>
      <c r="EG174" s="8">
        <v>0</v>
      </c>
    </row>
    <row r="175" spans="1:137" ht="12.75">
      <c r="A175" s="9" t="s">
        <v>13</v>
      </c>
      <c r="C175" s="8">
        <v>6</v>
      </c>
      <c r="D175" s="8">
        <v>15</v>
      </c>
      <c r="E175" s="8">
        <v>8</v>
      </c>
      <c r="F175" s="8">
        <v>5</v>
      </c>
      <c r="G175" s="8">
        <v>18</v>
      </c>
      <c r="H175" s="8">
        <v>14</v>
      </c>
      <c r="I175" s="8">
        <v>12</v>
      </c>
      <c r="J175" s="8">
        <v>14</v>
      </c>
      <c r="K175" s="8">
        <v>3</v>
      </c>
      <c r="L175" s="8">
        <v>2</v>
      </c>
      <c r="M175" s="8">
        <v>3</v>
      </c>
      <c r="N175" s="8">
        <v>82</v>
      </c>
      <c r="O175" s="8">
        <v>20</v>
      </c>
      <c r="P175" s="8">
        <v>2</v>
      </c>
      <c r="Q175" s="8">
        <v>3</v>
      </c>
      <c r="R175" s="8">
        <v>41</v>
      </c>
      <c r="S175" s="8">
        <v>23756</v>
      </c>
      <c r="T175" s="8">
        <v>1423</v>
      </c>
      <c r="U175" s="8">
        <v>2</v>
      </c>
      <c r="V175" s="8">
        <v>10</v>
      </c>
      <c r="W175" s="8">
        <v>3</v>
      </c>
      <c r="X175" s="8">
        <v>1</v>
      </c>
      <c r="Y175" s="8">
        <v>85</v>
      </c>
      <c r="Z175" s="8">
        <v>107</v>
      </c>
      <c r="AA175" s="8">
        <v>23</v>
      </c>
      <c r="AB175" s="8">
        <v>2</v>
      </c>
      <c r="AC175" s="8">
        <v>5</v>
      </c>
      <c r="AD175" s="8">
        <v>4</v>
      </c>
      <c r="AE175" s="8">
        <v>7</v>
      </c>
      <c r="AF175" s="8">
        <v>30</v>
      </c>
      <c r="AG175" s="8">
        <v>128</v>
      </c>
      <c r="AH175" s="8">
        <v>3</v>
      </c>
      <c r="AI175" s="8">
        <v>3</v>
      </c>
      <c r="AJ175" s="8">
        <v>14</v>
      </c>
      <c r="AK175" s="8">
        <v>7</v>
      </c>
      <c r="AL175" s="8">
        <v>71</v>
      </c>
      <c r="AM175" s="8">
        <v>1</v>
      </c>
      <c r="AN175" s="8">
        <v>2</v>
      </c>
      <c r="AO175" s="8">
        <v>31</v>
      </c>
      <c r="AP175" s="8">
        <v>7</v>
      </c>
      <c r="AQ175" s="8">
        <v>19</v>
      </c>
      <c r="AR175" s="8">
        <v>49</v>
      </c>
      <c r="AS175" s="8">
        <v>10</v>
      </c>
      <c r="AT175" s="8">
        <v>12</v>
      </c>
      <c r="AU175" s="8">
        <v>9</v>
      </c>
      <c r="AV175" s="8">
        <v>8</v>
      </c>
      <c r="AW175" s="8">
        <v>16</v>
      </c>
      <c r="AX175" s="8">
        <v>10</v>
      </c>
      <c r="AY175" s="8">
        <v>12</v>
      </c>
      <c r="AZ175" s="8">
        <v>307</v>
      </c>
      <c r="BA175" s="8">
        <v>5</v>
      </c>
      <c r="BB175" s="8">
        <v>2</v>
      </c>
      <c r="BC175" s="8">
        <v>11</v>
      </c>
      <c r="BD175" s="8">
        <v>34</v>
      </c>
      <c r="BE175" s="8">
        <v>1</v>
      </c>
      <c r="BF175" s="8">
        <v>19</v>
      </c>
      <c r="BG175" s="8">
        <v>1</v>
      </c>
      <c r="BH175" s="8">
        <v>3</v>
      </c>
      <c r="BI175" s="8">
        <v>127</v>
      </c>
      <c r="BJ175" s="8">
        <v>20</v>
      </c>
      <c r="BK175" s="8">
        <v>1</v>
      </c>
      <c r="BL175" s="8">
        <v>0</v>
      </c>
      <c r="BM175" s="8">
        <v>20</v>
      </c>
      <c r="BN175" s="8">
        <v>41</v>
      </c>
      <c r="BO175" s="8">
        <v>9</v>
      </c>
      <c r="BP175" s="8">
        <v>21</v>
      </c>
      <c r="BQ175" s="8">
        <v>105</v>
      </c>
      <c r="BR175" s="8">
        <v>62</v>
      </c>
      <c r="BS175" s="8">
        <v>13</v>
      </c>
      <c r="BT175" s="8">
        <v>23</v>
      </c>
      <c r="BU175" s="8">
        <v>21</v>
      </c>
      <c r="BV175" s="8">
        <v>20749</v>
      </c>
      <c r="BW175" s="8">
        <v>8</v>
      </c>
      <c r="BX175" s="8">
        <v>7</v>
      </c>
      <c r="BY175" s="8">
        <v>8</v>
      </c>
      <c r="BZ175" s="8">
        <v>1</v>
      </c>
      <c r="CA175" s="8">
        <v>25</v>
      </c>
      <c r="CB175" s="8">
        <v>3</v>
      </c>
      <c r="CC175" s="8">
        <v>1</v>
      </c>
      <c r="CD175" s="8">
        <v>4</v>
      </c>
      <c r="CE175" s="8">
        <v>7</v>
      </c>
      <c r="CF175" s="8">
        <v>2</v>
      </c>
      <c r="CG175" s="8">
        <v>8</v>
      </c>
      <c r="CH175" s="8">
        <v>11</v>
      </c>
      <c r="CI175" s="8">
        <v>65</v>
      </c>
      <c r="CJ175" s="8">
        <v>0</v>
      </c>
      <c r="CK175" s="8">
        <v>3</v>
      </c>
      <c r="CL175" s="8">
        <v>18</v>
      </c>
      <c r="CM175" s="8">
        <v>7</v>
      </c>
      <c r="CN175" s="8">
        <v>8</v>
      </c>
      <c r="CO175" s="8">
        <v>6</v>
      </c>
      <c r="CP175" s="8">
        <v>3</v>
      </c>
      <c r="CQ175" s="8">
        <v>14</v>
      </c>
      <c r="CR175" s="8">
        <v>6</v>
      </c>
      <c r="CS175" s="8">
        <v>2</v>
      </c>
      <c r="CT175" s="8">
        <v>4</v>
      </c>
      <c r="CU175" s="8">
        <v>7</v>
      </c>
      <c r="CV175" s="8">
        <v>5</v>
      </c>
      <c r="CW175" s="8">
        <v>71</v>
      </c>
      <c r="CX175" s="8">
        <v>19</v>
      </c>
      <c r="CY175" s="8">
        <v>8</v>
      </c>
      <c r="CZ175" s="8">
        <v>11</v>
      </c>
      <c r="DA175" s="8">
        <v>5</v>
      </c>
      <c r="DB175" s="8">
        <v>14</v>
      </c>
      <c r="DC175" s="8">
        <v>1</v>
      </c>
      <c r="DD175" s="8">
        <v>3</v>
      </c>
      <c r="DE175" s="8">
        <v>143</v>
      </c>
      <c r="DF175" s="8">
        <v>45050</v>
      </c>
      <c r="DG175" s="8">
        <v>12</v>
      </c>
      <c r="DH175" s="8">
        <v>89</v>
      </c>
      <c r="DI175" s="8">
        <v>6</v>
      </c>
      <c r="DJ175" s="8">
        <v>69</v>
      </c>
      <c r="DK175" s="8">
        <v>13</v>
      </c>
      <c r="DL175" s="8">
        <v>31</v>
      </c>
      <c r="DM175" s="8">
        <v>0</v>
      </c>
      <c r="DN175" s="8">
        <v>5</v>
      </c>
      <c r="DO175" s="8">
        <v>10</v>
      </c>
      <c r="DP175" s="8">
        <v>4</v>
      </c>
      <c r="DQ175" s="8">
        <v>5</v>
      </c>
      <c r="DR175" s="8">
        <v>2</v>
      </c>
      <c r="DS175" s="8">
        <v>190</v>
      </c>
      <c r="DT175" s="8">
        <v>16</v>
      </c>
      <c r="DU175" s="8">
        <v>2</v>
      </c>
      <c r="DV175" s="8">
        <v>8</v>
      </c>
      <c r="DW175" s="8">
        <v>8</v>
      </c>
      <c r="DX175" s="8">
        <v>15</v>
      </c>
      <c r="DY175" s="8">
        <v>2</v>
      </c>
      <c r="DZ175" s="8">
        <v>4</v>
      </c>
      <c r="EA175" s="8">
        <v>8</v>
      </c>
      <c r="EB175" s="8">
        <v>13</v>
      </c>
      <c r="EC175" s="8">
        <v>9</v>
      </c>
      <c r="ED175" s="8">
        <v>9</v>
      </c>
      <c r="EE175" s="8">
        <v>3</v>
      </c>
      <c r="EF175" s="8">
        <v>8</v>
      </c>
      <c r="EG175" s="8">
        <v>1</v>
      </c>
    </row>
    <row r="176" spans="2:137" s="10" customFormat="1" ht="12.75" customHeight="1">
      <c r="B176" s="11" t="s">
        <v>145</v>
      </c>
      <c r="C176" s="12">
        <f aca="true" t="shared" si="84" ref="C176:AH176">C175/93813</f>
        <v>6.395702088196732E-05</v>
      </c>
      <c r="D176" s="12">
        <f t="shared" si="84"/>
        <v>0.00015989255220491829</v>
      </c>
      <c r="E176" s="12">
        <f t="shared" si="84"/>
        <v>8.527602784262309E-05</v>
      </c>
      <c r="F176" s="12">
        <f t="shared" si="84"/>
        <v>5.329751740163943E-05</v>
      </c>
      <c r="G176" s="12">
        <f t="shared" si="84"/>
        <v>0.00019187106264590195</v>
      </c>
      <c r="H176" s="12">
        <f t="shared" si="84"/>
        <v>0.00014923304872459042</v>
      </c>
      <c r="I176" s="12">
        <f t="shared" si="84"/>
        <v>0.00012791404176393465</v>
      </c>
      <c r="J176" s="12">
        <f t="shared" si="84"/>
        <v>0.00014923304872459042</v>
      </c>
      <c r="K176" s="12">
        <f t="shared" si="84"/>
        <v>3.197851044098366E-05</v>
      </c>
      <c r="L176" s="12">
        <f t="shared" si="84"/>
        <v>2.1319006960655773E-05</v>
      </c>
      <c r="M176" s="12">
        <f t="shared" si="84"/>
        <v>3.197851044098366E-05</v>
      </c>
      <c r="N176" s="12">
        <f t="shared" si="84"/>
        <v>0.0008740792853868867</v>
      </c>
      <c r="O176" s="12">
        <f t="shared" si="84"/>
        <v>0.00021319006960655772</v>
      </c>
      <c r="P176" s="12">
        <f t="shared" si="84"/>
        <v>2.1319006960655773E-05</v>
      </c>
      <c r="Q176" s="12">
        <f t="shared" si="84"/>
        <v>3.197851044098366E-05</v>
      </c>
      <c r="R176" s="12">
        <f t="shared" si="84"/>
        <v>0.00043703964269344335</v>
      </c>
      <c r="S176" s="12">
        <f t="shared" si="84"/>
        <v>0.2532271646786693</v>
      </c>
      <c r="T176" s="12">
        <f t="shared" si="84"/>
        <v>0.015168473452506583</v>
      </c>
      <c r="U176" s="12">
        <f t="shared" si="84"/>
        <v>2.1319006960655773E-05</v>
      </c>
      <c r="V176" s="12">
        <f t="shared" si="84"/>
        <v>0.00010659503480327886</v>
      </c>
      <c r="W176" s="12">
        <f t="shared" si="84"/>
        <v>3.197851044098366E-05</v>
      </c>
      <c r="X176" s="12">
        <f t="shared" si="84"/>
        <v>1.0659503480327887E-05</v>
      </c>
      <c r="Y176" s="12">
        <f t="shared" si="84"/>
        <v>0.0009060577958278703</v>
      </c>
      <c r="Z176" s="12">
        <f t="shared" si="84"/>
        <v>0.0011405668723950839</v>
      </c>
      <c r="AA176" s="12">
        <f t="shared" si="84"/>
        <v>0.0002451685800475414</v>
      </c>
      <c r="AB176" s="12">
        <f t="shared" si="84"/>
        <v>2.1319006960655773E-05</v>
      </c>
      <c r="AC176" s="12">
        <f t="shared" si="84"/>
        <v>5.329751740163943E-05</v>
      </c>
      <c r="AD176" s="12">
        <f t="shared" si="84"/>
        <v>4.2638013921311546E-05</v>
      </c>
      <c r="AE176" s="12">
        <f t="shared" si="84"/>
        <v>7.461652436229521E-05</v>
      </c>
      <c r="AF176" s="12">
        <f t="shared" si="84"/>
        <v>0.00031978510440983657</v>
      </c>
      <c r="AG176" s="12">
        <f t="shared" si="84"/>
        <v>0.0013644164454819695</v>
      </c>
      <c r="AH176" s="12">
        <f t="shared" si="84"/>
        <v>3.197851044098366E-05</v>
      </c>
      <c r="AI176" s="12">
        <f aca="true" t="shared" si="85" ref="AI176:CT176">AI175/93813</f>
        <v>3.197851044098366E-05</v>
      </c>
      <c r="AJ176" s="12">
        <f t="shared" si="85"/>
        <v>0.00014923304872459042</v>
      </c>
      <c r="AK176" s="12">
        <f t="shared" si="85"/>
        <v>7.461652436229521E-05</v>
      </c>
      <c r="AL176" s="12">
        <f t="shared" si="85"/>
        <v>0.00075682474710328</v>
      </c>
      <c r="AM176" s="12">
        <f t="shared" si="85"/>
        <v>1.0659503480327887E-05</v>
      </c>
      <c r="AN176" s="12">
        <f t="shared" si="85"/>
        <v>2.1319006960655773E-05</v>
      </c>
      <c r="AO176" s="12">
        <f t="shared" si="85"/>
        <v>0.00033044460789016447</v>
      </c>
      <c r="AP176" s="12">
        <f t="shared" si="85"/>
        <v>7.461652436229521E-05</v>
      </c>
      <c r="AQ176" s="12">
        <f t="shared" si="85"/>
        <v>0.00020253056612622985</v>
      </c>
      <c r="AR176" s="12">
        <f t="shared" si="85"/>
        <v>0.0005223156705360664</v>
      </c>
      <c r="AS176" s="12">
        <f t="shared" si="85"/>
        <v>0.00010659503480327886</v>
      </c>
      <c r="AT176" s="12">
        <f t="shared" si="85"/>
        <v>0.00012791404176393465</v>
      </c>
      <c r="AU176" s="12">
        <f t="shared" si="85"/>
        <v>9.593553132295098E-05</v>
      </c>
      <c r="AV176" s="12">
        <f t="shared" si="85"/>
        <v>8.527602784262309E-05</v>
      </c>
      <c r="AW176" s="12">
        <f t="shared" si="85"/>
        <v>0.00017055205568524618</v>
      </c>
      <c r="AX176" s="12">
        <f t="shared" si="85"/>
        <v>0.00010659503480327886</v>
      </c>
      <c r="AY176" s="12">
        <f t="shared" si="85"/>
        <v>0.00012791404176393465</v>
      </c>
      <c r="AZ176" s="12">
        <f t="shared" si="85"/>
        <v>0.003272467568460661</v>
      </c>
      <c r="BA176" s="12">
        <f t="shared" si="85"/>
        <v>5.329751740163943E-05</v>
      </c>
      <c r="BB176" s="12">
        <f t="shared" si="85"/>
        <v>2.1319006960655773E-05</v>
      </c>
      <c r="BC176" s="12">
        <f t="shared" si="85"/>
        <v>0.00011725453828360675</v>
      </c>
      <c r="BD176" s="12">
        <f t="shared" si="85"/>
        <v>0.0003624231183311481</v>
      </c>
      <c r="BE176" s="12">
        <f t="shared" si="85"/>
        <v>1.0659503480327887E-05</v>
      </c>
      <c r="BF176" s="12">
        <f t="shared" si="85"/>
        <v>0.00020253056612622985</v>
      </c>
      <c r="BG176" s="12">
        <f t="shared" si="85"/>
        <v>1.0659503480327887E-05</v>
      </c>
      <c r="BH176" s="12">
        <f t="shared" si="85"/>
        <v>3.197851044098366E-05</v>
      </c>
      <c r="BI176" s="12">
        <f t="shared" si="85"/>
        <v>0.0013537569420016416</v>
      </c>
      <c r="BJ176" s="12">
        <f t="shared" si="85"/>
        <v>0.00021319006960655772</v>
      </c>
      <c r="BK176" s="12">
        <f t="shared" si="85"/>
        <v>1.0659503480327887E-05</v>
      </c>
      <c r="BL176" s="12">
        <f t="shared" si="85"/>
        <v>0</v>
      </c>
      <c r="BM176" s="12">
        <f t="shared" si="85"/>
        <v>0.00021319006960655772</v>
      </c>
      <c r="BN176" s="12">
        <f t="shared" si="85"/>
        <v>0.00043703964269344335</v>
      </c>
      <c r="BO176" s="12">
        <f t="shared" si="85"/>
        <v>9.593553132295098E-05</v>
      </c>
      <c r="BP176" s="12">
        <f t="shared" si="85"/>
        <v>0.00022384957308688562</v>
      </c>
      <c r="BQ176" s="12">
        <f t="shared" si="85"/>
        <v>0.001119247865434428</v>
      </c>
      <c r="BR176" s="12">
        <f t="shared" si="85"/>
        <v>0.0006608892157803289</v>
      </c>
      <c r="BS176" s="12">
        <f t="shared" si="85"/>
        <v>0.00013857354524426252</v>
      </c>
      <c r="BT176" s="12">
        <f t="shared" si="85"/>
        <v>0.0002451685800475414</v>
      </c>
      <c r="BU176" s="12">
        <f t="shared" si="85"/>
        <v>0.00022384957308688562</v>
      </c>
      <c r="BV176" s="12">
        <f t="shared" si="85"/>
        <v>0.2211740377133233</v>
      </c>
      <c r="BW176" s="12">
        <f t="shared" si="85"/>
        <v>8.527602784262309E-05</v>
      </c>
      <c r="BX176" s="12">
        <f t="shared" si="85"/>
        <v>7.461652436229521E-05</v>
      </c>
      <c r="BY176" s="12">
        <f t="shared" si="85"/>
        <v>8.527602784262309E-05</v>
      </c>
      <c r="BZ176" s="12">
        <f t="shared" si="85"/>
        <v>1.0659503480327887E-05</v>
      </c>
      <c r="CA176" s="12">
        <f t="shared" si="85"/>
        <v>0.00026648758700819713</v>
      </c>
      <c r="CB176" s="12">
        <f t="shared" si="85"/>
        <v>3.197851044098366E-05</v>
      </c>
      <c r="CC176" s="12">
        <f t="shared" si="85"/>
        <v>1.0659503480327887E-05</v>
      </c>
      <c r="CD176" s="12">
        <f t="shared" si="85"/>
        <v>4.2638013921311546E-05</v>
      </c>
      <c r="CE176" s="12">
        <f t="shared" si="85"/>
        <v>7.461652436229521E-05</v>
      </c>
      <c r="CF176" s="12">
        <f t="shared" si="85"/>
        <v>2.1319006960655773E-05</v>
      </c>
      <c r="CG176" s="12">
        <f t="shared" si="85"/>
        <v>8.527602784262309E-05</v>
      </c>
      <c r="CH176" s="12">
        <f t="shared" si="85"/>
        <v>0.00011725453828360675</v>
      </c>
      <c r="CI176" s="12">
        <f t="shared" si="85"/>
        <v>0.0006928677262213126</v>
      </c>
      <c r="CJ176" s="12">
        <f t="shared" si="85"/>
        <v>0</v>
      </c>
      <c r="CK176" s="12">
        <f t="shared" si="85"/>
        <v>3.197851044098366E-05</v>
      </c>
      <c r="CL176" s="12">
        <f t="shared" si="85"/>
        <v>0.00019187106264590195</v>
      </c>
      <c r="CM176" s="12">
        <f t="shared" si="85"/>
        <v>7.461652436229521E-05</v>
      </c>
      <c r="CN176" s="12">
        <f t="shared" si="85"/>
        <v>8.527602784262309E-05</v>
      </c>
      <c r="CO176" s="12">
        <f t="shared" si="85"/>
        <v>6.395702088196732E-05</v>
      </c>
      <c r="CP176" s="12">
        <f t="shared" si="85"/>
        <v>3.197851044098366E-05</v>
      </c>
      <c r="CQ176" s="12">
        <f t="shared" si="85"/>
        <v>0.00014923304872459042</v>
      </c>
      <c r="CR176" s="12">
        <f t="shared" si="85"/>
        <v>6.395702088196732E-05</v>
      </c>
      <c r="CS176" s="12">
        <f t="shared" si="85"/>
        <v>2.1319006960655773E-05</v>
      </c>
      <c r="CT176" s="12">
        <f t="shared" si="85"/>
        <v>4.2638013921311546E-05</v>
      </c>
      <c r="CU176" s="12">
        <f aca="true" t="shared" si="86" ref="CU176:EG176">CU175/93813</f>
        <v>7.461652436229521E-05</v>
      </c>
      <c r="CV176" s="12">
        <f t="shared" si="86"/>
        <v>5.329751740163943E-05</v>
      </c>
      <c r="CW176" s="12">
        <f t="shared" si="86"/>
        <v>0.00075682474710328</v>
      </c>
      <c r="CX176" s="12">
        <f t="shared" si="86"/>
        <v>0.00020253056612622985</v>
      </c>
      <c r="CY176" s="12">
        <f t="shared" si="86"/>
        <v>8.527602784262309E-05</v>
      </c>
      <c r="CZ176" s="12">
        <f t="shared" si="86"/>
        <v>0.00011725453828360675</v>
      </c>
      <c r="DA176" s="12">
        <f t="shared" si="86"/>
        <v>5.329751740163943E-05</v>
      </c>
      <c r="DB176" s="12">
        <f t="shared" si="86"/>
        <v>0.00014923304872459042</v>
      </c>
      <c r="DC176" s="12">
        <f t="shared" si="86"/>
        <v>1.0659503480327887E-05</v>
      </c>
      <c r="DD176" s="12">
        <f t="shared" si="86"/>
        <v>3.197851044098366E-05</v>
      </c>
      <c r="DE176" s="12">
        <f t="shared" si="86"/>
        <v>0.0015243089976868878</v>
      </c>
      <c r="DF176" s="12">
        <f t="shared" si="86"/>
        <v>0.48021063178877127</v>
      </c>
      <c r="DG176" s="12">
        <f t="shared" si="86"/>
        <v>0.00012791404176393465</v>
      </c>
      <c r="DH176" s="12">
        <f t="shared" si="86"/>
        <v>0.0009486958097491819</v>
      </c>
      <c r="DI176" s="12">
        <f t="shared" si="86"/>
        <v>6.395702088196732E-05</v>
      </c>
      <c r="DJ176" s="12">
        <f t="shared" si="86"/>
        <v>0.0007355057401426242</v>
      </c>
      <c r="DK176" s="12">
        <f t="shared" si="86"/>
        <v>0.00013857354524426252</v>
      </c>
      <c r="DL176" s="12">
        <f t="shared" si="86"/>
        <v>0.00033044460789016447</v>
      </c>
      <c r="DM176" s="12">
        <f t="shared" si="86"/>
        <v>0</v>
      </c>
      <c r="DN176" s="12">
        <f t="shared" si="86"/>
        <v>5.329751740163943E-05</v>
      </c>
      <c r="DO176" s="12">
        <f t="shared" si="86"/>
        <v>0.00010659503480327886</v>
      </c>
      <c r="DP176" s="12">
        <f t="shared" si="86"/>
        <v>4.2638013921311546E-05</v>
      </c>
      <c r="DQ176" s="12">
        <f t="shared" si="86"/>
        <v>5.329751740163943E-05</v>
      </c>
      <c r="DR176" s="12">
        <f t="shared" si="86"/>
        <v>2.1319006960655773E-05</v>
      </c>
      <c r="DS176" s="12">
        <f t="shared" si="86"/>
        <v>0.002025305661262298</v>
      </c>
      <c r="DT176" s="12">
        <f t="shared" si="86"/>
        <v>0.00017055205568524618</v>
      </c>
      <c r="DU176" s="12">
        <f t="shared" si="86"/>
        <v>2.1319006960655773E-05</v>
      </c>
      <c r="DV176" s="12">
        <f t="shared" si="86"/>
        <v>8.527602784262309E-05</v>
      </c>
      <c r="DW176" s="12">
        <f t="shared" si="86"/>
        <v>8.527602784262309E-05</v>
      </c>
      <c r="DX176" s="12">
        <f t="shared" si="86"/>
        <v>0.00015989255220491829</v>
      </c>
      <c r="DY176" s="12">
        <f t="shared" si="86"/>
        <v>2.1319006960655773E-05</v>
      </c>
      <c r="DZ176" s="12">
        <f t="shared" si="86"/>
        <v>4.2638013921311546E-05</v>
      </c>
      <c r="EA176" s="12">
        <f t="shared" si="86"/>
        <v>8.527602784262309E-05</v>
      </c>
      <c r="EB176" s="12">
        <f t="shared" si="86"/>
        <v>0.00013857354524426252</v>
      </c>
      <c r="EC176" s="12">
        <f t="shared" si="86"/>
        <v>9.593553132295098E-05</v>
      </c>
      <c r="ED176" s="12">
        <f t="shared" si="86"/>
        <v>9.593553132295098E-05</v>
      </c>
      <c r="EE176" s="12">
        <f t="shared" si="86"/>
        <v>3.197851044098366E-05</v>
      </c>
      <c r="EF176" s="12">
        <f t="shared" si="86"/>
        <v>8.527602784262309E-05</v>
      </c>
      <c r="EG176" s="12">
        <f t="shared" si="86"/>
        <v>1.0659503480327887E-05</v>
      </c>
    </row>
    <row r="177" spans="2:137" ht="4.5" customHeight="1">
      <c r="B177" s="13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</row>
    <row r="178" spans="1:137" ht="12.75">
      <c r="A178" s="3" t="s">
        <v>76</v>
      </c>
      <c r="B178" s="13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</row>
    <row r="179" spans="2:137" ht="12.75">
      <c r="B179" s="7" t="s">
        <v>74</v>
      </c>
      <c r="C179" s="8">
        <v>22</v>
      </c>
      <c r="D179" s="8">
        <v>20</v>
      </c>
      <c r="E179" s="8">
        <v>15</v>
      </c>
      <c r="F179" s="8">
        <v>9</v>
      </c>
      <c r="G179" s="8">
        <v>65</v>
      </c>
      <c r="H179" s="8">
        <v>13</v>
      </c>
      <c r="I179" s="8">
        <v>4</v>
      </c>
      <c r="J179" s="8">
        <v>6</v>
      </c>
      <c r="K179" s="8">
        <v>2</v>
      </c>
      <c r="L179" s="8">
        <v>4</v>
      </c>
      <c r="M179" s="8">
        <v>5</v>
      </c>
      <c r="N179" s="8">
        <v>47</v>
      </c>
      <c r="O179" s="8">
        <v>31</v>
      </c>
      <c r="P179" s="8">
        <v>10</v>
      </c>
      <c r="Q179" s="8">
        <v>10</v>
      </c>
      <c r="R179" s="8">
        <v>30</v>
      </c>
      <c r="S179" s="8">
        <v>17459</v>
      </c>
      <c r="T179" s="8">
        <v>1839</v>
      </c>
      <c r="U179" s="8">
        <v>5</v>
      </c>
      <c r="V179" s="8">
        <v>6</v>
      </c>
      <c r="W179" s="8">
        <v>8</v>
      </c>
      <c r="X179" s="8">
        <v>3</v>
      </c>
      <c r="Y179" s="8">
        <v>75</v>
      </c>
      <c r="Z179" s="8">
        <v>60</v>
      </c>
      <c r="AA179" s="8">
        <v>14</v>
      </c>
      <c r="AB179" s="8">
        <v>5</v>
      </c>
      <c r="AC179" s="8">
        <v>15</v>
      </c>
      <c r="AD179" s="8">
        <v>19</v>
      </c>
      <c r="AE179" s="8">
        <v>9</v>
      </c>
      <c r="AF179" s="8">
        <v>53</v>
      </c>
      <c r="AG179" s="8">
        <v>126</v>
      </c>
      <c r="AH179" s="8">
        <v>8</v>
      </c>
      <c r="AI179" s="8">
        <v>24</v>
      </c>
      <c r="AJ179" s="8">
        <v>38</v>
      </c>
      <c r="AK179" s="8">
        <v>11</v>
      </c>
      <c r="AL179" s="8">
        <v>69</v>
      </c>
      <c r="AM179" s="8">
        <v>6</v>
      </c>
      <c r="AN179" s="8">
        <v>11</v>
      </c>
      <c r="AO179" s="8">
        <v>31</v>
      </c>
      <c r="AP179" s="8">
        <v>4</v>
      </c>
      <c r="AQ179" s="8">
        <v>14</v>
      </c>
      <c r="AR179" s="8">
        <v>21</v>
      </c>
      <c r="AS179" s="8">
        <v>33</v>
      </c>
      <c r="AT179" s="8">
        <v>11</v>
      </c>
      <c r="AU179" s="8">
        <v>8</v>
      </c>
      <c r="AV179" s="8">
        <v>45</v>
      </c>
      <c r="AW179" s="8">
        <v>20</v>
      </c>
      <c r="AX179" s="8">
        <v>6</v>
      </c>
      <c r="AY179" s="8">
        <v>11</v>
      </c>
      <c r="AZ179" s="8">
        <v>505</v>
      </c>
      <c r="BA179" s="8">
        <v>5</v>
      </c>
      <c r="BB179" s="8">
        <v>8</v>
      </c>
      <c r="BC179" s="8">
        <v>13</v>
      </c>
      <c r="BD179" s="8">
        <v>40</v>
      </c>
      <c r="BE179" s="8">
        <v>7</v>
      </c>
      <c r="BF179" s="8">
        <v>5</v>
      </c>
      <c r="BG179" s="8">
        <v>5</v>
      </c>
      <c r="BH179" s="8">
        <v>11</v>
      </c>
      <c r="BI179" s="8">
        <v>1</v>
      </c>
      <c r="BJ179" s="8">
        <v>16</v>
      </c>
      <c r="BK179" s="8">
        <v>6</v>
      </c>
      <c r="BL179" s="8">
        <v>2</v>
      </c>
      <c r="BM179" s="8">
        <v>7</v>
      </c>
      <c r="BN179" s="8">
        <v>49</v>
      </c>
      <c r="BO179" s="8">
        <v>22</v>
      </c>
      <c r="BP179" s="8">
        <v>41</v>
      </c>
      <c r="BQ179" s="8">
        <v>265</v>
      </c>
      <c r="BR179" s="8">
        <v>330</v>
      </c>
      <c r="BS179" s="8">
        <v>25</v>
      </c>
      <c r="BT179" s="8">
        <v>14</v>
      </c>
      <c r="BU179" s="8">
        <v>24</v>
      </c>
      <c r="BV179" s="8">
        <v>6124</v>
      </c>
      <c r="BW179" s="8">
        <v>19</v>
      </c>
      <c r="BX179" s="8">
        <v>16</v>
      </c>
      <c r="BY179" s="8">
        <v>12</v>
      </c>
      <c r="BZ179" s="8">
        <v>7</v>
      </c>
      <c r="CA179" s="8">
        <v>24</v>
      </c>
      <c r="CB179" s="8">
        <v>0</v>
      </c>
      <c r="CC179" s="8">
        <v>70</v>
      </c>
      <c r="CD179" s="8">
        <v>10</v>
      </c>
      <c r="CE179" s="8">
        <v>11</v>
      </c>
      <c r="CF179" s="8">
        <v>11</v>
      </c>
      <c r="CG179" s="8">
        <v>9</v>
      </c>
      <c r="CH179" s="8">
        <v>24</v>
      </c>
      <c r="CI179" s="8">
        <v>38</v>
      </c>
      <c r="CJ179" s="8">
        <v>31</v>
      </c>
      <c r="CK179" s="8">
        <v>6</v>
      </c>
      <c r="CL179" s="8">
        <v>29</v>
      </c>
      <c r="CM179" s="8">
        <v>23</v>
      </c>
      <c r="CN179" s="8">
        <v>7</v>
      </c>
      <c r="CO179" s="8">
        <v>3</v>
      </c>
      <c r="CP179" s="8">
        <v>2</v>
      </c>
      <c r="CQ179" s="8">
        <v>32</v>
      </c>
      <c r="CR179" s="8">
        <v>17</v>
      </c>
      <c r="CS179" s="8">
        <v>7</v>
      </c>
      <c r="CT179" s="8">
        <v>6</v>
      </c>
      <c r="CU179" s="8">
        <v>7</v>
      </c>
      <c r="CV179" s="8">
        <v>7</v>
      </c>
      <c r="CW179" s="8">
        <v>86</v>
      </c>
      <c r="CX179" s="8">
        <v>16</v>
      </c>
      <c r="CY179" s="8">
        <v>6</v>
      </c>
      <c r="CZ179" s="8">
        <v>13</v>
      </c>
      <c r="DA179" s="8">
        <v>9</v>
      </c>
      <c r="DB179" s="8">
        <v>19</v>
      </c>
      <c r="DC179" s="8">
        <v>13</v>
      </c>
      <c r="DD179" s="8">
        <v>23</v>
      </c>
      <c r="DE179" s="8">
        <v>90</v>
      </c>
      <c r="DF179" s="8">
        <v>22683</v>
      </c>
      <c r="DG179" s="8">
        <v>18</v>
      </c>
      <c r="DH179" s="8">
        <v>80</v>
      </c>
      <c r="DI179" s="8">
        <v>4</v>
      </c>
      <c r="DJ179" s="8">
        <v>10</v>
      </c>
      <c r="DK179" s="8">
        <v>28</v>
      </c>
      <c r="DL179" s="8">
        <v>55</v>
      </c>
      <c r="DM179" s="8">
        <v>5</v>
      </c>
      <c r="DN179" s="8">
        <v>20</v>
      </c>
      <c r="DO179" s="8">
        <v>16</v>
      </c>
      <c r="DP179" s="8">
        <v>56</v>
      </c>
      <c r="DQ179" s="8">
        <v>12</v>
      </c>
      <c r="DR179" s="8">
        <v>8</v>
      </c>
      <c r="DS179" s="8">
        <v>427</v>
      </c>
      <c r="DT179" s="8">
        <v>32</v>
      </c>
      <c r="DU179" s="8">
        <v>5</v>
      </c>
      <c r="DV179" s="8">
        <v>6</v>
      </c>
      <c r="DW179" s="8">
        <v>17</v>
      </c>
      <c r="DX179" s="8">
        <v>17</v>
      </c>
      <c r="DY179" s="8">
        <v>5</v>
      </c>
      <c r="DZ179" s="8">
        <v>4</v>
      </c>
      <c r="EA179" s="8">
        <v>4</v>
      </c>
      <c r="EB179" s="8">
        <v>13</v>
      </c>
      <c r="EC179" s="8">
        <v>6</v>
      </c>
      <c r="ED179" s="8">
        <v>19</v>
      </c>
      <c r="EE179" s="8">
        <v>14</v>
      </c>
      <c r="EF179" s="8">
        <v>22</v>
      </c>
      <c r="EG179" s="8">
        <v>5</v>
      </c>
    </row>
    <row r="180" spans="2:137" ht="12.75">
      <c r="B180" s="7" t="s">
        <v>61</v>
      </c>
      <c r="C180" s="8">
        <v>2</v>
      </c>
      <c r="D180" s="8">
        <v>4</v>
      </c>
      <c r="E180" s="8">
        <v>1</v>
      </c>
      <c r="F180" s="8">
        <v>2</v>
      </c>
      <c r="G180" s="8">
        <v>3</v>
      </c>
      <c r="H180" s="8">
        <v>2</v>
      </c>
      <c r="I180" s="8">
        <v>6</v>
      </c>
      <c r="J180" s="8">
        <v>5</v>
      </c>
      <c r="K180" s="8">
        <v>0</v>
      </c>
      <c r="L180" s="8">
        <v>2</v>
      </c>
      <c r="M180" s="8">
        <v>8</v>
      </c>
      <c r="N180" s="8">
        <v>4</v>
      </c>
      <c r="O180" s="8">
        <v>3</v>
      </c>
      <c r="P180" s="8">
        <v>2</v>
      </c>
      <c r="Q180" s="8">
        <v>1</v>
      </c>
      <c r="R180" s="8">
        <v>16</v>
      </c>
      <c r="S180" s="8">
        <v>4163</v>
      </c>
      <c r="T180" s="8">
        <v>445</v>
      </c>
      <c r="U180" s="8">
        <v>2</v>
      </c>
      <c r="V180" s="8">
        <v>2</v>
      </c>
      <c r="W180" s="8">
        <v>1</v>
      </c>
      <c r="X180" s="8">
        <v>1</v>
      </c>
      <c r="Y180" s="8">
        <v>17</v>
      </c>
      <c r="Z180" s="8">
        <v>22</v>
      </c>
      <c r="AA180" s="8">
        <v>0</v>
      </c>
      <c r="AB180" s="8">
        <v>0</v>
      </c>
      <c r="AC180" s="8">
        <v>0</v>
      </c>
      <c r="AD180" s="8">
        <v>1</v>
      </c>
      <c r="AE180" s="8">
        <v>1</v>
      </c>
      <c r="AF180" s="8">
        <v>0</v>
      </c>
      <c r="AG180" s="8">
        <v>13</v>
      </c>
      <c r="AH180" s="8">
        <v>2</v>
      </c>
      <c r="AI180" s="8">
        <v>0</v>
      </c>
      <c r="AJ180" s="8">
        <v>1</v>
      </c>
      <c r="AK180" s="8">
        <v>0</v>
      </c>
      <c r="AL180" s="8">
        <v>6</v>
      </c>
      <c r="AM180" s="8">
        <v>1</v>
      </c>
      <c r="AN180" s="8">
        <v>2</v>
      </c>
      <c r="AO180" s="8">
        <v>3</v>
      </c>
      <c r="AP180" s="8">
        <v>1</v>
      </c>
      <c r="AQ180" s="8">
        <v>6</v>
      </c>
      <c r="AR180" s="8">
        <v>1</v>
      </c>
      <c r="AS180" s="8">
        <v>0</v>
      </c>
      <c r="AT180" s="8">
        <v>6</v>
      </c>
      <c r="AU180" s="8">
        <v>4</v>
      </c>
      <c r="AV180" s="8">
        <v>1</v>
      </c>
      <c r="AW180" s="8">
        <v>5</v>
      </c>
      <c r="AX180" s="8">
        <v>4</v>
      </c>
      <c r="AY180" s="8">
        <v>1</v>
      </c>
      <c r="AZ180" s="8">
        <v>65</v>
      </c>
      <c r="BA180" s="8">
        <v>0</v>
      </c>
      <c r="BB180" s="8">
        <v>0</v>
      </c>
      <c r="BC180" s="8">
        <v>0</v>
      </c>
      <c r="BD180" s="8">
        <v>3</v>
      </c>
      <c r="BE180" s="8">
        <v>0</v>
      </c>
      <c r="BF180" s="8">
        <v>0</v>
      </c>
      <c r="BG180" s="8">
        <v>0</v>
      </c>
      <c r="BH180" s="8">
        <v>1</v>
      </c>
      <c r="BI180" s="8">
        <v>0</v>
      </c>
      <c r="BJ180" s="8">
        <v>2</v>
      </c>
      <c r="BK180" s="8">
        <v>2</v>
      </c>
      <c r="BL180" s="8">
        <v>0</v>
      </c>
      <c r="BM180" s="8">
        <v>4</v>
      </c>
      <c r="BN180" s="8">
        <v>3</v>
      </c>
      <c r="BO180" s="8">
        <v>4</v>
      </c>
      <c r="BP180" s="8">
        <v>2</v>
      </c>
      <c r="BQ180" s="8">
        <v>9</v>
      </c>
      <c r="BR180" s="8">
        <v>7</v>
      </c>
      <c r="BS180" s="8">
        <v>0</v>
      </c>
      <c r="BT180" s="8">
        <v>4</v>
      </c>
      <c r="BU180" s="8">
        <v>11</v>
      </c>
      <c r="BV180" s="8">
        <v>2412</v>
      </c>
      <c r="BW180" s="8">
        <v>1</v>
      </c>
      <c r="BX180" s="8">
        <v>0</v>
      </c>
      <c r="BY180" s="8">
        <v>2</v>
      </c>
      <c r="BZ180" s="8">
        <v>1</v>
      </c>
      <c r="CA180" s="8">
        <v>0</v>
      </c>
      <c r="CB180" s="8">
        <v>0</v>
      </c>
      <c r="CC180" s="8">
        <v>0</v>
      </c>
      <c r="CD180" s="8">
        <v>1</v>
      </c>
      <c r="CE180" s="8">
        <v>4</v>
      </c>
      <c r="CF180" s="8">
        <v>1</v>
      </c>
      <c r="CG180" s="8">
        <v>1</v>
      </c>
      <c r="CH180" s="8">
        <v>1</v>
      </c>
      <c r="CI180" s="8">
        <v>0</v>
      </c>
      <c r="CJ180" s="8">
        <v>0</v>
      </c>
      <c r="CK180" s="8">
        <v>0</v>
      </c>
      <c r="CL180" s="8">
        <v>0</v>
      </c>
      <c r="CM180" s="8">
        <v>0</v>
      </c>
      <c r="CN180" s="8">
        <v>4</v>
      </c>
      <c r="CO180" s="8">
        <v>0</v>
      </c>
      <c r="CP180" s="8">
        <v>0</v>
      </c>
      <c r="CQ180" s="8">
        <v>1</v>
      </c>
      <c r="CR180" s="8">
        <v>0</v>
      </c>
      <c r="CS180" s="8">
        <v>0</v>
      </c>
      <c r="CT180" s="8">
        <v>0</v>
      </c>
      <c r="CU180" s="8">
        <v>0</v>
      </c>
      <c r="CV180" s="8">
        <v>3</v>
      </c>
      <c r="CW180" s="8">
        <v>8</v>
      </c>
      <c r="CX180" s="8">
        <v>8</v>
      </c>
      <c r="CY180" s="8">
        <v>0</v>
      </c>
      <c r="CZ180" s="8">
        <v>5</v>
      </c>
      <c r="DA180" s="8">
        <v>4</v>
      </c>
      <c r="DB180" s="8">
        <v>3</v>
      </c>
      <c r="DC180" s="8">
        <v>5</v>
      </c>
      <c r="DD180" s="8">
        <v>2</v>
      </c>
      <c r="DE180" s="8">
        <v>27</v>
      </c>
      <c r="DF180" s="8">
        <v>7573</v>
      </c>
      <c r="DG180" s="8">
        <v>4</v>
      </c>
      <c r="DH180" s="8">
        <v>8</v>
      </c>
      <c r="DI180" s="8">
        <v>2</v>
      </c>
      <c r="DJ180" s="8">
        <v>0</v>
      </c>
      <c r="DK180" s="8">
        <v>36</v>
      </c>
      <c r="DL180" s="8">
        <v>18</v>
      </c>
      <c r="DM180" s="8">
        <v>0</v>
      </c>
      <c r="DN180" s="8">
        <v>0</v>
      </c>
      <c r="DO180" s="8">
        <v>3</v>
      </c>
      <c r="DP180" s="8">
        <v>2</v>
      </c>
      <c r="DQ180" s="8">
        <v>2</v>
      </c>
      <c r="DR180" s="8">
        <v>0</v>
      </c>
      <c r="DS180" s="8">
        <v>44</v>
      </c>
      <c r="DT180" s="8">
        <v>0</v>
      </c>
      <c r="DU180" s="8">
        <v>2</v>
      </c>
      <c r="DV180" s="8">
        <v>8</v>
      </c>
      <c r="DW180" s="8">
        <v>4</v>
      </c>
      <c r="DX180" s="8">
        <v>5</v>
      </c>
      <c r="DY180" s="8">
        <v>0</v>
      </c>
      <c r="DZ180" s="8">
        <v>1</v>
      </c>
      <c r="EA180" s="8">
        <v>1</v>
      </c>
      <c r="EB180" s="8">
        <v>2</v>
      </c>
      <c r="EC180" s="8">
        <v>0</v>
      </c>
      <c r="ED180" s="8">
        <v>1</v>
      </c>
      <c r="EE180" s="8">
        <v>0</v>
      </c>
      <c r="EF180" s="8">
        <v>3</v>
      </c>
      <c r="EG180" s="8">
        <v>0</v>
      </c>
    </row>
    <row r="181" spans="2:137" ht="12.75">
      <c r="B181" s="7" t="s">
        <v>75</v>
      </c>
      <c r="C181" s="8">
        <v>38</v>
      </c>
      <c r="D181" s="8">
        <v>27</v>
      </c>
      <c r="E181" s="8">
        <v>4</v>
      </c>
      <c r="F181" s="8">
        <v>5</v>
      </c>
      <c r="G181" s="8">
        <v>32</v>
      </c>
      <c r="H181" s="8">
        <v>9</v>
      </c>
      <c r="I181" s="8">
        <v>20</v>
      </c>
      <c r="J181" s="8">
        <v>2</v>
      </c>
      <c r="K181" s="8">
        <v>1</v>
      </c>
      <c r="L181" s="8">
        <v>2</v>
      </c>
      <c r="M181" s="8">
        <v>4</v>
      </c>
      <c r="N181" s="8">
        <v>34</v>
      </c>
      <c r="O181" s="8">
        <v>52</v>
      </c>
      <c r="P181" s="8">
        <v>7</v>
      </c>
      <c r="Q181" s="8">
        <v>5</v>
      </c>
      <c r="R181" s="8">
        <v>57</v>
      </c>
      <c r="S181" s="8">
        <v>35255</v>
      </c>
      <c r="T181" s="8">
        <v>5836</v>
      </c>
      <c r="U181" s="8">
        <v>3</v>
      </c>
      <c r="V181" s="8">
        <v>11</v>
      </c>
      <c r="W181" s="8">
        <v>6</v>
      </c>
      <c r="X181" s="8">
        <v>4</v>
      </c>
      <c r="Y181" s="8">
        <v>163</v>
      </c>
      <c r="Z181" s="8">
        <v>204</v>
      </c>
      <c r="AA181" s="8">
        <v>3</v>
      </c>
      <c r="AB181" s="8">
        <v>9</v>
      </c>
      <c r="AC181" s="8">
        <v>0</v>
      </c>
      <c r="AD181" s="8">
        <v>9</v>
      </c>
      <c r="AE181" s="8">
        <v>7</v>
      </c>
      <c r="AF181" s="8">
        <v>38</v>
      </c>
      <c r="AG181" s="8">
        <v>304</v>
      </c>
      <c r="AH181" s="8">
        <v>7</v>
      </c>
      <c r="AI181" s="8">
        <v>4</v>
      </c>
      <c r="AJ181" s="8">
        <v>13</v>
      </c>
      <c r="AK181" s="8">
        <v>4</v>
      </c>
      <c r="AL181" s="8">
        <v>124</v>
      </c>
      <c r="AM181" s="8">
        <v>0</v>
      </c>
      <c r="AN181" s="8">
        <v>2</v>
      </c>
      <c r="AO181" s="8">
        <v>26</v>
      </c>
      <c r="AP181" s="8">
        <v>35</v>
      </c>
      <c r="AQ181" s="8">
        <v>38</v>
      </c>
      <c r="AR181" s="8">
        <v>20</v>
      </c>
      <c r="AS181" s="8">
        <v>62</v>
      </c>
      <c r="AT181" s="8">
        <v>42</v>
      </c>
      <c r="AU181" s="8">
        <v>12</v>
      </c>
      <c r="AV181" s="8">
        <v>21</v>
      </c>
      <c r="AW181" s="8">
        <v>20</v>
      </c>
      <c r="AX181" s="8">
        <v>24</v>
      </c>
      <c r="AY181" s="8">
        <v>5</v>
      </c>
      <c r="AZ181" s="8">
        <v>753</v>
      </c>
      <c r="BA181" s="8">
        <v>3</v>
      </c>
      <c r="BB181" s="8">
        <v>4</v>
      </c>
      <c r="BC181" s="8">
        <v>17</v>
      </c>
      <c r="BD181" s="8">
        <v>23</v>
      </c>
      <c r="BE181" s="8">
        <v>1</v>
      </c>
      <c r="BF181" s="8">
        <v>1</v>
      </c>
      <c r="BG181" s="8">
        <v>9</v>
      </c>
      <c r="BH181" s="8">
        <v>8</v>
      </c>
      <c r="BI181" s="8">
        <v>3</v>
      </c>
      <c r="BJ181" s="8">
        <v>21</v>
      </c>
      <c r="BK181" s="8">
        <v>3</v>
      </c>
      <c r="BL181" s="8">
        <v>1</v>
      </c>
      <c r="BM181" s="8">
        <v>7</v>
      </c>
      <c r="BN181" s="8">
        <v>48</v>
      </c>
      <c r="BO181" s="8">
        <v>18</v>
      </c>
      <c r="BP181" s="8">
        <v>21</v>
      </c>
      <c r="BQ181" s="8">
        <v>144</v>
      </c>
      <c r="BR181" s="8">
        <v>124</v>
      </c>
      <c r="BS181" s="8">
        <v>6</v>
      </c>
      <c r="BT181" s="8">
        <v>10</v>
      </c>
      <c r="BU181" s="8">
        <v>32</v>
      </c>
      <c r="BV181" s="8">
        <v>6796</v>
      </c>
      <c r="BW181" s="8">
        <v>17</v>
      </c>
      <c r="BX181" s="8">
        <v>12</v>
      </c>
      <c r="BY181" s="8">
        <v>13</v>
      </c>
      <c r="BZ181" s="8">
        <v>2</v>
      </c>
      <c r="CA181" s="8">
        <v>29</v>
      </c>
      <c r="CB181" s="8">
        <v>3</v>
      </c>
      <c r="CC181" s="8">
        <v>3</v>
      </c>
      <c r="CD181" s="8">
        <v>3</v>
      </c>
      <c r="CE181" s="8">
        <v>15</v>
      </c>
      <c r="CF181" s="8">
        <v>3</v>
      </c>
      <c r="CG181" s="8">
        <v>4</v>
      </c>
      <c r="CH181" s="8">
        <v>11</v>
      </c>
      <c r="CI181" s="8">
        <v>29</v>
      </c>
      <c r="CJ181" s="8">
        <v>0</v>
      </c>
      <c r="CK181" s="8">
        <v>8</v>
      </c>
      <c r="CL181" s="8">
        <v>17</v>
      </c>
      <c r="CM181" s="8">
        <v>5</v>
      </c>
      <c r="CN181" s="8">
        <v>14</v>
      </c>
      <c r="CO181" s="8">
        <v>2</v>
      </c>
      <c r="CP181" s="8">
        <v>4</v>
      </c>
      <c r="CQ181" s="8">
        <v>11</v>
      </c>
      <c r="CR181" s="8">
        <v>0</v>
      </c>
      <c r="CS181" s="8">
        <v>3</v>
      </c>
      <c r="CT181" s="8">
        <v>1</v>
      </c>
      <c r="CU181" s="8">
        <v>2</v>
      </c>
      <c r="CV181" s="8">
        <v>8</v>
      </c>
      <c r="CW181" s="8">
        <v>104</v>
      </c>
      <c r="CX181" s="8">
        <v>45</v>
      </c>
      <c r="CY181" s="8">
        <v>5</v>
      </c>
      <c r="CZ181" s="8">
        <v>32</v>
      </c>
      <c r="DA181" s="8">
        <v>1</v>
      </c>
      <c r="DB181" s="8">
        <v>0</v>
      </c>
      <c r="DC181" s="8">
        <v>3</v>
      </c>
      <c r="DD181" s="8">
        <v>9</v>
      </c>
      <c r="DE181" s="8">
        <v>32</v>
      </c>
      <c r="DF181" s="8">
        <v>25608</v>
      </c>
      <c r="DG181" s="8">
        <v>15</v>
      </c>
      <c r="DH181" s="8">
        <v>54</v>
      </c>
      <c r="DI181" s="8">
        <v>22</v>
      </c>
      <c r="DJ181" s="8">
        <v>2</v>
      </c>
      <c r="DK181" s="8">
        <v>22</v>
      </c>
      <c r="DL181" s="8">
        <v>2</v>
      </c>
      <c r="DM181" s="8">
        <v>10</v>
      </c>
      <c r="DN181" s="8">
        <v>8</v>
      </c>
      <c r="DO181" s="8">
        <v>18</v>
      </c>
      <c r="DP181" s="8">
        <v>10</v>
      </c>
      <c r="DQ181" s="8">
        <v>10</v>
      </c>
      <c r="DR181" s="8">
        <v>2</v>
      </c>
      <c r="DS181" s="8">
        <v>295</v>
      </c>
      <c r="DT181" s="8">
        <v>47</v>
      </c>
      <c r="DU181" s="8">
        <v>1</v>
      </c>
      <c r="DV181" s="8">
        <v>2</v>
      </c>
      <c r="DW181" s="8">
        <v>11</v>
      </c>
      <c r="DX181" s="8">
        <v>5</v>
      </c>
      <c r="DY181" s="8">
        <v>43</v>
      </c>
      <c r="DZ181" s="8">
        <v>39</v>
      </c>
      <c r="EA181" s="8">
        <v>17</v>
      </c>
      <c r="EB181" s="8">
        <v>57</v>
      </c>
      <c r="EC181" s="8">
        <v>29</v>
      </c>
      <c r="ED181" s="8">
        <v>13</v>
      </c>
      <c r="EE181" s="8">
        <v>6</v>
      </c>
      <c r="EF181" s="8">
        <v>12</v>
      </c>
      <c r="EG181" s="8">
        <v>1</v>
      </c>
    </row>
    <row r="182" spans="1:137" ht="12.75">
      <c r="A182" s="9" t="s">
        <v>13</v>
      </c>
      <c r="C182" s="8">
        <v>62</v>
      </c>
      <c r="D182" s="8">
        <v>51</v>
      </c>
      <c r="E182" s="8">
        <v>20</v>
      </c>
      <c r="F182" s="8">
        <v>16</v>
      </c>
      <c r="G182" s="8">
        <v>100</v>
      </c>
      <c r="H182" s="8">
        <v>24</v>
      </c>
      <c r="I182" s="8">
        <v>30</v>
      </c>
      <c r="J182" s="8">
        <v>13</v>
      </c>
      <c r="K182" s="8">
        <v>3</v>
      </c>
      <c r="L182" s="8">
        <v>8</v>
      </c>
      <c r="M182" s="8">
        <v>17</v>
      </c>
      <c r="N182" s="8">
        <v>85</v>
      </c>
      <c r="O182" s="8">
        <v>86</v>
      </c>
      <c r="P182" s="8">
        <v>19</v>
      </c>
      <c r="Q182" s="8">
        <v>16</v>
      </c>
      <c r="R182" s="8">
        <v>103</v>
      </c>
      <c r="S182" s="8">
        <v>56877</v>
      </c>
      <c r="T182" s="8">
        <v>8120</v>
      </c>
      <c r="U182" s="8">
        <v>10</v>
      </c>
      <c r="V182" s="8">
        <v>19</v>
      </c>
      <c r="W182" s="8">
        <v>15</v>
      </c>
      <c r="X182" s="8">
        <v>8</v>
      </c>
      <c r="Y182" s="8">
        <v>255</v>
      </c>
      <c r="Z182" s="8">
        <v>286</v>
      </c>
      <c r="AA182" s="8">
        <v>17</v>
      </c>
      <c r="AB182" s="8">
        <v>14</v>
      </c>
      <c r="AC182" s="8">
        <v>15</v>
      </c>
      <c r="AD182" s="8">
        <v>29</v>
      </c>
      <c r="AE182" s="8">
        <v>17</v>
      </c>
      <c r="AF182" s="8">
        <v>91</v>
      </c>
      <c r="AG182" s="8">
        <v>443</v>
      </c>
      <c r="AH182" s="8">
        <v>17</v>
      </c>
      <c r="AI182" s="8">
        <v>28</v>
      </c>
      <c r="AJ182" s="8">
        <v>52</v>
      </c>
      <c r="AK182" s="8">
        <v>15</v>
      </c>
      <c r="AL182" s="8">
        <v>199</v>
      </c>
      <c r="AM182" s="8">
        <v>7</v>
      </c>
      <c r="AN182" s="8">
        <v>15</v>
      </c>
      <c r="AO182" s="8">
        <v>60</v>
      </c>
      <c r="AP182" s="8">
        <v>40</v>
      </c>
      <c r="AQ182" s="8">
        <v>58</v>
      </c>
      <c r="AR182" s="8">
        <v>42</v>
      </c>
      <c r="AS182" s="8">
        <v>95</v>
      </c>
      <c r="AT182" s="8">
        <v>59</v>
      </c>
      <c r="AU182" s="8">
        <v>24</v>
      </c>
      <c r="AV182" s="8">
        <v>67</v>
      </c>
      <c r="AW182" s="8">
        <v>45</v>
      </c>
      <c r="AX182" s="8">
        <v>34</v>
      </c>
      <c r="AY182" s="8">
        <v>17</v>
      </c>
      <c r="AZ182" s="8">
        <v>1323</v>
      </c>
      <c r="BA182" s="8">
        <v>8</v>
      </c>
      <c r="BB182" s="8">
        <v>12</v>
      </c>
      <c r="BC182" s="8">
        <v>30</v>
      </c>
      <c r="BD182" s="8">
        <v>66</v>
      </c>
      <c r="BE182" s="8">
        <v>8</v>
      </c>
      <c r="BF182" s="8">
        <v>6</v>
      </c>
      <c r="BG182" s="8">
        <v>14</v>
      </c>
      <c r="BH182" s="8">
        <v>20</v>
      </c>
      <c r="BI182" s="8">
        <v>4</v>
      </c>
      <c r="BJ182" s="8">
        <v>39</v>
      </c>
      <c r="BK182" s="8">
        <v>11</v>
      </c>
      <c r="BL182" s="8">
        <v>3</v>
      </c>
      <c r="BM182" s="8">
        <v>18</v>
      </c>
      <c r="BN182" s="8">
        <v>100</v>
      </c>
      <c r="BO182" s="8">
        <v>44</v>
      </c>
      <c r="BP182" s="8">
        <v>64</v>
      </c>
      <c r="BQ182" s="8">
        <v>418</v>
      </c>
      <c r="BR182" s="8">
        <v>461</v>
      </c>
      <c r="BS182" s="8">
        <v>31</v>
      </c>
      <c r="BT182" s="8">
        <v>28</v>
      </c>
      <c r="BU182" s="8">
        <v>67</v>
      </c>
      <c r="BV182" s="8">
        <v>15332</v>
      </c>
      <c r="BW182" s="8">
        <v>37</v>
      </c>
      <c r="BX182" s="8">
        <v>28</v>
      </c>
      <c r="BY182" s="8">
        <v>27</v>
      </c>
      <c r="BZ182" s="8">
        <v>10</v>
      </c>
      <c r="CA182" s="8">
        <v>53</v>
      </c>
      <c r="CB182" s="8">
        <v>3</v>
      </c>
      <c r="CC182" s="8">
        <v>73</v>
      </c>
      <c r="CD182" s="8">
        <v>14</v>
      </c>
      <c r="CE182" s="8">
        <v>30</v>
      </c>
      <c r="CF182" s="8">
        <v>15</v>
      </c>
      <c r="CG182" s="8">
        <v>14</v>
      </c>
      <c r="CH182" s="8">
        <v>36</v>
      </c>
      <c r="CI182" s="8">
        <v>67</v>
      </c>
      <c r="CJ182" s="8">
        <v>31</v>
      </c>
      <c r="CK182" s="8">
        <v>14</v>
      </c>
      <c r="CL182" s="8">
        <v>46</v>
      </c>
      <c r="CM182" s="8">
        <v>28</v>
      </c>
      <c r="CN182" s="8">
        <v>25</v>
      </c>
      <c r="CO182" s="8">
        <v>5</v>
      </c>
      <c r="CP182" s="8">
        <v>6</v>
      </c>
      <c r="CQ182" s="8">
        <v>44</v>
      </c>
      <c r="CR182" s="8">
        <v>17</v>
      </c>
      <c r="CS182" s="8">
        <v>10</v>
      </c>
      <c r="CT182" s="8">
        <v>7</v>
      </c>
      <c r="CU182" s="8">
        <v>9</v>
      </c>
      <c r="CV182" s="8">
        <v>18</v>
      </c>
      <c r="CW182" s="8">
        <v>198</v>
      </c>
      <c r="CX182" s="8">
        <v>69</v>
      </c>
      <c r="CY182" s="8">
        <v>11</v>
      </c>
      <c r="CZ182" s="8">
        <v>50</v>
      </c>
      <c r="DA182" s="8">
        <v>14</v>
      </c>
      <c r="DB182" s="8">
        <v>22</v>
      </c>
      <c r="DC182" s="8">
        <v>21</v>
      </c>
      <c r="DD182" s="8">
        <v>34</v>
      </c>
      <c r="DE182" s="8">
        <v>149</v>
      </c>
      <c r="DF182" s="8">
        <v>55864</v>
      </c>
      <c r="DG182" s="8">
        <v>37</v>
      </c>
      <c r="DH182" s="8">
        <v>142</v>
      </c>
      <c r="DI182" s="8">
        <v>28</v>
      </c>
      <c r="DJ182" s="8">
        <v>12</v>
      </c>
      <c r="DK182" s="8">
        <v>86</v>
      </c>
      <c r="DL182" s="8">
        <v>75</v>
      </c>
      <c r="DM182" s="8">
        <v>15</v>
      </c>
      <c r="DN182" s="8">
        <v>28</v>
      </c>
      <c r="DO182" s="8">
        <v>37</v>
      </c>
      <c r="DP182" s="8">
        <v>68</v>
      </c>
      <c r="DQ182" s="8">
        <v>24</v>
      </c>
      <c r="DR182" s="8">
        <v>10</v>
      </c>
      <c r="DS182" s="8">
        <v>766</v>
      </c>
      <c r="DT182" s="8">
        <v>79</v>
      </c>
      <c r="DU182" s="8">
        <v>8</v>
      </c>
      <c r="DV182" s="8">
        <v>16</v>
      </c>
      <c r="DW182" s="8">
        <v>32</v>
      </c>
      <c r="DX182" s="8">
        <v>27</v>
      </c>
      <c r="DY182" s="8">
        <v>48</v>
      </c>
      <c r="DZ182" s="8">
        <v>44</v>
      </c>
      <c r="EA182" s="8">
        <v>22</v>
      </c>
      <c r="EB182" s="8">
        <v>72</v>
      </c>
      <c r="EC182" s="8">
        <v>35</v>
      </c>
      <c r="ED182" s="8">
        <v>33</v>
      </c>
      <c r="EE182" s="8">
        <v>20</v>
      </c>
      <c r="EF182" s="8">
        <v>37</v>
      </c>
      <c r="EG182" s="8">
        <v>6</v>
      </c>
    </row>
    <row r="183" spans="2:137" s="10" customFormat="1" ht="12.75" customHeight="1">
      <c r="B183" s="11" t="s">
        <v>145</v>
      </c>
      <c r="C183" s="12">
        <f aca="true" t="shared" si="87" ref="C183:AH183">C182/144756</f>
        <v>0.00042830694409903565</v>
      </c>
      <c r="D183" s="12">
        <f t="shared" si="87"/>
        <v>0.00035231700240404544</v>
      </c>
      <c r="E183" s="12">
        <f t="shared" si="87"/>
        <v>0.0001381635303545276</v>
      </c>
      <c r="F183" s="12">
        <f t="shared" si="87"/>
        <v>0.0001105308242836221</v>
      </c>
      <c r="G183" s="12">
        <f t="shared" si="87"/>
        <v>0.0006908176517726381</v>
      </c>
      <c r="H183" s="12">
        <f t="shared" si="87"/>
        <v>0.00016579623642543314</v>
      </c>
      <c r="I183" s="12">
        <f t="shared" si="87"/>
        <v>0.00020724529553179142</v>
      </c>
      <c r="J183" s="12">
        <f t="shared" si="87"/>
        <v>8.980629473044295E-05</v>
      </c>
      <c r="K183" s="12">
        <f t="shared" si="87"/>
        <v>2.0724529553179143E-05</v>
      </c>
      <c r="L183" s="12">
        <f t="shared" si="87"/>
        <v>5.526541214181105E-05</v>
      </c>
      <c r="M183" s="12">
        <f t="shared" si="87"/>
        <v>0.00011743900080134847</v>
      </c>
      <c r="N183" s="12">
        <f t="shared" si="87"/>
        <v>0.0005871950040067424</v>
      </c>
      <c r="O183" s="12">
        <f t="shared" si="87"/>
        <v>0.0005941031805244688</v>
      </c>
      <c r="P183" s="12">
        <f t="shared" si="87"/>
        <v>0.00013125535383680124</v>
      </c>
      <c r="Q183" s="12">
        <f t="shared" si="87"/>
        <v>0.0001105308242836221</v>
      </c>
      <c r="R183" s="12">
        <f t="shared" si="87"/>
        <v>0.0007115421813258172</v>
      </c>
      <c r="S183" s="12">
        <f t="shared" si="87"/>
        <v>0.39291635579872336</v>
      </c>
      <c r="T183" s="12">
        <f t="shared" si="87"/>
        <v>0.056094393323938216</v>
      </c>
      <c r="U183" s="12">
        <f t="shared" si="87"/>
        <v>6.90817651772638E-05</v>
      </c>
      <c r="V183" s="12">
        <f t="shared" si="87"/>
        <v>0.00013125535383680124</v>
      </c>
      <c r="W183" s="12">
        <f t="shared" si="87"/>
        <v>0.00010362264776589571</v>
      </c>
      <c r="X183" s="12">
        <f t="shared" si="87"/>
        <v>5.526541214181105E-05</v>
      </c>
      <c r="Y183" s="12">
        <f t="shared" si="87"/>
        <v>0.0017615850120202272</v>
      </c>
      <c r="Z183" s="12">
        <f t="shared" si="87"/>
        <v>0.001975738484069745</v>
      </c>
      <c r="AA183" s="12">
        <f t="shared" si="87"/>
        <v>0.00011743900080134847</v>
      </c>
      <c r="AB183" s="12">
        <f t="shared" si="87"/>
        <v>9.671447124816933E-05</v>
      </c>
      <c r="AC183" s="12">
        <f t="shared" si="87"/>
        <v>0.00010362264776589571</v>
      </c>
      <c r="AD183" s="12">
        <f t="shared" si="87"/>
        <v>0.00020033711901406505</v>
      </c>
      <c r="AE183" s="12">
        <f t="shared" si="87"/>
        <v>0.00011743900080134847</v>
      </c>
      <c r="AF183" s="12">
        <f t="shared" si="87"/>
        <v>0.0006286440631131007</v>
      </c>
      <c r="AG183" s="12">
        <f t="shared" si="87"/>
        <v>0.0030603221973527868</v>
      </c>
      <c r="AH183" s="12">
        <f t="shared" si="87"/>
        <v>0.00011743900080134847</v>
      </c>
      <c r="AI183" s="12">
        <f aca="true" t="shared" si="88" ref="AI183:CT183">AI182/144756</f>
        <v>0.00019342894249633867</v>
      </c>
      <c r="AJ183" s="12">
        <f t="shared" si="88"/>
        <v>0.0003592251789217718</v>
      </c>
      <c r="AK183" s="12">
        <f t="shared" si="88"/>
        <v>0.00010362264776589571</v>
      </c>
      <c r="AL183" s="12">
        <f t="shared" si="88"/>
        <v>0.0013747271270275498</v>
      </c>
      <c r="AM183" s="12">
        <f t="shared" si="88"/>
        <v>4.835723562408467E-05</v>
      </c>
      <c r="AN183" s="12">
        <f t="shared" si="88"/>
        <v>0.00010362264776589571</v>
      </c>
      <c r="AO183" s="12">
        <f t="shared" si="88"/>
        <v>0.00041449059106358284</v>
      </c>
      <c r="AP183" s="12">
        <f t="shared" si="88"/>
        <v>0.0002763270607090552</v>
      </c>
      <c r="AQ183" s="12">
        <f t="shared" si="88"/>
        <v>0.0004006742380281301</v>
      </c>
      <c r="AR183" s="12">
        <f t="shared" si="88"/>
        <v>0.000290143413744508</v>
      </c>
      <c r="AS183" s="12">
        <f t="shared" si="88"/>
        <v>0.0006562767691840062</v>
      </c>
      <c r="AT183" s="12">
        <f t="shared" si="88"/>
        <v>0.0004075824145458565</v>
      </c>
      <c r="AU183" s="12">
        <f t="shared" si="88"/>
        <v>0.00016579623642543314</v>
      </c>
      <c r="AV183" s="12">
        <f t="shared" si="88"/>
        <v>0.00046284782668766755</v>
      </c>
      <c r="AW183" s="12">
        <f t="shared" si="88"/>
        <v>0.00031086794329768713</v>
      </c>
      <c r="AX183" s="12">
        <f t="shared" si="88"/>
        <v>0.00023487800160269695</v>
      </c>
      <c r="AY183" s="12">
        <f t="shared" si="88"/>
        <v>0.00011743900080134847</v>
      </c>
      <c r="AZ183" s="12">
        <f t="shared" si="88"/>
        <v>0.009139517532952002</v>
      </c>
      <c r="BA183" s="12">
        <f t="shared" si="88"/>
        <v>5.526541214181105E-05</v>
      </c>
      <c r="BB183" s="12">
        <f t="shared" si="88"/>
        <v>8.289811821271657E-05</v>
      </c>
      <c r="BC183" s="12">
        <f t="shared" si="88"/>
        <v>0.00020724529553179142</v>
      </c>
      <c r="BD183" s="12">
        <f t="shared" si="88"/>
        <v>0.00045593965016994115</v>
      </c>
      <c r="BE183" s="12">
        <f t="shared" si="88"/>
        <v>5.526541214181105E-05</v>
      </c>
      <c r="BF183" s="12">
        <f t="shared" si="88"/>
        <v>4.1449059106358285E-05</v>
      </c>
      <c r="BG183" s="12">
        <f t="shared" si="88"/>
        <v>9.671447124816933E-05</v>
      </c>
      <c r="BH183" s="12">
        <f t="shared" si="88"/>
        <v>0.0001381635303545276</v>
      </c>
      <c r="BI183" s="12">
        <f t="shared" si="88"/>
        <v>2.7632706070905525E-05</v>
      </c>
      <c r="BJ183" s="12">
        <f t="shared" si="88"/>
        <v>0.0002694188841913289</v>
      </c>
      <c r="BK183" s="12">
        <f t="shared" si="88"/>
        <v>7.59899416949902E-05</v>
      </c>
      <c r="BL183" s="12">
        <f t="shared" si="88"/>
        <v>2.0724529553179143E-05</v>
      </c>
      <c r="BM183" s="12">
        <f t="shared" si="88"/>
        <v>0.00012434717731907486</v>
      </c>
      <c r="BN183" s="12">
        <f t="shared" si="88"/>
        <v>0.0006908176517726381</v>
      </c>
      <c r="BO183" s="12">
        <f t="shared" si="88"/>
        <v>0.0003039597667799608</v>
      </c>
      <c r="BP183" s="12">
        <f t="shared" si="88"/>
        <v>0.0004421232971344884</v>
      </c>
      <c r="BQ183" s="12">
        <f t="shared" si="88"/>
        <v>0.0028876177844096274</v>
      </c>
      <c r="BR183" s="12">
        <f t="shared" si="88"/>
        <v>0.0031846693746718615</v>
      </c>
      <c r="BS183" s="12">
        <f t="shared" si="88"/>
        <v>0.00021415347204951782</v>
      </c>
      <c r="BT183" s="12">
        <f t="shared" si="88"/>
        <v>0.00019342894249633867</v>
      </c>
      <c r="BU183" s="12">
        <f t="shared" si="88"/>
        <v>0.00046284782668766755</v>
      </c>
      <c r="BV183" s="12">
        <f t="shared" si="88"/>
        <v>0.10591616236978087</v>
      </c>
      <c r="BW183" s="12">
        <f t="shared" si="88"/>
        <v>0.0002556025311558761</v>
      </c>
      <c r="BX183" s="12">
        <f t="shared" si="88"/>
        <v>0.00019342894249633867</v>
      </c>
      <c r="BY183" s="12">
        <f t="shared" si="88"/>
        <v>0.0001865207659786123</v>
      </c>
      <c r="BZ183" s="12">
        <f t="shared" si="88"/>
        <v>6.90817651772638E-05</v>
      </c>
      <c r="CA183" s="12">
        <f t="shared" si="88"/>
        <v>0.0003661333554394982</v>
      </c>
      <c r="CB183" s="12">
        <f t="shared" si="88"/>
        <v>2.0724529553179143E-05</v>
      </c>
      <c r="CC183" s="12">
        <f t="shared" si="88"/>
        <v>0.0005042968857940258</v>
      </c>
      <c r="CD183" s="12">
        <f t="shared" si="88"/>
        <v>9.671447124816933E-05</v>
      </c>
      <c r="CE183" s="12">
        <f t="shared" si="88"/>
        <v>0.00020724529553179142</v>
      </c>
      <c r="CF183" s="12">
        <f t="shared" si="88"/>
        <v>0.00010362264776589571</v>
      </c>
      <c r="CG183" s="12">
        <f t="shared" si="88"/>
        <v>9.671447124816933E-05</v>
      </c>
      <c r="CH183" s="12">
        <f t="shared" si="88"/>
        <v>0.0002486943546381497</v>
      </c>
      <c r="CI183" s="12">
        <f t="shared" si="88"/>
        <v>0.00046284782668766755</v>
      </c>
      <c r="CJ183" s="12">
        <f t="shared" si="88"/>
        <v>0.00021415347204951782</v>
      </c>
      <c r="CK183" s="12">
        <f t="shared" si="88"/>
        <v>9.671447124816933E-05</v>
      </c>
      <c r="CL183" s="12">
        <f t="shared" si="88"/>
        <v>0.00031777611981541353</v>
      </c>
      <c r="CM183" s="12">
        <f t="shared" si="88"/>
        <v>0.00019342894249633867</v>
      </c>
      <c r="CN183" s="12">
        <f t="shared" si="88"/>
        <v>0.00017270441294315952</v>
      </c>
      <c r="CO183" s="12">
        <f t="shared" si="88"/>
        <v>3.45408825886319E-05</v>
      </c>
      <c r="CP183" s="12">
        <f t="shared" si="88"/>
        <v>4.1449059106358285E-05</v>
      </c>
      <c r="CQ183" s="12">
        <f t="shared" si="88"/>
        <v>0.0003039597667799608</v>
      </c>
      <c r="CR183" s="12">
        <f t="shared" si="88"/>
        <v>0.00011743900080134847</v>
      </c>
      <c r="CS183" s="12">
        <f t="shared" si="88"/>
        <v>6.90817651772638E-05</v>
      </c>
      <c r="CT183" s="12">
        <f t="shared" si="88"/>
        <v>4.835723562408467E-05</v>
      </c>
      <c r="CU183" s="12">
        <f aca="true" t="shared" si="89" ref="CU183:EG183">CU182/144756</f>
        <v>6.217358865953743E-05</v>
      </c>
      <c r="CV183" s="12">
        <f t="shared" si="89"/>
        <v>0.00012434717731907486</v>
      </c>
      <c r="CW183" s="12">
        <f t="shared" si="89"/>
        <v>0.0013678189505098234</v>
      </c>
      <c r="CX183" s="12">
        <f t="shared" si="89"/>
        <v>0.0004766641797231203</v>
      </c>
      <c r="CY183" s="12">
        <f t="shared" si="89"/>
        <v>7.59899416949902E-05</v>
      </c>
      <c r="CZ183" s="12">
        <f t="shared" si="89"/>
        <v>0.00034540882588631903</v>
      </c>
      <c r="DA183" s="12">
        <f t="shared" si="89"/>
        <v>9.671447124816933E-05</v>
      </c>
      <c r="DB183" s="12">
        <f t="shared" si="89"/>
        <v>0.0001519798833899804</v>
      </c>
      <c r="DC183" s="12">
        <f t="shared" si="89"/>
        <v>0.000145071706872254</v>
      </c>
      <c r="DD183" s="12">
        <f t="shared" si="89"/>
        <v>0.00023487800160269695</v>
      </c>
      <c r="DE183" s="12">
        <f t="shared" si="89"/>
        <v>0.0010293183011412309</v>
      </c>
      <c r="DF183" s="12">
        <f t="shared" si="89"/>
        <v>0.3859183729862665</v>
      </c>
      <c r="DG183" s="12">
        <f t="shared" si="89"/>
        <v>0.0002556025311558761</v>
      </c>
      <c r="DH183" s="12">
        <f t="shared" si="89"/>
        <v>0.000980961065517146</v>
      </c>
      <c r="DI183" s="12">
        <f t="shared" si="89"/>
        <v>0.00019342894249633867</v>
      </c>
      <c r="DJ183" s="12">
        <f t="shared" si="89"/>
        <v>8.289811821271657E-05</v>
      </c>
      <c r="DK183" s="12">
        <f t="shared" si="89"/>
        <v>0.0005941031805244688</v>
      </c>
      <c r="DL183" s="12">
        <f t="shared" si="89"/>
        <v>0.0005181132388294786</v>
      </c>
      <c r="DM183" s="12">
        <f t="shared" si="89"/>
        <v>0.00010362264776589571</v>
      </c>
      <c r="DN183" s="12">
        <f t="shared" si="89"/>
        <v>0.00019342894249633867</v>
      </c>
      <c r="DO183" s="12">
        <f t="shared" si="89"/>
        <v>0.0002556025311558761</v>
      </c>
      <c r="DP183" s="12">
        <f t="shared" si="89"/>
        <v>0.0004697560032053939</v>
      </c>
      <c r="DQ183" s="12">
        <f t="shared" si="89"/>
        <v>0.00016579623642543314</v>
      </c>
      <c r="DR183" s="12">
        <f t="shared" si="89"/>
        <v>6.90817651772638E-05</v>
      </c>
      <c r="DS183" s="12">
        <f t="shared" si="89"/>
        <v>0.005291663212578407</v>
      </c>
      <c r="DT183" s="12">
        <f t="shared" si="89"/>
        <v>0.0005457459449003841</v>
      </c>
      <c r="DU183" s="12">
        <f t="shared" si="89"/>
        <v>5.526541214181105E-05</v>
      </c>
      <c r="DV183" s="12">
        <f t="shared" si="89"/>
        <v>0.0001105308242836221</v>
      </c>
      <c r="DW183" s="12">
        <f t="shared" si="89"/>
        <v>0.0002210616485672442</v>
      </c>
      <c r="DX183" s="12">
        <f t="shared" si="89"/>
        <v>0.0001865207659786123</v>
      </c>
      <c r="DY183" s="12">
        <f t="shared" si="89"/>
        <v>0.0003315924728508663</v>
      </c>
      <c r="DZ183" s="12">
        <f t="shared" si="89"/>
        <v>0.0003039597667799608</v>
      </c>
      <c r="EA183" s="12">
        <f t="shared" si="89"/>
        <v>0.0001519798833899804</v>
      </c>
      <c r="EB183" s="12">
        <f t="shared" si="89"/>
        <v>0.0004973887092762995</v>
      </c>
      <c r="EC183" s="12">
        <f t="shared" si="89"/>
        <v>0.00024178617812042332</v>
      </c>
      <c r="ED183" s="12">
        <f t="shared" si="89"/>
        <v>0.00022796982508497057</v>
      </c>
      <c r="EE183" s="12">
        <f t="shared" si="89"/>
        <v>0.0001381635303545276</v>
      </c>
      <c r="EF183" s="12">
        <f t="shared" si="89"/>
        <v>0.0002556025311558761</v>
      </c>
      <c r="EG183" s="12">
        <f t="shared" si="89"/>
        <v>4.1449059106358285E-05</v>
      </c>
    </row>
    <row r="184" spans="2:137" ht="4.5" customHeight="1">
      <c r="B184" s="13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</row>
    <row r="185" spans="1:137" ht="12.75">
      <c r="A185" s="3" t="s">
        <v>78</v>
      </c>
      <c r="B185" s="13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</row>
    <row r="186" spans="2:137" ht="12.75">
      <c r="B186" s="7" t="s">
        <v>74</v>
      </c>
      <c r="C186" s="8">
        <v>13</v>
      </c>
      <c r="D186" s="8">
        <v>9</v>
      </c>
      <c r="E186" s="8">
        <v>9</v>
      </c>
      <c r="F186" s="8">
        <v>8</v>
      </c>
      <c r="G186" s="8">
        <v>34</v>
      </c>
      <c r="H186" s="8">
        <v>3</v>
      </c>
      <c r="I186" s="8">
        <v>8</v>
      </c>
      <c r="J186" s="8">
        <v>21</v>
      </c>
      <c r="K186" s="8">
        <v>3</v>
      </c>
      <c r="L186" s="8">
        <v>5</v>
      </c>
      <c r="M186" s="8">
        <v>4</v>
      </c>
      <c r="N186" s="8">
        <v>22</v>
      </c>
      <c r="O186" s="8">
        <v>43</v>
      </c>
      <c r="P186" s="8">
        <v>6</v>
      </c>
      <c r="Q186" s="8">
        <v>28</v>
      </c>
      <c r="R186" s="8">
        <v>46</v>
      </c>
      <c r="S186" s="8">
        <v>14680</v>
      </c>
      <c r="T186" s="8">
        <v>593</v>
      </c>
      <c r="U186" s="8">
        <v>9</v>
      </c>
      <c r="V186" s="8">
        <v>6</v>
      </c>
      <c r="W186" s="8">
        <v>1</v>
      </c>
      <c r="X186" s="8">
        <v>0</v>
      </c>
      <c r="Y186" s="8">
        <v>46</v>
      </c>
      <c r="Z186" s="8">
        <v>47</v>
      </c>
      <c r="AA186" s="8">
        <v>38</v>
      </c>
      <c r="AB186" s="8">
        <v>7</v>
      </c>
      <c r="AC186" s="8">
        <v>18</v>
      </c>
      <c r="AD186" s="8">
        <v>42</v>
      </c>
      <c r="AE186" s="8">
        <v>30</v>
      </c>
      <c r="AF186" s="8">
        <v>73</v>
      </c>
      <c r="AG186" s="8">
        <v>83</v>
      </c>
      <c r="AH186" s="8">
        <v>17</v>
      </c>
      <c r="AI186" s="8">
        <v>9</v>
      </c>
      <c r="AJ186" s="8">
        <v>81</v>
      </c>
      <c r="AK186" s="8">
        <v>11</v>
      </c>
      <c r="AL186" s="8">
        <v>41</v>
      </c>
      <c r="AM186" s="8">
        <v>36</v>
      </c>
      <c r="AN186" s="8">
        <v>12</v>
      </c>
      <c r="AO186" s="8">
        <v>69</v>
      </c>
      <c r="AP186" s="8">
        <v>10</v>
      </c>
      <c r="AQ186" s="8">
        <v>32</v>
      </c>
      <c r="AR186" s="8">
        <v>54</v>
      </c>
      <c r="AS186" s="8">
        <v>14</v>
      </c>
      <c r="AT186" s="8">
        <v>8</v>
      </c>
      <c r="AU186" s="8">
        <v>10</v>
      </c>
      <c r="AV186" s="8">
        <v>16</v>
      </c>
      <c r="AW186" s="8">
        <v>78</v>
      </c>
      <c r="AX186" s="8">
        <v>6</v>
      </c>
      <c r="AY186" s="8">
        <v>17</v>
      </c>
      <c r="AZ186" s="8">
        <v>197</v>
      </c>
      <c r="BA186" s="8">
        <v>2</v>
      </c>
      <c r="BB186" s="8">
        <v>8</v>
      </c>
      <c r="BC186" s="8">
        <v>10</v>
      </c>
      <c r="BD186" s="8">
        <v>109</v>
      </c>
      <c r="BE186" s="8">
        <v>25</v>
      </c>
      <c r="BF186" s="8">
        <v>22</v>
      </c>
      <c r="BG186" s="8">
        <v>3</v>
      </c>
      <c r="BH186" s="8">
        <v>33</v>
      </c>
      <c r="BI186" s="8">
        <v>9</v>
      </c>
      <c r="BJ186" s="8">
        <v>45</v>
      </c>
      <c r="BK186" s="8">
        <v>34</v>
      </c>
      <c r="BL186" s="8">
        <v>9</v>
      </c>
      <c r="BM186" s="8">
        <v>31</v>
      </c>
      <c r="BN186" s="8">
        <v>128</v>
      </c>
      <c r="BO186" s="8">
        <v>47</v>
      </c>
      <c r="BP186" s="8">
        <v>205</v>
      </c>
      <c r="BQ186" s="8">
        <v>250</v>
      </c>
      <c r="BR186" s="8">
        <v>283</v>
      </c>
      <c r="BS186" s="8">
        <v>76</v>
      </c>
      <c r="BT186" s="8">
        <v>24</v>
      </c>
      <c r="BU186" s="8">
        <v>23</v>
      </c>
      <c r="BV186" s="8">
        <v>4322</v>
      </c>
      <c r="BW186" s="8">
        <v>15</v>
      </c>
      <c r="BX186" s="8">
        <v>18</v>
      </c>
      <c r="BY186" s="8">
        <v>30</v>
      </c>
      <c r="BZ186" s="8">
        <v>8</v>
      </c>
      <c r="CA186" s="8">
        <v>53</v>
      </c>
      <c r="CB186" s="8">
        <v>9</v>
      </c>
      <c r="CC186" s="8">
        <v>5</v>
      </c>
      <c r="CD186" s="8">
        <v>36</v>
      </c>
      <c r="CE186" s="8">
        <v>14</v>
      </c>
      <c r="CF186" s="8">
        <v>51</v>
      </c>
      <c r="CG186" s="8">
        <v>6</v>
      </c>
      <c r="CH186" s="8">
        <v>51</v>
      </c>
      <c r="CI186" s="8">
        <v>61</v>
      </c>
      <c r="CJ186" s="8">
        <v>21</v>
      </c>
      <c r="CK186" s="8">
        <v>9</v>
      </c>
      <c r="CL186" s="8">
        <v>72</v>
      </c>
      <c r="CM186" s="8">
        <v>91</v>
      </c>
      <c r="CN186" s="8">
        <v>9</v>
      </c>
      <c r="CO186" s="8">
        <v>4</v>
      </c>
      <c r="CP186" s="8">
        <v>4</v>
      </c>
      <c r="CQ186" s="8">
        <v>141</v>
      </c>
      <c r="CR186" s="8">
        <v>40</v>
      </c>
      <c r="CS186" s="8">
        <v>5</v>
      </c>
      <c r="CT186" s="8">
        <v>6</v>
      </c>
      <c r="CU186" s="8">
        <v>8</v>
      </c>
      <c r="CV186" s="8">
        <v>5</v>
      </c>
      <c r="CW186" s="8">
        <v>61</v>
      </c>
      <c r="CX186" s="8">
        <v>14</v>
      </c>
      <c r="CY186" s="8">
        <v>12</v>
      </c>
      <c r="CZ186" s="8">
        <v>40</v>
      </c>
      <c r="DA186" s="8">
        <v>14</v>
      </c>
      <c r="DB186" s="8">
        <v>8</v>
      </c>
      <c r="DC186" s="8">
        <v>38</v>
      </c>
      <c r="DD186" s="8">
        <v>69</v>
      </c>
      <c r="DE186" s="8">
        <v>94</v>
      </c>
      <c r="DF186" s="8">
        <v>14870</v>
      </c>
      <c r="DG186" s="8">
        <v>21</v>
      </c>
      <c r="DH186" s="8">
        <v>84</v>
      </c>
      <c r="DI186" s="8">
        <v>3</v>
      </c>
      <c r="DJ186" s="8">
        <v>13</v>
      </c>
      <c r="DK186" s="8">
        <v>54</v>
      </c>
      <c r="DL186" s="8">
        <v>136</v>
      </c>
      <c r="DM186" s="8">
        <v>25</v>
      </c>
      <c r="DN186" s="8">
        <v>97</v>
      </c>
      <c r="DO186" s="8">
        <v>6</v>
      </c>
      <c r="DP186" s="8">
        <v>43</v>
      </c>
      <c r="DQ186" s="8">
        <v>10</v>
      </c>
      <c r="DR186" s="8">
        <v>3</v>
      </c>
      <c r="DS186" s="8">
        <v>98</v>
      </c>
      <c r="DT186" s="8">
        <v>135</v>
      </c>
      <c r="DU186" s="8">
        <v>7</v>
      </c>
      <c r="DV186" s="8">
        <v>4</v>
      </c>
      <c r="DW186" s="8">
        <v>34</v>
      </c>
      <c r="DX186" s="8">
        <v>14</v>
      </c>
      <c r="DY186" s="8">
        <v>6</v>
      </c>
      <c r="DZ186" s="8">
        <v>4</v>
      </c>
      <c r="EA186" s="8">
        <v>9</v>
      </c>
      <c r="EB186" s="8">
        <v>8</v>
      </c>
      <c r="EC186" s="8">
        <v>4</v>
      </c>
      <c r="ED186" s="8">
        <v>41</v>
      </c>
      <c r="EE186" s="8">
        <v>25</v>
      </c>
      <c r="EF186" s="8">
        <v>31</v>
      </c>
      <c r="EG186" s="8">
        <v>9</v>
      </c>
    </row>
    <row r="187" spans="2:137" ht="12.75">
      <c r="B187" s="7" t="s">
        <v>77</v>
      </c>
      <c r="C187" s="8">
        <v>1</v>
      </c>
      <c r="D187" s="8">
        <v>3</v>
      </c>
      <c r="E187" s="8">
        <v>14</v>
      </c>
      <c r="F187" s="8">
        <v>1</v>
      </c>
      <c r="G187" s="8">
        <v>5</v>
      </c>
      <c r="H187" s="8">
        <v>1</v>
      </c>
      <c r="I187" s="8">
        <v>2</v>
      </c>
      <c r="J187" s="8">
        <v>0</v>
      </c>
      <c r="K187" s="8">
        <v>0</v>
      </c>
      <c r="L187" s="8">
        <v>0</v>
      </c>
      <c r="M187" s="8">
        <v>0</v>
      </c>
      <c r="N187" s="8">
        <v>2</v>
      </c>
      <c r="O187" s="8">
        <v>7</v>
      </c>
      <c r="P187" s="8">
        <v>1</v>
      </c>
      <c r="Q187" s="8">
        <v>7</v>
      </c>
      <c r="R187" s="8">
        <v>14</v>
      </c>
      <c r="S187" s="8">
        <v>4213</v>
      </c>
      <c r="T187" s="8">
        <v>307</v>
      </c>
      <c r="U187" s="8">
        <v>0</v>
      </c>
      <c r="V187" s="8">
        <v>1</v>
      </c>
      <c r="W187" s="8">
        <v>1</v>
      </c>
      <c r="X187" s="8">
        <v>0</v>
      </c>
      <c r="Y187" s="8">
        <v>11</v>
      </c>
      <c r="Z187" s="8">
        <v>23</v>
      </c>
      <c r="AA187" s="8">
        <v>1</v>
      </c>
      <c r="AB187" s="8">
        <v>0</v>
      </c>
      <c r="AC187" s="8">
        <v>1</v>
      </c>
      <c r="AD187" s="8">
        <v>5</v>
      </c>
      <c r="AE187" s="8">
        <v>0</v>
      </c>
      <c r="AF187" s="8">
        <v>7</v>
      </c>
      <c r="AG187" s="8">
        <v>24</v>
      </c>
      <c r="AH187" s="8">
        <v>1</v>
      </c>
      <c r="AI187" s="8">
        <v>1</v>
      </c>
      <c r="AJ187" s="8">
        <v>1</v>
      </c>
      <c r="AK187" s="8">
        <v>0</v>
      </c>
      <c r="AL187" s="8">
        <v>12</v>
      </c>
      <c r="AM187" s="8">
        <v>0</v>
      </c>
      <c r="AN187" s="8">
        <v>0</v>
      </c>
      <c r="AO187" s="8">
        <v>4</v>
      </c>
      <c r="AP187" s="8">
        <v>1</v>
      </c>
      <c r="AQ187" s="8">
        <v>5</v>
      </c>
      <c r="AR187" s="8">
        <v>1</v>
      </c>
      <c r="AS187" s="8">
        <v>4</v>
      </c>
      <c r="AT187" s="8">
        <v>3</v>
      </c>
      <c r="AU187" s="8">
        <v>3</v>
      </c>
      <c r="AV187" s="8">
        <v>0</v>
      </c>
      <c r="AW187" s="8">
        <v>4</v>
      </c>
      <c r="AX187" s="8">
        <v>0</v>
      </c>
      <c r="AY187" s="8">
        <v>2</v>
      </c>
      <c r="AZ187" s="8">
        <v>60</v>
      </c>
      <c r="BA187" s="8">
        <v>1</v>
      </c>
      <c r="BB187" s="8">
        <v>0</v>
      </c>
      <c r="BC187" s="8">
        <v>0</v>
      </c>
      <c r="BD187" s="8">
        <v>3</v>
      </c>
      <c r="BE187" s="8">
        <v>1</v>
      </c>
      <c r="BF187" s="8">
        <v>0</v>
      </c>
      <c r="BG187" s="8">
        <v>1</v>
      </c>
      <c r="BH187" s="8">
        <v>0</v>
      </c>
      <c r="BI187" s="8">
        <v>0</v>
      </c>
      <c r="BJ187" s="8">
        <v>0</v>
      </c>
      <c r="BK187" s="8">
        <v>0</v>
      </c>
      <c r="BL187" s="8">
        <v>0</v>
      </c>
      <c r="BM187" s="8">
        <v>4</v>
      </c>
      <c r="BN187" s="8">
        <v>5</v>
      </c>
      <c r="BO187" s="8">
        <v>1</v>
      </c>
      <c r="BP187" s="8">
        <v>24</v>
      </c>
      <c r="BQ187" s="8">
        <v>11</v>
      </c>
      <c r="BR187" s="8">
        <v>1</v>
      </c>
      <c r="BS187" s="8">
        <v>0</v>
      </c>
      <c r="BT187" s="8">
        <v>2</v>
      </c>
      <c r="BU187" s="8">
        <v>6</v>
      </c>
      <c r="BV187" s="8">
        <v>1836</v>
      </c>
      <c r="BW187" s="8">
        <v>2</v>
      </c>
      <c r="BX187" s="8">
        <v>0</v>
      </c>
      <c r="BY187" s="8">
        <v>1</v>
      </c>
      <c r="BZ187" s="8">
        <v>0</v>
      </c>
      <c r="CA187" s="8">
        <v>4</v>
      </c>
      <c r="CB187" s="8">
        <v>0</v>
      </c>
      <c r="CC187" s="8">
        <v>0</v>
      </c>
      <c r="CD187" s="8">
        <v>2</v>
      </c>
      <c r="CE187" s="8">
        <v>2</v>
      </c>
      <c r="CF187" s="8">
        <v>4</v>
      </c>
      <c r="CG187" s="8">
        <v>2</v>
      </c>
      <c r="CH187" s="8">
        <v>3</v>
      </c>
      <c r="CI187" s="8">
        <v>4</v>
      </c>
      <c r="CJ187" s="8">
        <v>0</v>
      </c>
      <c r="CK187" s="8">
        <v>1</v>
      </c>
      <c r="CL187" s="8">
        <v>3</v>
      </c>
      <c r="CM187" s="8">
        <v>0</v>
      </c>
      <c r="CN187" s="8">
        <v>1</v>
      </c>
      <c r="CO187" s="8">
        <v>0</v>
      </c>
      <c r="CP187" s="8">
        <v>2</v>
      </c>
      <c r="CQ187" s="8">
        <v>3</v>
      </c>
      <c r="CR187" s="8">
        <v>0</v>
      </c>
      <c r="CS187" s="8">
        <v>3</v>
      </c>
      <c r="CT187" s="8">
        <v>0</v>
      </c>
      <c r="CU187" s="8">
        <v>0</v>
      </c>
      <c r="CV187" s="8">
        <v>0</v>
      </c>
      <c r="CW187" s="8">
        <v>16</v>
      </c>
      <c r="CX187" s="8">
        <v>2</v>
      </c>
      <c r="CY187" s="8">
        <v>5</v>
      </c>
      <c r="CZ187" s="8">
        <v>1</v>
      </c>
      <c r="DA187" s="8">
        <v>0</v>
      </c>
      <c r="DB187" s="8">
        <v>1</v>
      </c>
      <c r="DC187" s="8">
        <v>1</v>
      </c>
      <c r="DD187" s="8">
        <v>1</v>
      </c>
      <c r="DE187" s="8">
        <v>3</v>
      </c>
      <c r="DF187" s="8">
        <v>6452</v>
      </c>
      <c r="DG187" s="8">
        <v>1</v>
      </c>
      <c r="DH187" s="8">
        <v>11</v>
      </c>
      <c r="DI187" s="8">
        <v>2</v>
      </c>
      <c r="DJ187" s="8">
        <v>1</v>
      </c>
      <c r="DK187" s="8">
        <v>3</v>
      </c>
      <c r="DL187" s="8">
        <v>5</v>
      </c>
      <c r="DM187" s="8">
        <v>0</v>
      </c>
      <c r="DN187" s="8">
        <v>3</v>
      </c>
      <c r="DO187" s="8">
        <v>2</v>
      </c>
      <c r="DP187" s="8">
        <v>0</v>
      </c>
      <c r="DQ187" s="8">
        <v>1</v>
      </c>
      <c r="DR187" s="8">
        <v>0</v>
      </c>
      <c r="DS187" s="8">
        <v>32</v>
      </c>
      <c r="DT187" s="8">
        <v>18</v>
      </c>
      <c r="DU187" s="8">
        <v>0</v>
      </c>
      <c r="DV187" s="8">
        <v>2</v>
      </c>
      <c r="DW187" s="8">
        <v>3</v>
      </c>
      <c r="DX187" s="8">
        <v>0</v>
      </c>
      <c r="DY187" s="8">
        <v>1</v>
      </c>
      <c r="DZ187" s="8">
        <v>2</v>
      </c>
      <c r="EA187" s="8">
        <v>3</v>
      </c>
      <c r="EB187" s="8">
        <v>5</v>
      </c>
      <c r="EC187" s="8">
        <v>3</v>
      </c>
      <c r="ED187" s="8">
        <v>1</v>
      </c>
      <c r="EE187" s="8">
        <v>0</v>
      </c>
      <c r="EF187" s="8">
        <v>1</v>
      </c>
      <c r="EG187" s="8">
        <v>0</v>
      </c>
    </row>
    <row r="188" spans="2:137" ht="12.75">
      <c r="B188" s="7" t="s">
        <v>61</v>
      </c>
      <c r="C188" s="8">
        <v>4</v>
      </c>
      <c r="D188" s="8">
        <v>3</v>
      </c>
      <c r="E188" s="8">
        <v>2</v>
      </c>
      <c r="F188" s="8">
        <v>1</v>
      </c>
      <c r="G188" s="8">
        <v>1</v>
      </c>
      <c r="H188" s="8">
        <v>8</v>
      </c>
      <c r="I188" s="8">
        <v>3</v>
      </c>
      <c r="J188" s="8">
        <v>15</v>
      </c>
      <c r="K188" s="8">
        <v>5</v>
      </c>
      <c r="L188" s="8">
        <v>1</v>
      </c>
      <c r="M188" s="8">
        <v>4</v>
      </c>
      <c r="N188" s="8">
        <v>11</v>
      </c>
      <c r="O188" s="8">
        <v>6</v>
      </c>
      <c r="P188" s="8">
        <v>1</v>
      </c>
      <c r="Q188" s="8">
        <v>0</v>
      </c>
      <c r="R188" s="8">
        <v>37</v>
      </c>
      <c r="S188" s="8">
        <v>6927</v>
      </c>
      <c r="T188" s="8">
        <v>481</v>
      </c>
      <c r="U188" s="8">
        <v>0</v>
      </c>
      <c r="V188" s="8">
        <v>1</v>
      </c>
      <c r="W188" s="8">
        <v>2</v>
      </c>
      <c r="X188" s="8">
        <v>0</v>
      </c>
      <c r="Y188" s="8">
        <v>16</v>
      </c>
      <c r="Z188" s="8">
        <v>35</v>
      </c>
      <c r="AA188" s="8">
        <v>0</v>
      </c>
      <c r="AB188" s="8">
        <v>1</v>
      </c>
      <c r="AC188" s="8">
        <v>2</v>
      </c>
      <c r="AD188" s="8">
        <v>0</v>
      </c>
      <c r="AE188" s="8">
        <v>1</v>
      </c>
      <c r="AF188" s="8">
        <v>7</v>
      </c>
      <c r="AG188" s="8">
        <v>27</v>
      </c>
      <c r="AH188" s="8">
        <v>0</v>
      </c>
      <c r="AI188" s="8">
        <v>1</v>
      </c>
      <c r="AJ188" s="8">
        <v>0</v>
      </c>
      <c r="AK188" s="8">
        <v>1</v>
      </c>
      <c r="AL188" s="8">
        <v>17</v>
      </c>
      <c r="AM188" s="8">
        <v>2</v>
      </c>
      <c r="AN188" s="8">
        <v>2</v>
      </c>
      <c r="AO188" s="8">
        <v>7</v>
      </c>
      <c r="AP188" s="8">
        <v>0</v>
      </c>
      <c r="AQ188" s="8">
        <v>8</v>
      </c>
      <c r="AR188" s="8">
        <v>2</v>
      </c>
      <c r="AS188" s="8">
        <v>6</v>
      </c>
      <c r="AT188" s="8">
        <v>9</v>
      </c>
      <c r="AU188" s="8">
        <v>3</v>
      </c>
      <c r="AV188" s="8">
        <v>2</v>
      </c>
      <c r="AW188" s="8">
        <v>6</v>
      </c>
      <c r="AX188" s="8">
        <v>4</v>
      </c>
      <c r="AY188" s="8">
        <v>1</v>
      </c>
      <c r="AZ188" s="8">
        <v>90</v>
      </c>
      <c r="BA188" s="8">
        <v>3</v>
      </c>
      <c r="BB188" s="8">
        <v>2</v>
      </c>
      <c r="BC188" s="8">
        <v>3</v>
      </c>
      <c r="BD188" s="8">
        <v>9</v>
      </c>
      <c r="BE188" s="8">
        <v>0</v>
      </c>
      <c r="BF188" s="8">
        <v>0</v>
      </c>
      <c r="BG188" s="8">
        <v>2</v>
      </c>
      <c r="BH188" s="8">
        <v>0</v>
      </c>
      <c r="BI188" s="8">
        <v>0</v>
      </c>
      <c r="BJ188" s="8">
        <v>1</v>
      </c>
      <c r="BK188" s="8">
        <v>0</v>
      </c>
      <c r="BL188" s="8">
        <v>0</v>
      </c>
      <c r="BM188" s="8">
        <v>9</v>
      </c>
      <c r="BN188" s="8">
        <v>9</v>
      </c>
      <c r="BO188" s="8">
        <v>2</v>
      </c>
      <c r="BP188" s="8">
        <v>12</v>
      </c>
      <c r="BQ188" s="8">
        <v>10</v>
      </c>
      <c r="BR188" s="8">
        <v>5</v>
      </c>
      <c r="BS188" s="8">
        <v>1</v>
      </c>
      <c r="BT188" s="8">
        <v>4</v>
      </c>
      <c r="BU188" s="8">
        <v>17</v>
      </c>
      <c r="BV188" s="8">
        <v>2402</v>
      </c>
      <c r="BW188" s="8">
        <v>0</v>
      </c>
      <c r="BX188" s="8">
        <v>3</v>
      </c>
      <c r="BY188" s="8">
        <v>4</v>
      </c>
      <c r="BZ188" s="8">
        <v>1</v>
      </c>
      <c r="CA188" s="8">
        <v>7</v>
      </c>
      <c r="CB188" s="8">
        <v>3</v>
      </c>
      <c r="CC188" s="8">
        <v>0</v>
      </c>
      <c r="CD188" s="8">
        <v>2</v>
      </c>
      <c r="CE188" s="8">
        <v>5</v>
      </c>
      <c r="CF188" s="8">
        <v>0</v>
      </c>
      <c r="CG188" s="8">
        <v>6</v>
      </c>
      <c r="CH188" s="8">
        <v>2</v>
      </c>
      <c r="CI188" s="8">
        <v>2</v>
      </c>
      <c r="CJ188" s="8">
        <v>0</v>
      </c>
      <c r="CK188" s="8">
        <v>2</v>
      </c>
      <c r="CL188" s="8">
        <v>3</v>
      </c>
      <c r="CM188" s="8">
        <v>0</v>
      </c>
      <c r="CN188" s="8">
        <v>1</v>
      </c>
      <c r="CO188" s="8">
        <v>0</v>
      </c>
      <c r="CP188" s="8">
        <v>2</v>
      </c>
      <c r="CQ188" s="8">
        <v>3</v>
      </c>
      <c r="CR188" s="8">
        <v>0</v>
      </c>
      <c r="CS188" s="8">
        <v>0</v>
      </c>
      <c r="CT188" s="8">
        <v>2</v>
      </c>
      <c r="CU188" s="8">
        <v>0</v>
      </c>
      <c r="CV188" s="8">
        <v>4</v>
      </c>
      <c r="CW188" s="8">
        <v>10</v>
      </c>
      <c r="CX188" s="8">
        <v>4</v>
      </c>
      <c r="CY188" s="8">
        <v>0</v>
      </c>
      <c r="CZ188" s="8">
        <v>6</v>
      </c>
      <c r="DA188" s="8">
        <v>5</v>
      </c>
      <c r="DB188" s="8">
        <v>0</v>
      </c>
      <c r="DC188" s="8">
        <v>0</v>
      </c>
      <c r="DD188" s="8">
        <v>32</v>
      </c>
      <c r="DE188" s="8">
        <v>45</v>
      </c>
      <c r="DF188" s="8">
        <v>7563</v>
      </c>
      <c r="DG188" s="8">
        <v>13</v>
      </c>
      <c r="DH188" s="8">
        <v>18</v>
      </c>
      <c r="DI188" s="8">
        <v>5</v>
      </c>
      <c r="DJ188" s="8">
        <v>1</v>
      </c>
      <c r="DK188" s="8">
        <v>4</v>
      </c>
      <c r="DL188" s="8">
        <v>44</v>
      </c>
      <c r="DM188" s="8">
        <v>3</v>
      </c>
      <c r="DN188" s="8">
        <v>1</v>
      </c>
      <c r="DO188" s="8">
        <v>2</v>
      </c>
      <c r="DP188" s="8">
        <v>0</v>
      </c>
      <c r="DQ188" s="8">
        <v>1</v>
      </c>
      <c r="DR188" s="8">
        <v>0</v>
      </c>
      <c r="DS188" s="8">
        <v>43</v>
      </c>
      <c r="DT188" s="8">
        <v>5</v>
      </c>
      <c r="DU188" s="8">
        <v>3</v>
      </c>
      <c r="DV188" s="8">
        <v>4</v>
      </c>
      <c r="DW188" s="8">
        <v>8</v>
      </c>
      <c r="DX188" s="8">
        <v>107</v>
      </c>
      <c r="DY188" s="8">
        <v>2</v>
      </c>
      <c r="DZ188" s="8">
        <v>2</v>
      </c>
      <c r="EA188" s="8">
        <v>2</v>
      </c>
      <c r="EB188" s="8">
        <v>2</v>
      </c>
      <c r="EC188" s="8">
        <v>1</v>
      </c>
      <c r="ED188" s="8">
        <v>1</v>
      </c>
      <c r="EE188" s="8">
        <v>1</v>
      </c>
      <c r="EF188" s="8">
        <v>1</v>
      </c>
      <c r="EG188" s="8">
        <v>0</v>
      </c>
    </row>
    <row r="189" spans="2:137" ht="12.75">
      <c r="B189" s="7" t="s">
        <v>75</v>
      </c>
      <c r="C189" s="8">
        <v>5</v>
      </c>
      <c r="D189" s="8">
        <v>4</v>
      </c>
      <c r="E189" s="8">
        <v>0</v>
      </c>
      <c r="F189" s="8">
        <v>1</v>
      </c>
      <c r="G189" s="8">
        <v>4</v>
      </c>
      <c r="H189" s="8">
        <v>0</v>
      </c>
      <c r="I189" s="8">
        <v>1</v>
      </c>
      <c r="J189" s="8">
        <v>0</v>
      </c>
      <c r="K189" s="8">
        <v>0</v>
      </c>
      <c r="L189" s="8">
        <v>0</v>
      </c>
      <c r="M189" s="8">
        <v>0</v>
      </c>
      <c r="N189" s="8">
        <v>8</v>
      </c>
      <c r="O189" s="8">
        <v>1</v>
      </c>
      <c r="P189" s="8">
        <v>0</v>
      </c>
      <c r="Q189" s="8">
        <v>0</v>
      </c>
      <c r="R189" s="8">
        <v>10</v>
      </c>
      <c r="S189" s="8">
        <v>4573</v>
      </c>
      <c r="T189" s="8">
        <v>208</v>
      </c>
      <c r="U189" s="8">
        <v>1</v>
      </c>
      <c r="V189" s="8">
        <v>0</v>
      </c>
      <c r="W189" s="8">
        <v>0</v>
      </c>
      <c r="X189" s="8">
        <v>1</v>
      </c>
      <c r="Y189" s="8">
        <v>14</v>
      </c>
      <c r="Z189" s="8">
        <v>13</v>
      </c>
      <c r="AA189" s="8">
        <v>3</v>
      </c>
      <c r="AB189" s="8">
        <v>2</v>
      </c>
      <c r="AC189" s="8">
        <v>0</v>
      </c>
      <c r="AD189" s="8">
        <v>0</v>
      </c>
      <c r="AE189" s="8">
        <v>0</v>
      </c>
      <c r="AF189" s="8">
        <v>7</v>
      </c>
      <c r="AG189" s="8">
        <v>7</v>
      </c>
      <c r="AH189" s="8">
        <v>0</v>
      </c>
      <c r="AI189" s="8">
        <v>0</v>
      </c>
      <c r="AJ189" s="8">
        <v>6</v>
      </c>
      <c r="AK189" s="8">
        <v>0</v>
      </c>
      <c r="AL189" s="8">
        <v>7</v>
      </c>
      <c r="AM189" s="8">
        <v>2</v>
      </c>
      <c r="AN189" s="8">
        <v>1</v>
      </c>
      <c r="AO189" s="8">
        <v>9</v>
      </c>
      <c r="AP189" s="8">
        <v>1</v>
      </c>
      <c r="AQ189" s="8">
        <v>2</v>
      </c>
      <c r="AR189" s="8">
        <v>0</v>
      </c>
      <c r="AS189" s="8">
        <v>2</v>
      </c>
      <c r="AT189" s="8">
        <v>2</v>
      </c>
      <c r="AU189" s="8">
        <v>2</v>
      </c>
      <c r="AV189" s="8">
        <v>2</v>
      </c>
      <c r="AW189" s="8">
        <v>8</v>
      </c>
      <c r="AX189" s="8">
        <v>0</v>
      </c>
      <c r="AY189" s="8">
        <v>0</v>
      </c>
      <c r="AZ189" s="8">
        <v>40</v>
      </c>
      <c r="BA189" s="8">
        <v>0</v>
      </c>
      <c r="BB189" s="8">
        <v>2</v>
      </c>
      <c r="BC189" s="8">
        <v>0</v>
      </c>
      <c r="BD189" s="8">
        <v>18</v>
      </c>
      <c r="BE189" s="8">
        <v>1</v>
      </c>
      <c r="BF189" s="8">
        <v>0</v>
      </c>
      <c r="BG189" s="8">
        <v>0</v>
      </c>
      <c r="BH189" s="8">
        <v>1</v>
      </c>
      <c r="BI189" s="8">
        <v>1</v>
      </c>
      <c r="BJ189" s="8">
        <v>3</v>
      </c>
      <c r="BK189" s="8">
        <v>0</v>
      </c>
      <c r="BL189" s="8">
        <v>0</v>
      </c>
      <c r="BM189" s="8">
        <v>1</v>
      </c>
      <c r="BN189" s="8">
        <v>8</v>
      </c>
      <c r="BO189" s="8">
        <v>3</v>
      </c>
      <c r="BP189" s="8">
        <v>13</v>
      </c>
      <c r="BQ189" s="8">
        <v>5</v>
      </c>
      <c r="BR189" s="8">
        <v>4</v>
      </c>
      <c r="BS189" s="8">
        <v>1</v>
      </c>
      <c r="BT189" s="8">
        <v>0</v>
      </c>
      <c r="BU189" s="8">
        <v>4</v>
      </c>
      <c r="BV189" s="8">
        <v>939</v>
      </c>
      <c r="BW189" s="8">
        <v>2</v>
      </c>
      <c r="BX189" s="8">
        <v>1</v>
      </c>
      <c r="BY189" s="8">
        <v>1</v>
      </c>
      <c r="BZ189" s="8">
        <v>2</v>
      </c>
      <c r="CA189" s="8">
        <v>4</v>
      </c>
      <c r="CB189" s="8">
        <v>0</v>
      </c>
      <c r="CC189" s="8">
        <v>0</v>
      </c>
      <c r="CD189" s="8">
        <v>0</v>
      </c>
      <c r="CE189" s="8">
        <v>0</v>
      </c>
      <c r="CF189" s="8">
        <v>2</v>
      </c>
      <c r="CG189" s="8">
        <v>1</v>
      </c>
      <c r="CH189" s="8">
        <v>2</v>
      </c>
      <c r="CI189" s="8">
        <v>1</v>
      </c>
      <c r="CJ189" s="8">
        <v>1</v>
      </c>
      <c r="CK189" s="8">
        <v>2</v>
      </c>
      <c r="CL189" s="8">
        <v>2</v>
      </c>
      <c r="CM189" s="8">
        <v>2</v>
      </c>
      <c r="CN189" s="8">
        <v>2</v>
      </c>
      <c r="CO189" s="8">
        <v>0</v>
      </c>
      <c r="CP189" s="8">
        <v>1</v>
      </c>
      <c r="CQ189" s="8">
        <v>9</v>
      </c>
      <c r="CR189" s="8">
        <v>3</v>
      </c>
      <c r="CS189" s="8">
        <v>0</v>
      </c>
      <c r="CT189" s="8">
        <v>0</v>
      </c>
      <c r="CU189" s="8">
        <v>0</v>
      </c>
      <c r="CV189" s="8">
        <v>0</v>
      </c>
      <c r="CW189" s="8">
        <v>12</v>
      </c>
      <c r="CX189" s="8">
        <v>3</v>
      </c>
      <c r="CY189" s="8">
        <v>1</v>
      </c>
      <c r="CZ189" s="8">
        <v>4</v>
      </c>
      <c r="DA189" s="8">
        <v>0</v>
      </c>
      <c r="DB189" s="8">
        <v>0</v>
      </c>
      <c r="DC189" s="8">
        <v>2</v>
      </c>
      <c r="DD189" s="8">
        <v>2</v>
      </c>
      <c r="DE189" s="8">
        <v>4</v>
      </c>
      <c r="DF189" s="8">
        <v>3318</v>
      </c>
      <c r="DG189" s="8">
        <v>0</v>
      </c>
      <c r="DH189" s="8">
        <v>15</v>
      </c>
      <c r="DI189" s="8">
        <v>1</v>
      </c>
      <c r="DJ189" s="8">
        <v>0</v>
      </c>
      <c r="DK189" s="8">
        <v>2</v>
      </c>
      <c r="DL189" s="8">
        <v>3</v>
      </c>
      <c r="DM189" s="8">
        <v>0</v>
      </c>
      <c r="DN189" s="8">
        <v>1</v>
      </c>
      <c r="DO189" s="8">
        <v>4</v>
      </c>
      <c r="DP189" s="8">
        <v>1</v>
      </c>
      <c r="DQ189" s="8">
        <v>0</v>
      </c>
      <c r="DR189" s="8">
        <v>0</v>
      </c>
      <c r="DS189" s="8">
        <v>26</v>
      </c>
      <c r="DT189" s="8">
        <v>7</v>
      </c>
      <c r="DU189" s="8">
        <v>1</v>
      </c>
      <c r="DV189" s="8">
        <v>0</v>
      </c>
      <c r="DW189" s="8">
        <v>4</v>
      </c>
      <c r="DX189" s="8">
        <v>0</v>
      </c>
      <c r="DY189" s="8">
        <v>1</v>
      </c>
      <c r="DZ189" s="8">
        <v>5</v>
      </c>
      <c r="EA189" s="8">
        <v>1</v>
      </c>
      <c r="EB189" s="8">
        <v>1</v>
      </c>
      <c r="EC189" s="8">
        <v>1</v>
      </c>
      <c r="ED189" s="8">
        <v>3</v>
      </c>
      <c r="EE189" s="8">
        <v>4</v>
      </c>
      <c r="EF189" s="8">
        <v>2</v>
      </c>
      <c r="EG189" s="8">
        <v>0</v>
      </c>
    </row>
    <row r="190" spans="1:137" ht="12.75">
      <c r="A190" s="9" t="s">
        <v>13</v>
      </c>
      <c r="C190" s="8">
        <v>23</v>
      </c>
      <c r="D190" s="8">
        <v>19</v>
      </c>
      <c r="E190" s="8">
        <v>25</v>
      </c>
      <c r="F190" s="8">
        <v>11</v>
      </c>
      <c r="G190" s="8">
        <v>44</v>
      </c>
      <c r="H190" s="8">
        <v>12</v>
      </c>
      <c r="I190" s="8">
        <v>14</v>
      </c>
      <c r="J190" s="8">
        <v>36</v>
      </c>
      <c r="K190" s="8">
        <v>8</v>
      </c>
      <c r="L190" s="8">
        <v>6</v>
      </c>
      <c r="M190" s="8">
        <v>8</v>
      </c>
      <c r="N190" s="8">
        <v>43</v>
      </c>
      <c r="O190" s="8">
        <v>57</v>
      </c>
      <c r="P190" s="8">
        <v>8</v>
      </c>
      <c r="Q190" s="8">
        <v>35</v>
      </c>
      <c r="R190" s="8">
        <v>107</v>
      </c>
      <c r="S190" s="8">
        <v>30393</v>
      </c>
      <c r="T190" s="8">
        <v>1589</v>
      </c>
      <c r="U190" s="8">
        <v>10</v>
      </c>
      <c r="V190" s="8">
        <v>8</v>
      </c>
      <c r="W190" s="8">
        <v>4</v>
      </c>
      <c r="X190" s="8">
        <v>1</v>
      </c>
      <c r="Y190" s="8">
        <v>87</v>
      </c>
      <c r="Z190" s="8">
        <v>118</v>
      </c>
      <c r="AA190" s="8">
        <v>42</v>
      </c>
      <c r="AB190" s="8">
        <v>10</v>
      </c>
      <c r="AC190" s="8">
        <v>21</v>
      </c>
      <c r="AD190" s="8">
        <v>47</v>
      </c>
      <c r="AE190" s="8">
        <v>31</v>
      </c>
      <c r="AF190" s="8">
        <v>94</v>
      </c>
      <c r="AG190" s="8">
        <v>141</v>
      </c>
      <c r="AH190" s="8">
        <v>18</v>
      </c>
      <c r="AI190" s="8">
        <v>11</v>
      </c>
      <c r="AJ190" s="8">
        <v>88</v>
      </c>
      <c r="AK190" s="8">
        <v>12</v>
      </c>
      <c r="AL190" s="8">
        <v>77</v>
      </c>
      <c r="AM190" s="8">
        <v>40</v>
      </c>
      <c r="AN190" s="8">
        <v>15</v>
      </c>
      <c r="AO190" s="8">
        <v>89</v>
      </c>
      <c r="AP190" s="8">
        <v>12</v>
      </c>
      <c r="AQ190" s="8">
        <v>47</v>
      </c>
      <c r="AR190" s="8">
        <v>57</v>
      </c>
      <c r="AS190" s="8">
        <v>26</v>
      </c>
      <c r="AT190" s="8">
        <v>22</v>
      </c>
      <c r="AU190" s="8">
        <v>18</v>
      </c>
      <c r="AV190" s="8">
        <v>20</v>
      </c>
      <c r="AW190" s="8">
        <v>96</v>
      </c>
      <c r="AX190" s="8">
        <v>10</v>
      </c>
      <c r="AY190" s="8">
        <v>20</v>
      </c>
      <c r="AZ190" s="8">
        <v>387</v>
      </c>
      <c r="BA190" s="8">
        <v>6</v>
      </c>
      <c r="BB190" s="8">
        <v>12</v>
      </c>
      <c r="BC190" s="8">
        <v>13</v>
      </c>
      <c r="BD190" s="8">
        <v>139</v>
      </c>
      <c r="BE190" s="8">
        <v>27</v>
      </c>
      <c r="BF190" s="8">
        <v>22</v>
      </c>
      <c r="BG190" s="8">
        <v>6</v>
      </c>
      <c r="BH190" s="8">
        <v>34</v>
      </c>
      <c r="BI190" s="8">
        <v>10</v>
      </c>
      <c r="BJ190" s="8">
        <v>49</v>
      </c>
      <c r="BK190" s="8">
        <v>34</v>
      </c>
      <c r="BL190" s="8">
        <v>9</v>
      </c>
      <c r="BM190" s="8">
        <v>45</v>
      </c>
      <c r="BN190" s="8">
        <v>150</v>
      </c>
      <c r="BO190" s="8">
        <v>53</v>
      </c>
      <c r="BP190" s="8">
        <v>254</v>
      </c>
      <c r="BQ190" s="8">
        <v>276</v>
      </c>
      <c r="BR190" s="8">
        <v>293</v>
      </c>
      <c r="BS190" s="8">
        <v>78</v>
      </c>
      <c r="BT190" s="8">
        <v>30</v>
      </c>
      <c r="BU190" s="8">
        <v>50</v>
      </c>
      <c r="BV190" s="8">
        <v>9499</v>
      </c>
      <c r="BW190" s="8">
        <v>19</v>
      </c>
      <c r="BX190" s="8">
        <v>22</v>
      </c>
      <c r="BY190" s="8">
        <v>36</v>
      </c>
      <c r="BZ190" s="8">
        <v>11</v>
      </c>
      <c r="CA190" s="8">
        <v>68</v>
      </c>
      <c r="CB190" s="8">
        <v>12</v>
      </c>
      <c r="CC190" s="8">
        <v>5</v>
      </c>
      <c r="CD190" s="8">
        <v>40</v>
      </c>
      <c r="CE190" s="8">
        <v>21</v>
      </c>
      <c r="CF190" s="8">
        <v>57</v>
      </c>
      <c r="CG190" s="8">
        <v>15</v>
      </c>
      <c r="CH190" s="8">
        <v>58</v>
      </c>
      <c r="CI190" s="8">
        <v>68</v>
      </c>
      <c r="CJ190" s="8">
        <v>22</v>
      </c>
      <c r="CK190" s="8">
        <v>14</v>
      </c>
      <c r="CL190" s="8">
        <v>80</v>
      </c>
      <c r="CM190" s="8">
        <v>93</v>
      </c>
      <c r="CN190" s="8">
        <v>13</v>
      </c>
      <c r="CO190" s="8">
        <v>4</v>
      </c>
      <c r="CP190" s="8">
        <v>9</v>
      </c>
      <c r="CQ190" s="8">
        <v>156</v>
      </c>
      <c r="CR190" s="8">
        <v>43</v>
      </c>
      <c r="CS190" s="8">
        <v>8</v>
      </c>
      <c r="CT190" s="8">
        <v>8</v>
      </c>
      <c r="CU190" s="8">
        <v>8</v>
      </c>
      <c r="CV190" s="8">
        <v>9</v>
      </c>
      <c r="CW190" s="8">
        <v>99</v>
      </c>
      <c r="CX190" s="8">
        <v>23</v>
      </c>
      <c r="CY190" s="8">
        <v>18</v>
      </c>
      <c r="CZ190" s="8">
        <v>51</v>
      </c>
      <c r="DA190" s="8">
        <v>19</v>
      </c>
      <c r="DB190" s="8">
        <v>9</v>
      </c>
      <c r="DC190" s="8">
        <v>41</v>
      </c>
      <c r="DD190" s="8">
        <v>104</v>
      </c>
      <c r="DE190" s="8">
        <v>146</v>
      </c>
      <c r="DF190" s="8">
        <v>32203</v>
      </c>
      <c r="DG190" s="8">
        <v>35</v>
      </c>
      <c r="DH190" s="8">
        <v>128</v>
      </c>
      <c r="DI190" s="8">
        <v>11</v>
      </c>
      <c r="DJ190" s="8">
        <v>15</v>
      </c>
      <c r="DK190" s="8">
        <v>63</v>
      </c>
      <c r="DL190" s="8">
        <v>188</v>
      </c>
      <c r="DM190" s="8">
        <v>28</v>
      </c>
      <c r="DN190" s="8">
        <v>102</v>
      </c>
      <c r="DO190" s="8">
        <v>14</v>
      </c>
      <c r="DP190" s="8">
        <v>44</v>
      </c>
      <c r="DQ190" s="8">
        <v>12</v>
      </c>
      <c r="DR190" s="8">
        <v>3</v>
      </c>
      <c r="DS190" s="8">
        <v>199</v>
      </c>
      <c r="DT190" s="8">
        <v>165</v>
      </c>
      <c r="DU190" s="8">
        <v>11</v>
      </c>
      <c r="DV190" s="8">
        <v>10</v>
      </c>
      <c r="DW190" s="8">
        <v>49</v>
      </c>
      <c r="DX190" s="8">
        <v>121</v>
      </c>
      <c r="DY190" s="8">
        <v>10</v>
      </c>
      <c r="DZ190" s="8">
        <v>13</v>
      </c>
      <c r="EA190" s="8">
        <v>15</v>
      </c>
      <c r="EB190" s="8">
        <v>16</v>
      </c>
      <c r="EC190" s="8">
        <v>9</v>
      </c>
      <c r="ED190" s="8">
        <v>46</v>
      </c>
      <c r="EE190" s="8">
        <v>30</v>
      </c>
      <c r="EF190" s="8">
        <v>35</v>
      </c>
      <c r="EG190" s="8">
        <v>9</v>
      </c>
    </row>
    <row r="191" spans="2:137" s="10" customFormat="1" ht="12.75" customHeight="1">
      <c r="B191" s="11" t="s">
        <v>145</v>
      </c>
      <c r="C191" s="12">
        <f aca="true" t="shared" si="90" ref="C191:J191">C190/80199</f>
        <v>0.0002867866182870111</v>
      </c>
      <c r="D191" s="12">
        <f t="shared" si="90"/>
        <v>0.00023691068467187872</v>
      </c>
      <c r="E191" s="12">
        <f t="shared" si="90"/>
        <v>0.00031172458509457727</v>
      </c>
      <c r="F191" s="12">
        <f t="shared" si="90"/>
        <v>0.00013715881744161398</v>
      </c>
      <c r="G191" s="12">
        <f t="shared" si="90"/>
        <v>0.0005486352697664559</v>
      </c>
      <c r="H191" s="12">
        <f t="shared" si="90"/>
        <v>0.00014962780084539707</v>
      </c>
      <c r="I191" s="12">
        <f t="shared" si="90"/>
        <v>0.00017456576765296326</v>
      </c>
      <c r="J191" s="12">
        <f t="shared" si="90"/>
        <v>0.00044888340253619125</v>
      </c>
      <c r="K191" s="12">
        <f>K190/66930</f>
        <v>0.00011952786493351263</v>
      </c>
      <c r="L191" s="12">
        <f>L190/66930</f>
        <v>8.964589870013447E-05</v>
      </c>
      <c r="M191" s="12">
        <f aca="true" t="shared" si="91" ref="M191:AR191">M190/80199</f>
        <v>9.975186723026472E-05</v>
      </c>
      <c r="N191" s="12">
        <f t="shared" si="91"/>
        <v>0.0005361662863626729</v>
      </c>
      <c r="O191" s="12">
        <f t="shared" si="91"/>
        <v>0.0007107320540156361</v>
      </c>
      <c r="P191" s="12">
        <f t="shared" si="91"/>
        <v>9.975186723026472E-05</v>
      </c>
      <c r="Q191" s="12">
        <f t="shared" si="91"/>
        <v>0.00043641441913240813</v>
      </c>
      <c r="R191" s="12">
        <f t="shared" si="91"/>
        <v>0.0013341812242047906</v>
      </c>
      <c r="S191" s="12">
        <f t="shared" si="91"/>
        <v>0.37896981259117946</v>
      </c>
      <c r="T191" s="12">
        <f t="shared" si="91"/>
        <v>0.01981321462861133</v>
      </c>
      <c r="U191" s="12">
        <f t="shared" si="91"/>
        <v>0.0001246898340378309</v>
      </c>
      <c r="V191" s="12">
        <f t="shared" si="91"/>
        <v>9.975186723026472E-05</v>
      </c>
      <c r="W191" s="12">
        <f t="shared" si="91"/>
        <v>4.987593361513236E-05</v>
      </c>
      <c r="X191" s="12">
        <f t="shared" si="91"/>
        <v>1.246898340378309E-05</v>
      </c>
      <c r="Y191" s="12">
        <f t="shared" si="91"/>
        <v>0.001084801556129129</v>
      </c>
      <c r="Z191" s="12">
        <f t="shared" si="91"/>
        <v>0.0014713400416464047</v>
      </c>
      <c r="AA191" s="12">
        <f t="shared" si="91"/>
        <v>0.0005236973029588898</v>
      </c>
      <c r="AB191" s="12">
        <f t="shared" si="91"/>
        <v>0.0001246898340378309</v>
      </c>
      <c r="AC191" s="12">
        <f t="shared" si="91"/>
        <v>0.0002618486514794449</v>
      </c>
      <c r="AD191" s="12">
        <f t="shared" si="91"/>
        <v>0.0005860422199778052</v>
      </c>
      <c r="AE191" s="12">
        <f t="shared" si="91"/>
        <v>0.00038653848551727576</v>
      </c>
      <c r="AF191" s="12">
        <f t="shared" si="91"/>
        <v>0.0011720844399556105</v>
      </c>
      <c r="AG191" s="12">
        <f t="shared" si="91"/>
        <v>0.0017581266599334157</v>
      </c>
      <c r="AH191" s="12">
        <f t="shared" si="91"/>
        <v>0.00022444170126809562</v>
      </c>
      <c r="AI191" s="12">
        <f t="shared" si="91"/>
        <v>0.00013715881744161398</v>
      </c>
      <c r="AJ191" s="12">
        <f t="shared" si="91"/>
        <v>0.0010972705395329119</v>
      </c>
      <c r="AK191" s="12">
        <f t="shared" si="91"/>
        <v>0.00014962780084539707</v>
      </c>
      <c r="AL191" s="12">
        <f t="shared" si="91"/>
        <v>0.0009601117220912979</v>
      </c>
      <c r="AM191" s="12">
        <f t="shared" si="91"/>
        <v>0.0004987593361513236</v>
      </c>
      <c r="AN191" s="12">
        <f t="shared" si="91"/>
        <v>0.00018703475105674635</v>
      </c>
      <c r="AO191" s="12">
        <f t="shared" si="91"/>
        <v>0.001109739522936695</v>
      </c>
      <c r="AP191" s="12">
        <f t="shared" si="91"/>
        <v>0.00014962780084539707</v>
      </c>
      <c r="AQ191" s="12">
        <f t="shared" si="91"/>
        <v>0.0005860422199778052</v>
      </c>
      <c r="AR191" s="12">
        <f t="shared" si="91"/>
        <v>0.0007107320540156361</v>
      </c>
      <c r="AS191" s="12">
        <f aca="true" t="shared" si="92" ref="AS191:DD191">AS190/80199</f>
        <v>0.00032419356849836033</v>
      </c>
      <c r="AT191" s="12">
        <f t="shared" si="92"/>
        <v>0.00027431763488322796</v>
      </c>
      <c r="AU191" s="12">
        <f t="shared" si="92"/>
        <v>0.00022444170126809562</v>
      </c>
      <c r="AV191" s="12">
        <f t="shared" si="92"/>
        <v>0.0002493796680756618</v>
      </c>
      <c r="AW191" s="12">
        <f t="shared" si="92"/>
        <v>0.0011970224067631766</v>
      </c>
      <c r="AX191" s="12">
        <f t="shared" si="92"/>
        <v>0.0001246898340378309</v>
      </c>
      <c r="AY191" s="12">
        <f t="shared" si="92"/>
        <v>0.0002493796680756618</v>
      </c>
      <c r="AZ191" s="12">
        <f t="shared" si="92"/>
        <v>0.004825496577264055</v>
      </c>
      <c r="BA191" s="12">
        <f t="shared" si="92"/>
        <v>7.481390042269854E-05</v>
      </c>
      <c r="BB191" s="12">
        <f t="shared" si="92"/>
        <v>0.00014962780084539707</v>
      </c>
      <c r="BC191" s="12">
        <f t="shared" si="92"/>
        <v>0.00016209678424918017</v>
      </c>
      <c r="BD191" s="12">
        <f t="shared" si="92"/>
        <v>0.0017331886931258496</v>
      </c>
      <c r="BE191" s="12">
        <f t="shared" si="92"/>
        <v>0.0003366625519021434</v>
      </c>
      <c r="BF191" s="12">
        <f t="shared" si="92"/>
        <v>0.00027431763488322796</v>
      </c>
      <c r="BG191" s="12">
        <f t="shared" si="92"/>
        <v>7.481390042269854E-05</v>
      </c>
      <c r="BH191" s="12">
        <f t="shared" si="92"/>
        <v>0.00042394543572862506</v>
      </c>
      <c r="BI191" s="12">
        <f t="shared" si="92"/>
        <v>0.0001246898340378309</v>
      </c>
      <c r="BJ191" s="12">
        <f t="shared" si="92"/>
        <v>0.0006109801867853714</v>
      </c>
      <c r="BK191" s="12">
        <f t="shared" si="92"/>
        <v>0.00042394543572862506</v>
      </c>
      <c r="BL191" s="12">
        <f t="shared" si="92"/>
        <v>0.00011222085063404781</v>
      </c>
      <c r="BM191" s="12">
        <f t="shared" si="92"/>
        <v>0.000561104253170239</v>
      </c>
      <c r="BN191" s="12">
        <f t="shared" si="92"/>
        <v>0.0018703475105674634</v>
      </c>
      <c r="BO191" s="12">
        <f t="shared" si="92"/>
        <v>0.0006608561204005037</v>
      </c>
      <c r="BP191" s="12">
        <f t="shared" si="92"/>
        <v>0.0031671217845609047</v>
      </c>
      <c r="BQ191" s="12">
        <f t="shared" si="92"/>
        <v>0.0034414394194441328</v>
      </c>
      <c r="BR191" s="12">
        <f t="shared" si="92"/>
        <v>0.0036534121373084454</v>
      </c>
      <c r="BS191" s="12">
        <f t="shared" si="92"/>
        <v>0.000972580705495081</v>
      </c>
      <c r="BT191" s="12">
        <f t="shared" si="92"/>
        <v>0.0003740695021134927</v>
      </c>
      <c r="BU191" s="12">
        <f t="shared" si="92"/>
        <v>0.0006234491701891545</v>
      </c>
      <c r="BV191" s="12">
        <f t="shared" si="92"/>
        <v>0.11844287335253557</v>
      </c>
      <c r="BW191" s="12">
        <f t="shared" si="92"/>
        <v>0.00023691068467187872</v>
      </c>
      <c r="BX191" s="12">
        <f t="shared" si="92"/>
        <v>0.00027431763488322796</v>
      </c>
      <c r="BY191" s="12">
        <f t="shared" si="92"/>
        <v>0.00044888340253619125</v>
      </c>
      <c r="BZ191" s="12">
        <f t="shared" si="92"/>
        <v>0.00013715881744161398</v>
      </c>
      <c r="CA191" s="12">
        <f t="shared" si="92"/>
        <v>0.0008478908714572501</v>
      </c>
      <c r="CB191" s="12">
        <f t="shared" si="92"/>
        <v>0.00014962780084539707</v>
      </c>
      <c r="CC191" s="12">
        <f t="shared" si="92"/>
        <v>6.234491701891544E-05</v>
      </c>
      <c r="CD191" s="12">
        <f t="shared" si="92"/>
        <v>0.0004987593361513236</v>
      </c>
      <c r="CE191" s="12">
        <f t="shared" si="92"/>
        <v>0.0002618486514794449</v>
      </c>
      <c r="CF191" s="12">
        <f t="shared" si="92"/>
        <v>0.0007107320540156361</v>
      </c>
      <c r="CG191" s="12">
        <f t="shared" si="92"/>
        <v>0.00018703475105674635</v>
      </c>
      <c r="CH191" s="12">
        <f t="shared" si="92"/>
        <v>0.0007232010374194192</v>
      </c>
      <c r="CI191" s="12">
        <f t="shared" si="92"/>
        <v>0.0008478908714572501</v>
      </c>
      <c r="CJ191" s="12">
        <f t="shared" si="92"/>
        <v>0.00027431763488322796</v>
      </c>
      <c r="CK191" s="12">
        <f t="shared" si="92"/>
        <v>0.00017456576765296326</v>
      </c>
      <c r="CL191" s="12">
        <f t="shared" si="92"/>
        <v>0.0009975186723026471</v>
      </c>
      <c r="CM191" s="12">
        <f t="shared" si="92"/>
        <v>0.0011596154565518273</v>
      </c>
      <c r="CN191" s="12">
        <f t="shared" si="92"/>
        <v>0.00016209678424918017</v>
      </c>
      <c r="CO191" s="12">
        <f t="shared" si="92"/>
        <v>4.987593361513236E-05</v>
      </c>
      <c r="CP191" s="12">
        <f t="shared" si="92"/>
        <v>0.00011222085063404781</v>
      </c>
      <c r="CQ191" s="12">
        <f t="shared" si="92"/>
        <v>0.001945161410990162</v>
      </c>
      <c r="CR191" s="12">
        <f t="shared" si="92"/>
        <v>0.0005361662863626729</v>
      </c>
      <c r="CS191" s="12">
        <f t="shared" si="92"/>
        <v>9.975186723026472E-05</v>
      </c>
      <c r="CT191" s="12">
        <f t="shared" si="92"/>
        <v>9.975186723026472E-05</v>
      </c>
      <c r="CU191" s="12">
        <f t="shared" si="92"/>
        <v>9.975186723026472E-05</v>
      </c>
      <c r="CV191" s="12">
        <f t="shared" si="92"/>
        <v>0.00011222085063404781</v>
      </c>
      <c r="CW191" s="12">
        <f t="shared" si="92"/>
        <v>0.0012344293569745259</v>
      </c>
      <c r="CX191" s="12">
        <f t="shared" si="92"/>
        <v>0.0002867866182870111</v>
      </c>
      <c r="CY191" s="12">
        <f t="shared" si="92"/>
        <v>0.00022444170126809562</v>
      </c>
      <c r="CZ191" s="12">
        <f t="shared" si="92"/>
        <v>0.0006359181535929376</v>
      </c>
      <c r="DA191" s="12">
        <f t="shared" si="92"/>
        <v>0.00023691068467187872</v>
      </c>
      <c r="DB191" s="12">
        <f t="shared" si="92"/>
        <v>0.00011222085063404781</v>
      </c>
      <c r="DC191" s="12">
        <f t="shared" si="92"/>
        <v>0.0005112283195551066</v>
      </c>
      <c r="DD191" s="12">
        <f t="shared" si="92"/>
        <v>0.0012967742739934413</v>
      </c>
      <c r="DE191" s="12">
        <f aca="true" t="shared" si="93" ref="DE191:DO191">DE190/80199</f>
        <v>0.0018204715769523311</v>
      </c>
      <c r="DF191" s="12">
        <f t="shared" si="93"/>
        <v>0.40153867255202685</v>
      </c>
      <c r="DG191" s="12">
        <f t="shared" si="93"/>
        <v>0.00043641441913240813</v>
      </c>
      <c r="DH191" s="12">
        <f t="shared" si="93"/>
        <v>0.0015960298756842355</v>
      </c>
      <c r="DI191" s="12">
        <f t="shared" si="93"/>
        <v>0.00013715881744161398</v>
      </c>
      <c r="DJ191" s="12">
        <f t="shared" si="93"/>
        <v>0.00018703475105674635</v>
      </c>
      <c r="DK191" s="12">
        <f t="shared" si="93"/>
        <v>0.0007855459544383347</v>
      </c>
      <c r="DL191" s="12">
        <f t="shared" si="93"/>
        <v>0.002344168879911221</v>
      </c>
      <c r="DM191" s="12">
        <f t="shared" si="93"/>
        <v>0.0003491315353059265</v>
      </c>
      <c r="DN191" s="12">
        <f t="shared" si="93"/>
        <v>0.0012718363071858752</v>
      </c>
      <c r="DO191" s="12">
        <f t="shared" si="93"/>
        <v>0.00017456576765296326</v>
      </c>
      <c r="DP191" s="12">
        <f>DP190/66930</f>
        <v>0.0006574032571343195</v>
      </c>
      <c r="DQ191" s="12">
        <f aca="true" t="shared" si="94" ref="DQ191:EG191">DQ190/80199</f>
        <v>0.00014962780084539707</v>
      </c>
      <c r="DR191" s="12">
        <f t="shared" si="94"/>
        <v>3.740695021134927E-05</v>
      </c>
      <c r="DS191" s="12">
        <f t="shared" si="94"/>
        <v>0.002481327697352835</v>
      </c>
      <c r="DT191" s="12">
        <f t="shared" si="94"/>
        <v>0.0020573822616242097</v>
      </c>
      <c r="DU191" s="12">
        <f t="shared" si="94"/>
        <v>0.00013715881744161398</v>
      </c>
      <c r="DV191" s="12">
        <f t="shared" si="94"/>
        <v>0.0001246898340378309</v>
      </c>
      <c r="DW191" s="12">
        <f t="shared" si="94"/>
        <v>0.0006109801867853714</v>
      </c>
      <c r="DX191" s="12">
        <f t="shared" si="94"/>
        <v>0.0015087469918577537</v>
      </c>
      <c r="DY191" s="12">
        <f t="shared" si="94"/>
        <v>0.0001246898340378309</v>
      </c>
      <c r="DZ191" s="12">
        <f t="shared" si="94"/>
        <v>0.00016209678424918017</v>
      </c>
      <c r="EA191" s="12">
        <f t="shared" si="94"/>
        <v>0.00018703475105674635</v>
      </c>
      <c r="EB191" s="12">
        <f t="shared" si="94"/>
        <v>0.00019950373446052944</v>
      </c>
      <c r="EC191" s="12">
        <f t="shared" si="94"/>
        <v>0.00011222085063404781</v>
      </c>
      <c r="ED191" s="12">
        <f t="shared" si="94"/>
        <v>0.0005735732365740222</v>
      </c>
      <c r="EE191" s="12">
        <f t="shared" si="94"/>
        <v>0.0003740695021134927</v>
      </c>
      <c r="EF191" s="12">
        <f t="shared" si="94"/>
        <v>0.00043641441913240813</v>
      </c>
      <c r="EG191" s="12">
        <f t="shared" si="94"/>
        <v>0.00011222085063404781</v>
      </c>
    </row>
    <row r="192" spans="2:137" ht="56.25" customHeight="1">
      <c r="B192" s="13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</row>
    <row r="193" spans="1:137" ht="12.75">
      <c r="A193" s="3" t="s">
        <v>81</v>
      </c>
      <c r="B193" s="13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</row>
    <row r="194" spans="2:137" ht="12.75">
      <c r="B194" s="7" t="s">
        <v>79</v>
      </c>
      <c r="C194" s="8">
        <v>9</v>
      </c>
      <c r="D194" s="8">
        <v>15</v>
      </c>
      <c r="E194" s="8">
        <v>9</v>
      </c>
      <c r="F194" s="8">
        <v>0</v>
      </c>
      <c r="G194" s="8">
        <v>7</v>
      </c>
      <c r="H194" s="8">
        <v>11</v>
      </c>
      <c r="I194" s="8">
        <v>27</v>
      </c>
      <c r="J194" s="8">
        <v>5</v>
      </c>
      <c r="K194" s="8">
        <v>4</v>
      </c>
      <c r="L194" s="8">
        <v>0</v>
      </c>
      <c r="M194" s="8">
        <v>0</v>
      </c>
      <c r="N194" s="8">
        <v>34</v>
      </c>
      <c r="O194" s="8">
        <v>13</v>
      </c>
      <c r="P194" s="8">
        <v>2</v>
      </c>
      <c r="Q194" s="8">
        <v>4</v>
      </c>
      <c r="R194" s="8">
        <v>37</v>
      </c>
      <c r="S194" s="8">
        <v>25027</v>
      </c>
      <c r="T194" s="8">
        <v>1317</v>
      </c>
      <c r="U194" s="8">
        <v>0</v>
      </c>
      <c r="V194" s="8">
        <v>5</v>
      </c>
      <c r="W194" s="8">
        <v>2</v>
      </c>
      <c r="X194" s="8">
        <v>0</v>
      </c>
      <c r="Y194" s="8">
        <v>96</v>
      </c>
      <c r="Z194" s="8">
        <v>69</v>
      </c>
      <c r="AA194" s="8">
        <v>3</v>
      </c>
      <c r="AB194" s="8">
        <v>6</v>
      </c>
      <c r="AC194" s="8">
        <v>0</v>
      </c>
      <c r="AD194" s="8">
        <v>9</v>
      </c>
      <c r="AE194" s="8">
        <v>3</v>
      </c>
      <c r="AF194" s="8">
        <v>14</v>
      </c>
      <c r="AG194" s="8">
        <v>101</v>
      </c>
      <c r="AH194" s="8">
        <v>0</v>
      </c>
      <c r="AI194" s="8">
        <v>0</v>
      </c>
      <c r="AJ194" s="8">
        <v>15</v>
      </c>
      <c r="AK194" s="8">
        <v>3</v>
      </c>
      <c r="AL194" s="8">
        <v>61</v>
      </c>
      <c r="AM194" s="8">
        <v>3</v>
      </c>
      <c r="AN194" s="8">
        <v>0</v>
      </c>
      <c r="AO194" s="8">
        <v>20</v>
      </c>
      <c r="AP194" s="8">
        <v>6</v>
      </c>
      <c r="AQ194" s="8">
        <v>62</v>
      </c>
      <c r="AR194" s="8">
        <v>5</v>
      </c>
      <c r="AS194" s="8">
        <v>14</v>
      </c>
      <c r="AT194" s="8">
        <v>14</v>
      </c>
      <c r="AU194" s="8">
        <v>6</v>
      </c>
      <c r="AV194" s="8">
        <v>5</v>
      </c>
      <c r="AW194" s="8">
        <v>4</v>
      </c>
      <c r="AX194" s="8">
        <v>9</v>
      </c>
      <c r="AY194" s="8">
        <v>3</v>
      </c>
      <c r="AZ194" s="8">
        <v>361</v>
      </c>
      <c r="BA194" s="8">
        <v>1</v>
      </c>
      <c r="BB194" s="8">
        <v>3</v>
      </c>
      <c r="BC194" s="8">
        <v>12</v>
      </c>
      <c r="BD194" s="8">
        <v>19</v>
      </c>
      <c r="BE194" s="8">
        <v>0</v>
      </c>
      <c r="BF194" s="8">
        <v>1</v>
      </c>
      <c r="BG194" s="8">
        <v>2</v>
      </c>
      <c r="BH194" s="8">
        <v>1</v>
      </c>
      <c r="BI194" s="8">
        <v>150</v>
      </c>
      <c r="BJ194" s="8">
        <v>8</v>
      </c>
      <c r="BK194" s="8">
        <v>1</v>
      </c>
      <c r="BL194" s="8">
        <v>1</v>
      </c>
      <c r="BM194" s="8">
        <v>4</v>
      </c>
      <c r="BN194" s="8">
        <v>38</v>
      </c>
      <c r="BO194" s="8">
        <v>3</v>
      </c>
      <c r="BP194" s="8">
        <v>0</v>
      </c>
      <c r="BQ194" s="8">
        <v>29</v>
      </c>
      <c r="BR194" s="8">
        <v>4</v>
      </c>
      <c r="BS194" s="8">
        <v>2</v>
      </c>
      <c r="BT194" s="8">
        <v>18</v>
      </c>
      <c r="BU194" s="8">
        <v>24</v>
      </c>
      <c r="BV194" s="8">
        <v>20231</v>
      </c>
      <c r="BW194" s="8">
        <v>12</v>
      </c>
      <c r="BX194" s="8">
        <v>6</v>
      </c>
      <c r="BY194" s="8">
        <v>6</v>
      </c>
      <c r="BZ194" s="8">
        <v>1</v>
      </c>
      <c r="CA194" s="8">
        <v>15</v>
      </c>
      <c r="CB194" s="8">
        <v>5</v>
      </c>
      <c r="CC194" s="8">
        <v>0</v>
      </c>
      <c r="CD194" s="8">
        <v>2</v>
      </c>
      <c r="CE194" s="8">
        <v>4</v>
      </c>
      <c r="CF194" s="8">
        <v>1</v>
      </c>
      <c r="CG194" s="8">
        <v>12</v>
      </c>
      <c r="CH194" s="8">
        <v>8</v>
      </c>
      <c r="CI194" s="8">
        <v>367</v>
      </c>
      <c r="CJ194" s="8">
        <v>0</v>
      </c>
      <c r="CK194" s="8">
        <v>0</v>
      </c>
      <c r="CL194" s="8">
        <v>21</v>
      </c>
      <c r="CM194" s="8">
        <v>2</v>
      </c>
      <c r="CN194" s="8">
        <v>4</v>
      </c>
      <c r="CO194" s="8">
        <v>2</v>
      </c>
      <c r="CP194" s="8">
        <v>1</v>
      </c>
      <c r="CQ194" s="8">
        <v>12</v>
      </c>
      <c r="CR194" s="8">
        <v>6</v>
      </c>
      <c r="CS194" s="8">
        <v>0</v>
      </c>
      <c r="CT194" s="8">
        <v>1</v>
      </c>
      <c r="CU194" s="8">
        <v>0</v>
      </c>
      <c r="CV194" s="8">
        <v>4</v>
      </c>
      <c r="CW194" s="8">
        <v>46</v>
      </c>
      <c r="CX194" s="8">
        <v>24</v>
      </c>
      <c r="CY194" s="8">
        <v>5</v>
      </c>
      <c r="CZ194" s="8">
        <v>11</v>
      </c>
      <c r="DA194" s="8">
        <v>1</v>
      </c>
      <c r="DB194" s="8">
        <v>7</v>
      </c>
      <c r="DC194" s="8">
        <v>3</v>
      </c>
      <c r="DD194" s="8">
        <v>2</v>
      </c>
      <c r="DE194" s="8">
        <v>41</v>
      </c>
      <c r="DF194" s="8">
        <v>65271</v>
      </c>
      <c r="DG194" s="8">
        <v>12</v>
      </c>
      <c r="DH194" s="8">
        <v>99</v>
      </c>
      <c r="DI194" s="8">
        <v>7</v>
      </c>
      <c r="DJ194" s="8">
        <v>67</v>
      </c>
      <c r="DK194" s="8">
        <v>6</v>
      </c>
      <c r="DL194" s="8">
        <v>12</v>
      </c>
      <c r="DM194" s="8">
        <v>0</v>
      </c>
      <c r="DN194" s="8">
        <v>2</v>
      </c>
      <c r="DO194" s="8">
        <v>16</v>
      </c>
      <c r="DP194" s="8">
        <v>7</v>
      </c>
      <c r="DQ194" s="8">
        <v>7</v>
      </c>
      <c r="DR194" s="8">
        <v>2</v>
      </c>
      <c r="DS194" s="8">
        <v>249</v>
      </c>
      <c r="DT194" s="8">
        <v>10</v>
      </c>
      <c r="DU194" s="8">
        <v>2</v>
      </c>
      <c r="DV194" s="8">
        <v>2</v>
      </c>
      <c r="DW194" s="8">
        <v>5</v>
      </c>
      <c r="DX194" s="8">
        <v>21</v>
      </c>
      <c r="DY194" s="8">
        <v>1</v>
      </c>
      <c r="DZ194" s="8">
        <v>2</v>
      </c>
      <c r="EA194" s="8">
        <v>8</v>
      </c>
      <c r="EB194" s="8">
        <v>15</v>
      </c>
      <c r="EC194" s="8">
        <v>4</v>
      </c>
      <c r="ED194" s="8">
        <v>5</v>
      </c>
      <c r="EE194" s="8">
        <v>2</v>
      </c>
      <c r="EF194" s="8">
        <v>6</v>
      </c>
      <c r="EG194" s="8">
        <v>4</v>
      </c>
    </row>
    <row r="195" spans="2:137" ht="12.75">
      <c r="B195" s="7" t="s">
        <v>68</v>
      </c>
      <c r="C195" s="8">
        <v>0</v>
      </c>
      <c r="D195" s="8">
        <v>2</v>
      </c>
      <c r="E195" s="8">
        <v>3</v>
      </c>
      <c r="F195" s="8">
        <v>0</v>
      </c>
      <c r="G195" s="8">
        <v>1</v>
      </c>
      <c r="H195" s="8">
        <v>0</v>
      </c>
      <c r="I195" s="8">
        <v>1</v>
      </c>
      <c r="J195" s="8">
        <v>0</v>
      </c>
      <c r="K195" s="8">
        <v>0</v>
      </c>
      <c r="L195" s="8">
        <v>1</v>
      </c>
      <c r="M195" s="8">
        <v>0</v>
      </c>
      <c r="N195" s="8">
        <v>6</v>
      </c>
      <c r="O195" s="8">
        <v>2</v>
      </c>
      <c r="P195" s="8">
        <v>0</v>
      </c>
      <c r="Q195" s="8">
        <v>0</v>
      </c>
      <c r="R195" s="8">
        <v>6</v>
      </c>
      <c r="S195" s="8">
        <v>3179</v>
      </c>
      <c r="T195" s="8">
        <v>84</v>
      </c>
      <c r="U195" s="8">
        <v>0</v>
      </c>
      <c r="V195" s="8">
        <v>0</v>
      </c>
      <c r="W195" s="8">
        <v>0</v>
      </c>
      <c r="X195" s="8">
        <v>0</v>
      </c>
      <c r="Y195" s="8">
        <v>11</v>
      </c>
      <c r="Z195" s="8">
        <v>3</v>
      </c>
      <c r="AA195" s="8">
        <v>1</v>
      </c>
      <c r="AB195" s="8">
        <v>0</v>
      </c>
      <c r="AC195" s="8">
        <v>0</v>
      </c>
      <c r="AD195" s="8">
        <v>0</v>
      </c>
      <c r="AE195" s="8">
        <v>1</v>
      </c>
      <c r="AF195" s="8">
        <v>7</v>
      </c>
      <c r="AG195" s="8">
        <v>16</v>
      </c>
      <c r="AH195" s="8">
        <v>1</v>
      </c>
      <c r="AI195" s="8">
        <v>0</v>
      </c>
      <c r="AJ195" s="8">
        <v>4</v>
      </c>
      <c r="AK195" s="8">
        <v>0</v>
      </c>
      <c r="AL195" s="8">
        <v>7</v>
      </c>
      <c r="AM195" s="8">
        <v>1</v>
      </c>
      <c r="AN195" s="8">
        <v>0</v>
      </c>
      <c r="AO195" s="8">
        <v>6</v>
      </c>
      <c r="AP195" s="8">
        <v>0</v>
      </c>
      <c r="AQ195" s="8">
        <v>5</v>
      </c>
      <c r="AR195" s="8">
        <v>0</v>
      </c>
      <c r="AS195" s="8">
        <v>0</v>
      </c>
      <c r="AT195" s="8">
        <v>0</v>
      </c>
      <c r="AU195" s="8">
        <v>0</v>
      </c>
      <c r="AV195" s="8">
        <v>2</v>
      </c>
      <c r="AW195" s="8">
        <v>2</v>
      </c>
      <c r="AX195" s="8">
        <v>1</v>
      </c>
      <c r="AY195" s="8">
        <v>0</v>
      </c>
      <c r="AZ195" s="8">
        <v>29</v>
      </c>
      <c r="BA195" s="8">
        <v>0</v>
      </c>
      <c r="BB195" s="8">
        <v>1</v>
      </c>
      <c r="BC195" s="8">
        <v>1</v>
      </c>
      <c r="BD195" s="8">
        <v>4</v>
      </c>
      <c r="BE195" s="8">
        <v>0</v>
      </c>
      <c r="BF195" s="8">
        <v>0</v>
      </c>
      <c r="BG195" s="8">
        <v>0</v>
      </c>
      <c r="BH195" s="8">
        <v>0</v>
      </c>
      <c r="BI195" s="8">
        <v>0</v>
      </c>
      <c r="BJ195" s="8">
        <v>1</v>
      </c>
      <c r="BK195" s="8">
        <v>0</v>
      </c>
      <c r="BL195" s="8">
        <v>0</v>
      </c>
      <c r="BM195" s="8">
        <v>1</v>
      </c>
      <c r="BN195" s="8">
        <v>9</v>
      </c>
      <c r="BO195" s="8">
        <v>1</v>
      </c>
      <c r="BP195" s="8">
        <v>1</v>
      </c>
      <c r="BQ195" s="8">
        <v>4</v>
      </c>
      <c r="BR195" s="8">
        <v>0</v>
      </c>
      <c r="BS195" s="8">
        <v>1</v>
      </c>
      <c r="BT195" s="8">
        <v>3</v>
      </c>
      <c r="BU195" s="8">
        <v>7</v>
      </c>
      <c r="BV195" s="8">
        <v>2286</v>
      </c>
      <c r="BW195" s="8">
        <v>2</v>
      </c>
      <c r="BX195" s="8">
        <v>1</v>
      </c>
      <c r="BY195" s="8">
        <v>1</v>
      </c>
      <c r="BZ195" s="8">
        <v>1</v>
      </c>
      <c r="CA195" s="8">
        <v>2</v>
      </c>
      <c r="CB195" s="8">
        <v>0</v>
      </c>
      <c r="CC195" s="8">
        <v>0</v>
      </c>
      <c r="CD195" s="8">
        <v>0</v>
      </c>
      <c r="CE195" s="8">
        <v>3</v>
      </c>
      <c r="CF195" s="8">
        <v>0</v>
      </c>
      <c r="CG195" s="8">
        <v>1</v>
      </c>
      <c r="CH195" s="8">
        <v>0</v>
      </c>
      <c r="CI195" s="8">
        <v>2</v>
      </c>
      <c r="CJ195" s="8">
        <v>0</v>
      </c>
      <c r="CK195" s="8">
        <v>1</v>
      </c>
      <c r="CL195" s="8">
        <v>4</v>
      </c>
      <c r="CM195" s="8">
        <v>0</v>
      </c>
      <c r="CN195" s="8">
        <v>2</v>
      </c>
      <c r="CO195" s="8">
        <v>2</v>
      </c>
      <c r="CP195" s="8">
        <v>1</v>
      </c>
      <c r="CQ195" s="8">
        <v>5</v>
      </c>
      <c r="CR195" s="8">
        <v>0</v>
      </c>
      <c r="CS195" s="8">
        <v>1</v>
      </c>
      <c r="CT195" s="8">
        <v>0</v>
      </c>
      <c r="CU195" s="8">
        <v>1</v>
      </c>
      <c r="CV195" s="8">
        <v>1</v>
      </c>
      <c r="CW195" s="8">
        <v>0</v>
      </c>
      <c r="CX195" s="8">
        <v>2</v>
      </c>
      <c r="CY195" s="8">
        <v>2</v>
      </c>
      <c r="CZ195" s="8">
        <v>1</v>
      </c>
      <c r="DA195" s="8">
        <v>1</v>
      </c>
      <c r="DB195" s="8">
        <v>2</v>
      </c>
      <c r="DC195" s="8">
        <v>1</v>
      </c>
      <c r="DD195" s="8">
        <v>1</v>
      </c>
      <c r="DE195" s="8">
        <v>8</v>
      </c>
      <c r="DF195" s="8">
        <v>6258</v>
      </c>
      <c r="DG195" s="8">
        <v>1</v>
      </c>
      <c r="DH195" s="8">
        <v>15</v>
      </c>
      <c r="DI195" s="8">
        <v>0</v>
      </c>
      <c r="DJ195" s="8">
        <v>0</v>
      </c>
      <c r="DK195" s="8">
        <v>0</v>
      </c>
      <c r="DL195" s="8">
        <v>5</v>
      </c>
      <c r="DM195" s="8">
        <v>0</v>
      </c>
      <c r="DN195" s="8">
        <v>1</v>
      </c>
      <c r="DO195" s="8">
        <v>0</v>
      </c>
      <c r="DP195" s="8">
        <v>3</v>
      </c>
      <c r="DQ195" s="8">
        <v>0</v>
      </c>
      <c r="DR195" s="8">
        <v>0</v>
      </c>
      <c r="DS195" s="8">
        <v>11</v>
      </c>
      <c r="DT195" s="8">
        <v>3</v>
      </c>
      <c r="DU195" s="8">
        <v>0</v>
      </c>
      <c r="DV195" s="8">
        <v>2</v>
      </c>
      <c r="DW195" s="8">
        <v>0</v>
      </c>
      <c r="DX195" s="8">
        <v>0</v>
      </c>
      <c r="DY195" s="8">
        <v>1</v>
      </c>
      <c r="DZ195" s="8">
        <v>1</v>
      </c>
      <c r="EA195" s="8">
        <v>0</v>
      </c>
      <c r="EB195" s="8">
        <v>1</v>
      </c>
      <c r="EC195" s="8">
        <v>1</v>
      </c>
      <c r="ED195" s="8">
        <v>1</v>
      </c>
      <c r="EE195" s="8">
        <v>0</v>
      </c>
      <c r="EF195" s="8">
        <v>1</v>
      </c>
      <c r="EG195" s="8">
        <v>0</v>
      </c>
    </row>
    <row r="196" spans="2:137" ht="12.75">
      <c r="B196" s="7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8">
        <v>0</v>
      </c>
      <c r="AR196" s="8">
        <v>0</v>
      </c>
      <c r="AS196" s="8">
        <v>0</v>
      </c>
      <c r="AT196" s="8">
        <v>0</v>
      </c>
      <c r="AU196" s="8">
        <v>0</v>
      </c>
      <c r="AV196" s="8">
        <v>0</v>
      </c>
      <c r="AW196" s="8">
        <v>0</v>
      </c>
      <c r="AX196" s="8">
        <v>0</v>
      </c>
      <c r="AY196" s="8">
        <v>0</v>
      </c>
      <c r="AZ196" s="8">
        <v>0</v>
      </c>
      <c r="BA196" s="8">
        <v>0</v>
      </c>
      <c r="BB196" s="8">
        <v>0</v>
      </c>
      <c r="BC196" s="8">
        <v>0</v>
      </c>
      <c r="BD196" s="8">
        <v>0</v>
      </c>
      <c r="BE196" s="8">
        <v>0</v>
      </c>
      <c r="BF196" s="8">
        <v>0</v>
      </c>
      <c r="BG196" s="8">
        <v>0</v>
      </c>
      <c r="BH196" s="8">
        <v>0</v>
      </c>
      <c r="BI196" s="8">
        <v>0</v>
      </c>
      <c r="BJ196" s="8">
        <v>0</v>
      </c>
      <c r="BK196" s="8">
        <v>0</v>
      </c>
      <c r="BL196" s="8">
        <v>0</v>
      </c>
      <c r="BM196" s="8">
        <v>0</v>
      </c>
      <c r="BN196" s="8">
        <v>0</v>
      </c>
      <c r="BO196" s="8">
        <v>0</v>
      </c>
      <c r="BP196" s="8">
        <v>0</v>
      </c>
      <c r="BQ196" s="8">
        <v>0</v>
      </c>
      <c r="BR196" s="8">
        <v>0</v>
      </c>
      <c r="BS196" s="8">
        <v>0</v>
      </c>
      <c r="BT196" s="8">
        <v>0</v>
      </c>
      <c r="BU196" s="8">
        <v>0</v>
      </c>
      <c r="BV196" s="8">
        <v>0</v>
      </c>
      <c r="BW196" s="8">
        <v>0</v>
      </c>
      <c r="BX196" s="8">
        <v>0</v>
      </c>
      <c r="BY196" s="8">
        <v>0</v>
      </c>
      <c r="BZ196" s="8">
        <v>0</v>
      </c>
      <c r="CA196" s="8">
        <v>0</v>
      </c>
      <c r="CB196" s="8">
        <v>0</v>
      </c>
      <c r="CC196" s="8">
        <v>0</v>
      </c>
      <c r="CD196" s="8">
        <v>0</v>
      </c>
      <c r="CE196" s="8">
        <v>0</v>
      </c>
      <c r="CF196" s="8">
        <v>0</v>
      </c>
      <c r="CG196" s="8">
        <v>0</v>
      </c>
      <c r="CH196" s="8">
        <v>0</v>
      </c>
      <c r="CI196" s="8">
        <v>0</v>
      </c>
      <c r="CJ196" s="8">
        <v>0</v>
      </c>
      <c r="CK196" s="8">
        <v>0</v>
      </c>
      <c r="CL196" s="8">
        <v>0</v>
      </c>
      <c r="CM196" s="8">
        <v>0</v>
      </c>
      <c r="CN196" s="8">
        <v>0</v>
      </c>
      <c r="CO196" s="8">
        <v>0</v>
      </c>
      <c r="CP196" s="8">
        <v>0</v>
      </c>
      <c r="CQ196" s="8">
        <v>0</v>
      </c>
      <c r="CR196" s="8">
        <v>0</v>
      </c>
      <c r="CS196" s="8">
        <v>0</v>
      </c>
      <c r="CT196" s="8">
        <v>0</v>
      </c>
      <c r="CU196" s="8">
        <v>0</v>
      </c>
      <c r="CV196" s="8">
        <v>0</v>
      </c>
      <c r="CW196" s="8">
        <v>0</v>
      </c>
      <c r="CX196" s="8">
        <v>0</v>
      </c>
      <c r="CY196" s="8">
        <v>0</v>
      </c>
      <c r="CZ196" s="8">
        <v>0</v>
      </c>
      <c r="DA196" s="8">
        <v>0</v>
      </c>
      <c r="DB196" s="8">
        <v>0</v>
      </c>
      <c r="DC196" s="8">
        <v>0</v>
      </c>
      <c r="DD196" s="8">
        <v>0</v>
      </c>
      <c r="DE196" s="8">
        <v>0</v>
      </c>
      <c r="DF196" s="8">
        <v>0</v>
      </c>
      <c r="DG196" s="8">
        <v>0</v>
      </c>
      <c r="DH196" s="8">
        <v>0</v>
      </c>
      <c r="DI196" s="8">
        <v>0</v>
      </c>
      <c r="DJ196" s="8">
        <v>0</v>
      </c>
      <c r="DK196" s="8">
        <v>0</v>
      </c>
      <c r="DL196" s="8">
        <v>0</v>
      </c>
      <c r="DM196" s="8">
        <v>0</v>
      </c>
      <c r="DN196" s="8">
        <v>0</v>
      </c>
      <c r="DO196" s="8">
        <v>0</v>
      </c>
      <c r="DP196" s="8">
        <v>0</v>
      </c>
      <c r="DQ196" s="8">
        <v>0</v>
      </c>
      <c r="DR196" s="8">
        <v>0</v>
      </c>
      <c r="DS196" s="8">
        <v>0</v>
      </c>
      <c r="DT196" s="8">
        <v>0</v>
      </c>
      <c r="DU196" s="8">
        <v>0</v>
      </c>
      <c r="DV196" s="8">
        <v>0</v>
      </c>
      <c r="DW196" s="8">
        <v>0</v>
      </c>
      <c r="DX196" s="8">
        <v>0</v>
      </c>
      <c r="DY196" s="8">
        <v>0</v>
      </c>
      <c r="DZ196" s="8">
        <v>0</v>
      </c>
      <c r="EA196" s="8">
        <v>0</v>
      </c>
      <c r="EB196" s="8">
        <v>0</v>
      </c>
      <c r="EC196" s="8">
        <v>0</v>
      </c>
      <c r="ED196" s="8">
        <v>0</v>
      </c>
      <c r="EE196" s="8">
        <v>0</v>
      </c>
      <c r="EF196" s="8">
        <v>0</v>
      </c>
      <c r="EG196" s="8">
        <v>0</v>
      </c>
    </row>
    <row r="197" spans="1:137" ht="12.75">
      <c r="A197" s="9" t="s">
        <v>13</v>
      </c>
      <c r="C197" s="8">
        <v>9</v>
      </c>
      <c r="D197" s="8">
        <v>17</v>
      </c>
      <c r="E197" s="8">
        <v>12</v>
      </c>
      <c r="F197" s="8">
        <v>0</v>
      </c>
      <c r="G197" s="8">
        <v>8</v>
      </c>
      <c r="H197" s="8">
        <v>11</v>
      </c>
      <c r="I197" s="8">
        <v>28</v>
      </c>
      <c r="J197" s="8">
        <v>5</v>
      </c>
      <c r="K197" s="8">
        <v>4</v>
      </c>
      <c r="L197" s="8">
        <v>1</v>
      </c>
      <c r="M197" s="8">
        <v>0</v>
      </c>
      <c r="N197" s="8">
        <v>40</v>
      </c>
      <c r="O197" s="8">
        <v>15</v>
      </c>
      <c r="P197" s="8">
        <v>2</v>
      </c>
      <c r="Q197" s="8">
        <v>4</v>
      </c>
      <c r="R197" s="8">
        <v>43</v>
      </c>
      <c r="S197" s="8">
        <v>28206</v>
      </c>
      <c r="T197" s="8">
        <v>1401</v>
      </c>
      <c r="U197" s="8">
        <v>0</v>
      </c>
      <c r="V197" s="8">
        <v>5</v>
      </c>
      <c r="W197" s="8">
        <v>2</v>
      </c>
      <c r="X197" s="8">
        <v>0</v>
      </c>
      <c r="Y197" s="8">
        <v>107</v>
      </c>
      <c r="Z197" s="8">
        <v>72</v>
      </c>
      <c r="AA197" s="8">
        <v>4</v>
      </c>
      <c r="AB197" s="8">
        <v>6</v>
      </c>
      <c r="AC197" s="8">
        <v>0</v>
      </c>
      <c r="AD197" s="8">
        <v>9</v>
      </c>
      <c r="AE197" s="8">
        <v>4</v>
      </c>
      <c r="AF197" s="8">
        <v>21</v>
      </c>
      <c r="AG197" s="8">
        <v>117</v>
      </c>
      <c r="AH197" s="8">
        <v>1</v>
      </c>
      <c r="AI197" s="8">
        <v>0</v>
      </c>
      <c r="AJ197" s="8">
        <v>19</v>
      </c>
      <c r="AK197" s="8">
        <v>3</v>
      </c>
      <c r="AL197" s="8">
        <v>68</v>
      </c>
      <c r="AM197" s="8">
        <v>4</v>
      </c>
      <c r="AN197" s="8">
        <v>0</v>
      </c>
      <c r="AO197" s="8">
        <v>26</v>
      </c>
      <c r="AP197" s="8">
        <v>6</v>
      </c>
      <c r="AQ197" s="8">
        <v>67</v>
      </c>
      <c r="AR197" s="8">
        <v>5</v>
      </c>
      <c r="AS197" s="8">
        <v>14</v>
      </c>
      <c r="AT197" s="8">
        <v>14</v>
      </c>
      <c r="AU197" s="8">
        <v>6</v>
      </c>
      <c r="AV197" s="8">
        <v>7</v>
      </c>
      <c r="AW197" s="8">
        <v>6</v>
      </c>
      <c r="AX197" s="8">
        <v>10</v>
      </c>
      <c r="AY197" s="8">
        <v>3</v>
      </c>
      <c r="AZ197" s="8">
        <v>390</v>
      </c>
      <c r="BA197" s="8">
        <v>1</v>
      </c>
      <c r="BB197" s="8">
        <v>4</v>
      </c>
      <c r="BC197" s="8">
        <v>13</v>
      </c>
      <c r="BD197" s="8">
        <v>23</v>
      </c>
      <c r="BE197" s="8">
        <v>0</v>
      </c>
      <c r="BF197" s="8">
        <v>1</v>
      </c>
      <c r="BG197" s="8">
        <v>2</v>
      </c>
      <c r="BH197" s="8">
        <v>1</v>
      </c>
      <c r="BI197" s="8">
        <v>150</v>
      </c>
      <c r="BJ197" s="8">
        <v>9</v>
      </c>
      <c r="BK197" s="8">
        <v>1</v>
      </c>
      <c r="BL197" s="8">
        <v>1</v>
      </c>
      <c r="BM197" s="8">
        <v>5</v>
      </c>
      <c r="BN197" s="8">
        <v>47</v>
      </c>
      <c r="BO197" s="8">
        <v>4</v>
      </c>
      <c r="BP197" s="8">
        <v>1</v>
      </c>
      <c r="BQ197" s="8">
        <v>33</v>
      </c>
      <c r="BR197" s="8">
        <v>4</v>
      </c>
      <c r="BS197" s="8">
        <v>3</v>
      </c>
      <c r="BT197" s="8">
        <v>21</v>
      </c>
      <c r="BU197" s="8">
        <v>31</v>
      </c>
      <c r="BV197" s="8">
        <v>22517</v>
      </c>
      <c r="BW197" s="8">
        <v>14</v>
      </c>
      <c r="BX197" s="8">
        <v>7</v>
      </c>
      <c r="BY197" s="8">
        <v>7</v>
      </c>
      <c r="BZ197" s="8">
        <v>2</v>
      </c>
      <c r="CA197" s="8">
        <v>17</v>
      </c>
      <c r="CB197" s="8">
        <v>5</v>
      </c>
      <c r="CC197" s="8">
        <v>0</v>
      </c>
      <c r="CD197" s="8">
        <v>2</v>
      </c>
      <c r="CE197" s="8">
        <v>7</v>
      </c>
      <c r="CF197" s="8">
        <v>1</v>
      </c>
      <c r="CG197" s="8">
        <v>13</v>
      </c>
      <c r="CH197" s="8">
        <v>8</v>
      </c>
      <c r="CI197" s="8">
        <v>369</v>
      </c>
      <c r="CJ197" s="8">
        <v>0</v>
      </c>
      <c r="CK197" s="8">
        <v>1</v>
      </c>
      <c r="CL197" s="8">
        <v>25</v>
      </c>
      <c r="CM197" s="8">
        <v>2</v>
      </c>
      <c r="CN197" s="8">
        <v>6</v>
      </c>
      <c r="CO197" s="8">
        <v>4</v>
      </c>
      <c r="CP197" s="8">
        <v>2</v>
      </c>
      <c r="CQ197" s="8">
        <v>17</v>
      </c>
      <c r="CR197" s="8">
        <v>6</v>
      </c>
      <c r="CS197" s="8">
        <v>1</v>
      </c>
      <c r="CT197" s="8">
        <v>1</v>
      </c>
      <c r="CU197" s="8">
        <v>1</v>
      </c>
      <c r="CV197" s="8">
        <v>5</v>
      </c>
      <c r="CW197" s="8">
        <v>46</v>
      </c>
      <c r="CX197" s="8">
        <v>26</v>
      </c>
      <c r="CY197" s="8">
        <v>7</v>
      </c>
      <c r="CZ197" s="8">
        <v>12</v>
      </c>
      <c r="DA197" s="8">
        <v>2</v>
      </c>
      <c r="DB197" s="8">
        <v>9</v>
      </c>
      <c r="DC197" s="8">
        <v>4</v>
      </c>
      <c r="DD197" s="8">
        <v>3</v>
      </c>
      <c r="DE197" s="8">
        <v>49</v>
      </c>
      <c r="DF197" s="8">
        <v>71529</v>
      </c>
      <c r="DG197" s="8">
        <v>13</v>
      </c>
      <c r="DH197" s="8">
        <v>114</v>
      </c>
      <c r="DI197" s="8">
        <v>7</v>
      </c>
      <c r="DJ197" s="8">
        <v>67</v>
      </c>
      <c r="DK197" s="8">
        <v>6</v>
      </c>
      <c r="DL197" s="8">
        <v>17</v>
      </c>
      <c r="DM197" s="8">
        <v>0</v>
      </c>
      <c r="DN197" s="8">
        <v>3</v>
      </c>
      <c r="DO197" s="8">
        <v>16</v>
      </c>
      <c r="DP197" s="8">
        <v>10</v>
      </c>
      <c r="DQ197" s="8">
        <v>7</v>
      </c>
      <c r="DR197" s="8">
        <v>2</v>
      </c>
      <c r="DS197" s="8">
        <v>260</v>
      </c>
      <c r="DT197" s="8">
        <v>13</v>
      </c>
      <c r="DU197" s="8">
        <v>2</v>
      </c>
      <c r="DV197" s="8">
        <v>4</v>
      </c>
      <c r="DW197" s="8">
        <v>5</v>
      </c>
      <c r="DX197" s="8">
        <v>21</v>
      </c>
      <c r="DY197" s="8">
        <v>2</v>
      </c>
      <c r="DZ197" s="8">
        <v>3</v>
      </c>
      <c r="EA197" s="8">
        <v>8</v>
      </c>
      <c r="EB197" s="8">
        <v>16</v>
      </c>
      <c r="EC197" s="8">
        <v>5</v>
      </c>
      <c r="ED197" s="8">
        <v>6</v>
      </c>
      <c r="EE197" s="8">
        <v>2</v>
      </c>
      <c r="EF197" s="8">
        <v>7</v>
      </c>
      <c r="EG197" s="8">
        <v>4</v>
      </c>
    </row>
    <row r="198" spans="2:137" s="10" customFormat="1" ht="12.75" customHeight="1">
      <c r="B198" s="11" t="s">
        <v>145</v>
      </c>
      <c r="C198" s="12">
        <f aca="true" t="shared" si="95" ref="C198:AH198">C197/126504</f>
        <v>7.11439954467843E-05</v>
      </c>
      <c r="D198" s="12">
        <f t="shared" si="95"/>
        <v>0.00013438310251059256</v>
      </c>
      <c r="E198" s="12">
        <f t="shared" si="95"/>
        <v>9.485866059571239E-05</v>
      </c>
      <c r="F198" s="12">
        <f t="shared" si="95"/>
        <v>0</v>
      </c>
      <c r="G198" s="12">
        <f t="shared" si="95"/>
        <v>6.323910706380825E-05</v>
      </c>
      <c r="H198" s="12">
        <f t="shared" si="95"/>
        <v>8.695377221273636E-05</v>
      </c>
      <c r="I198" s="12">
        <f t="shared" si="95"/>
        <v>0.0002213368747233289</v>
      </c>
      <c r="J198" s="12">
        <f t="shared" si="95"/>
        <v>3.952444191488016E-05</v>
      </c>
      <c r="K198" s="12">
        <f t="shared" si="95"/>
        <v>3.161955353190413E-05</v>
      </c>
      <c r="L198" s="12">
        <f t="shared" si="95"/>
        <v>7.904888382976032E-06</v>
      </c>
      <c r="M198" s="12">
        <f t="shared" si="95"/>
        <v>0</v>
      </c>
      <c r="N198" s="12">
        <f t="shared" si="95"/>
        <v>0.0003161955353190413</v>
      </c>
      <c r="O198" s="12">
        <f t="shared" si="95"/>
        <v>0.00011857332574464048</v>
      </c>
      <c r="P198" s="12">
        <f t="shared" si="95"/>
        <v>1.5809776765952063E-05</v>
      </c>
      <c r="Q198" s="12">
        <f t="shared" si="95"/>
        <v>3.161955353190413E-05</v>
      </c>
      <c r="R198" s="12">
        <f t="shared" si="95"/>
        <v>0.0003399102004679694</v>
      </c>
      <c r="S198" s="12">
        <f t="shared" si="95"/>
        <v>0.22296528173022198</v>
      </c>
      <c r="T198" s="12">
        <f t="shared" si="95"/>
        <v>0.011074748624549421</v>
      </c>
      <c r="U198" s="12">
        <f t="shared" si="95"/>
        <v>0</v>
      </c>
      <c r="V198" s="12">
        <f t="shared" si="95"/>
        <v>3.952444191488016E-05</v>
      </c>
      <c r="W198" s="12">
        <f t="shared" si="95"/>
        <v>1.5809776765952063E-05</v>
      </c>
      <c r="X198" s="12">
        <f t="shared" si="95"/>
        <v>0</v>
      </c>
      <c r="Y198" s="12">
        <f t="shared" si="95"/>
        <v>0.0008458230569784354</v>
      </c>
      <c r="Z198" s="12">
        <f t="shared" si="95"/>
        <v>0.0005691519635742744</v>
      </c>
      <c r="AA198" s="12">
        <f t="shared" si="95"/>
        <v>3.161955353190413E-05</v>
      </c>
      <c r="AB198" s="12">
        <f t="shared" si="95"/>
        <v>4.7429330297856194E-05</v>
      </c>
      <c r="AC198" s="12">
        <f t="shared" si="95"/>
        <v>0</v>
      </c>
      <c r="AD198" s="12">
        <f t="shared" si="95"/>
        <v>7.11439954467843E-05</v>
      </c>
      <c r="AE198" s="12">
        <f t="shared" si="95"/>
        <v>3.161955353190413E-05</v>
      </c>
      <c r="AF198" s="12">
        <f t="shared" si="95"/>
        <v>0.00016600265604249667</v>
      </c>
      <c r="AG198" s="12">
        <f t="shared" si="95"/>
        <v>0.0009248719408081957</v>
      </c>
      <c r="AH198" s="12">
        <f t="shared" si="95"/>
        <v>7.904888382976032E-06</v>
      </c>
      <c r="AI198" s="12">
        <f aca="true" t="shared" si="96" ref="AI198:CT198">AI197/126504</f>
        <v>0</v>
      </c>
      <c r="AJ198" s="12">
        <f t="shared" si="96"/>
        <v>0.00015019287927654461</v>
      </c>
      <c r="AK198" s="12">
        <f t="shared" si="96"/>
        <v>2.3714665148928097E-05</v>
      </c>
      <c r="AL198" s="12">
        <f t="shared" si="96"/>
        <v>0.0005375324100423702</v>
      </c>
      <c r="AM198" s="12">
        <f t="shared" si="96"/>
        <v>3.161955353190413E-05</v>
      </c>
      <c r="AN198" s="12">
        <f t="shared" si="96"/>
        <v>0</v>
      </c>
      <c r="AO198" s="12">
        <f t="shared" si="96"/>
        <v>0.00020552709795737683</v>
      </c>
      <c r="AP198" s="12">
        <f t="shared" si="96"/>
        <v>4.7429330297856194E-05</v>
      </c>
      <c r="AQ198" s="12">
        <f t="shared" si="96"/>
        <v>0.0005296275216593941</v>
      </c>
      <c r="AR198" s="12">
        <f t="shared" si="96"/>
        <v>3.952444191488016E-05</v>
      </c>
      <c r="AS198" s="12">
        <f t="shared" si="96"/>
        <v>0.00011066843736166445</v>
      </c>
      <c r="AT198" s="12">
        <f t="shared" si="96"/>
        <v>0.00011066843736166445</v>
      </c>
      <c r="AU198" s="12">
        <f t="shared" si="96"/>
        <v>4.7429330297856194E-05</v>
      </c>
      <c r="AV198" s="12">
        <f t="shared" si="96"/>
        <v>5.533421868083223E-05</v>
      </c>
      <c r="AW198" s="12">
        <f t="shared" si="96"/>
        <v>4.7429330297856194E-05</v>
      </c>
      <c r="AX198" s="12">
        <f t="shared" si="96"/>
        <v>7.904888382976032E-05</v>
      </c>
      <c r="AY198" s="12">
        <f t="shared" si="96"/>
        <v>2.3714665148928097E-05</v>
      </c>
      <c r="AZ198" s="12">
        <f t="shared" si="96"/>
        <v>0.0030829064693606526</v>
      </c>
      <c r="BA198" s="12">
        <f t="shared" si="96"/>
        <v>7.904888382976032E-06</v>
      </c>
      <c r="BB198" s="12">
        <f t="shared" si="96"/>
        <v>3.161955353190413E-05</v>
      </c>
      <c r="BC198" s="12">
        <f t="shared" si="96"/>
        <v>0.00010276354897868841</v>
      </c>
      <c r="BD198" s="12">
        <f t="shared" si="96"/>
        <v>0.00018181243280844875</v>
      </c>
      <c r="BE198" s="12">
        <f t="shared" si="96"/>
        <v>0</v>
      </c>
      <c r="BF198" s="12">
        <f t="shared" si="96"/>
        <v>7.904888382976032E-06</v>
      </c>
      <c r="BG198" s="12">
        <f t="shared" si="96"/>
        <v>1.5809776765952063E-05</v>
      </c>
      <c r="BH198" s="12">
        <f t="shared" si="96"/>
        <v>7.904888382976032E-06</v>
      </c>
      <c r="BI198" s="12">
        <f t="shared" si="96"/>
        <v>0.001185733257446405</v>
      </c>
      <c r="BJ198" s="12">
        <f t="shared" si="96"/>
        <v>7.11439954467843E-05</v>
      </c>
      <c r="BK198" s="12">
        <f t="shared" si="96"/>
        <v>7.904888382976032E-06</v>
      </c>
      <c r="BL198" s="12">
        <f t="shared" si="96"/>
        <v>7.904888382976032E-06</v>
      </c>
      <c r="BM198" s="12">
        <f t="shared" si="96"/>
        <v>3.952444191488016E-05</v>
      </c>
      <c r="BN198" s="12">
        <f t="shared" si="96"/>
        <v>0.0003715297539998735</v>
      </c>
      <c r="BO198" s="12">
        <f t="shared" si="96"/>
        <v>3.161955353190413E-05</v>
      </c>
      <c r="BP198" s="12">
        <f t="shared" si="96"/>
        <v>7.904888382976032E-06</v>
      </c>
      <c r="BQ198" s="12">
        <f t="shared" si="96"/>
        <v>0.00026086131663820907</v>
      </c>
      <c r="BR198" s="12">
        <f t="shared" si="96"/>
        <v>3.161955353190413E-05</v>
      </c>
      <c r="BS198" s="12">
        <f t="shared" si="96"/>
        <v>2.3714665148928097E-05</v>
      </c>
      <c r="BT198" s="12">
        <f t="shared" si="96"/>
        <v>0.00016600265604249667</v>
      </c>
      <c r="BU198" s="12">
        <f t="shared" si="96"/>
        <v>0.000245051539872257</v>
      </c>
      <c r="BV198" s="12">
        <f t="shared" si="96"/>
        <v>0.17799437171947133</v>
      </c>
      <c r="BW198" s="12">
        <f t="shared" si="96"/>
        <v>0.00011066843736166445</v>
      </c>
      <c r="BX198" s="12">
        <f t="shared" si="96"/>
        <v>5.533421868083223E-05</v>
      </c>
      <c r="BY198" s="12">
        <f t="shared" si="96"/>
        <v>5.533421868083223E-05</v>
      </c>
      <c r="BZ198" s="12">
        <f t="shared" si="96"/>
        <v>1.5809776765952063E-05</v>
      </c>
      <c r="CA198" s="12">
        <f t="shared" si="96"/>
        <v>0.00013438310251059256</v>
      </c>
      <c r="CB198" s="12">
        <f t="shared" si="96"/>
        <v>3.952444191488016E-05</v>
      </c>
      <c r="CC198" s="12">
        <f t="shared" si="96"/>
        <v>0</v>
      </c>
      <c r="CD198" s="12">
        <f t="shared" si="96"/>
        <v>1.5809776765952063E-05</v>
      </c>
      <c r="CE198" s="12">
        <f t="shared" si="96"/>
        <v>5.533421868083223E-05</v>
      </c>
      <c r="CF198" s="12">
        <f t="shared" si="96"/>
        <v>7.904888382976032E-06</v>
      </c>
      <c r="CG198" s="12">
        <f t="shared" si="96"/>
        <v>0.00010276354897868841</v>
      </c>
      <c r="CH198" s="12">
        <f t="shared" si="96"/>
        <v>6.323910706380825E-05</v>
      </c>
      <c r="CI198" s="12">
        <f t="shared" si="96"/>
        <v>0.002916903813318156</v>
      </c>
      <c r="CJ198" s="12">
        <f t="shared" si="96"/>
        <v>0</v>
      </c>
      <c r="CK198" s="12">
        <f t="shared" si="96"/>
        <v>7.904888382976032E-06</v>
      </c>
      <c r="CL198" s="12">
        <f t="shared" si="96"/>
        <v>0.0001976222095744008</v>
      </c>
      <c r="CM198" s="12">
        <f t="shared" si="96"/>
        <v>1.5809776765952063E-05</v>
      </c>
      <c r="CN198" s="12">
        <f t="shared" si="96"/>
        <v>4.7429330297856194E-05</v>
      </c>
      <c r="CO198" s="12">
        <f t="shared" si="96"/>
        <v>3.161955353190413E-05</v>
      </c>
      <c r="CP198" s="12">
        <f t="shared" si="96"/>
        <v>1.5809776765952063E-05</v>
      </c>
      <c r="CQ198" s="12">
        <f t="shared" si="96"/>
        <v>0.00013438310251059256</v>
      </c>
      <c r="CR198" s="12">
        <f t="shared" si="96"/>
        <v>4.7429330297856194E-05</v>
      </c>
      <c r="CS198" s="12">
        <f t="shared" si="96"/>
        <v>7.904888382976032E-06</v>
      </c>
      <c r="CT198" s="12">
        <f t="shared" si="96"/>
        <v>7.904888382976032E-06</v>
      </c>
      <c r="CU198" s="12">
        <f aca="true" t="shared" si="97" ref="CU198:DZ198">CU197/126504</f>
        <v>7.904888382976032E-06</v>
      </c>
      <c r="CV198" s="12">
        <f t="shared" si="97"/>
        <v>3.952444191488016E-05</v>
      </c>
      <c r="CW198" s="12">
        <f t="shared" si="97"/>
        <v>0.0003636248656168975</v>
      </c>
      <c r="CX198" s="12">
        <f t="shared" si="97"/>
        <v>0.00020552709795737683</v>
      </c>
      <c r="CY198" s="12">
        <f t="shared" si="97"/>
        <v>5.533421868083223E-05</v>
      </c>
      <c r="CZ198" s="12">
        <f t="shared" si="97"/>
        <v>9.485866059571239E-05</v>
      </c>
      <c r="DA198" s="12">
        <f t="shared" si="97"/>
        <v>1.5809776765952063E-05</v>
      </c>
      <c r="DB198" s="12">
        <f t="shared" si="97"/>
        <v>7.11439954467843E-05</v>
      </c>
      <c r="DC198" s="12">
        <f t="shared" si="97"/>
        <v>3.161955353190413E-05</v>
      </c>
      <c r="DD198" s="12">
        <f t="shared" si="97"/>
        <v>2.3714665148928097E-05</v>
      </c>
      <c r="DE198" s="12">
        <f t="shared" si="97"/>
        <v>0.0003873395307658256</v>
      </c>
      <c r="DF198" s="12">
        <f t="shared" si="97"/>
        <v>0.5654287611458926</v>
      </c>
      <c r="DG198" s="12">
        <f t="shared" si="97"/>
        <v>0.00010276354897868841</v>
      </c>
      <c r="DH198" s="12">
        <f t="shared" si="97"/>
        <v>0.0009011572756592677</v>
      </c>
      <c r="DI198" s="12">
        <f t="shared" si="97"/>
        <v>5.533421868083223E-05</v>
      </c>
      <c r="DJ198" s="12">
        <f t="shared" si="97"/>
        <v>0.0005296275216593941</v>
      </c>
      <c r="DK198" s="12">
        <f t="shared" si="97"/>
        <v>4.7429330297856194E-05</v>
      </c>
      <c r="DL198" s="12">
        <f t="shared" si="97"/>
        <v>0.00013438310251059256</v>
      </c>
      <c r="DM198" s="12">
        <f t="shared" si="97"/>
        <v>0</v>
      </c>
      <c r="DN198" s="12">
        <f t="shared" si="97"/>
        <v>2.3714665148928097E-05</v>
      </c>
      <c r="DO198" s="12">
        <f t="shared" si="97"/>
        <v>0.0001264782141276165</v>
      </c>
      <c r="DP198" s="12">
        <f t="shared" si="97"/>
        <v>7.904888382976032E-05</v>
      </c>
      <c r="DQ198" s="12">
        <f t="shared" si="97"/>
        <v>5.533421868083223E-05</v>
      </c>
      <c r="DR198" s="12">
        <f t="shared" si="97"/>
        <v>1.5809776765952063E-05</v>
      </c>
      <c r="DS198" s="12">
        <f t="shared" si="97"/>
        <v>0.0020552709795737686</v>
      </c>
      <c r="DT198" s="12">
        <f t="shared" si="97"/>
        <v>0.00010276354897868841</v>
      </c>
      <c r="DU198" s="12">
        <f t="shared" si="97"/>
        <v>1.5809776765952063E-05</v>
      </c>
      <c r="DV198" s="12">
        <f t="shared" si="97"/>
        <v>3.161955353190413E-05</v>
      </c>
      <c r="DW198" s="12">
        <f t="shared" si="97"/>
        <v>3.952444191488016E-05</v>
      </c>
      <c r="DX198" s="12">
        <f t="shared" si="97"/>
        <v>0.00016600265604249667</v>
      </c>
      <c r="DY198" s="12">
        <f t="shared" si="97"/>
        <v>1.5809776765952063E-05</v>
      </c>
      <c r="DZ198" s="12">
        <f t="shared" si="97"/>
        <v>2.3714665148928097E-05</v>
      </c>
      <c r="EA198" s="12">
        <f>EA197/114448</f>
        <v>6.990074094785405E-05</v>
      </c>
      <c r="EB198" s="12">
        <f aca="true" t="shared" si="98" ref="EB198:EG198">EB197/126504</f>
        <v>0.0001264782141276165</v>
      </c>
      <c r="EC198" s="12">
        <f t="shared" si="98"/>
        <v>3.952444191488016E-05</v>
      </c>
      <c r="ED198" s="12">
        <f t="shared" si="98"/>
        <v>4.7429330297856194E-05</v>
      </c>
      <c r="EE198" s="12">
        <f t="shared" si="98"/>
        <v>1.5809776765952063E-05</v>
      </c>
      <c r="EF198" s="12">
        <f t="shared" si="98"/>
        <v>5.533421868083223E-05</v>
      </c>
      <c r="EG198" s="12">
        <f t="shared" si="98"/>
        <v>3.161955353190413E-05</v>
      </c>
    </row>
    <row r="199" spans="2:137" ht="4.5" customHeight="1">
      <c r="B199" s="13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</row>
    <row r="200" spans="1:137" ht="12.75">
      <c r="A200" s="3" t="s">
        <v>84</v>
      </c>
      <c r="B200" s="13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</row>
    <row r="201" spans="2:137" ht="12.75">
      <c r="B201" s="7" t="s">
        <v>79</v>
      </c>
      <c r="C201" s="8">
        <v>0</v>
      </c>
      <c r="D201" s="8">
        <v>1</v>
      </c>
      <c r="E201" s="8">
        <v>1</v>
      </c>
      <c r="F201" s="8">
        <v>0</v>
      </c>
      <c r="G201" s="8">
        <v>1</v>
      </c>
      <c r="H201" s="8">
        <v>0</v>
      </c>
      <c r="I201" s="8">
        <v>1</v>
      </c>
      <c r="J201" s="8">
        <v>4</v>
      </c>
      <c r="K201" s="8">
        <v>0</v>
      </c>
      <c r="L201" s="8">
        <v>0</v>
      </c>
      <c r="M201" s="8">
        <v>0</v>
      </c>
      <c r="N201" s="8">
        <v>1</v>
      </c>
      <c r="O201" s="8">
        <v>1</v>
      </c>
      <c r="P201" s="8">
        <v>1</v>
      </c>
      <c r="Q201" s="8">
        <v>0</v>
      </c>
      <c r="R201" s="8">
        <v>0</v>
      </c>
      <c r="S201" s="8">
        <v>1906</v>
      </c>
      <c r="T201" s="8">
        <v>44</v>
      </c>
      <c r="U201" s="8">
        <v>0</v>
      </c>
      <c r="V201" s="8">
        <v>1</v>
      </c>
      <c r="W201" s="8">
        <v>0</v>
      </c>
      <c r="X201" s="8">
        <v>0</v>
      </c>
      <c r="Y201" s="8">
        <v>6</v>
      </c>
      <c r="Z201" s="8">
        <v>2</v>
      </c>
      <c r="AA201" s="8">
        <v>0</v>
      </c>
      <c r="AB201" s="8">
        <v>1</v>
      </c>
      <c r="AC201" s="8">
        <v>0</v>
      </c>
      <c r="AD201" s="8">
        <v>0</v>
      </c>
      <c r="AE201" s="8">
        <v>1</v>
      </c>
      <c r="AF201" s="8">
        <v>1</v>
      </c>
      <c r="AG201" s="8">
        <v>4</v>
      </c>
      <c r="AH201" s="8">
        <v>0</v>
      </c>
      <c r="AI201" s="8">
        <v>1</v>
      </c>
      <c r="AJ201" s="8">
        <v>1</v>
      </c>
      <c r="AK201" s="8">
        <v>0</v>
      </c>
      <c r="AL201" s="8">
        <v>1</v>
      </c>
      <c r="AM201" s="8">
        <v>0</v>
      </c>
      <c r="AN201" s="8">
        <v>0</v>
      </c>
      <c r="AO201" s="8">
        <v>0</v>
      </c>
      <c r="AP201" s="8">
        <v>0</v>
      </c>
      <c r="AQ201" s="8">
        <v>4</v>
      </c>
      <c r="AR201" s="8">
        <v>1</v>
      </c>
      <c r="AS201" s="8">
        <v>0</v>
      </c>
      <c r="AT201" s="8">
        <v>0</v>
      </c>
      <c r="AU201" s="8">
        <v>0</v>
      </c>
      <c r="AV201" s="8">
        <v>0</v>
      </c>
      <c r="AW201" s="8">
        <v>0</v>
      </c>
      <c r="AX201" s="8">
        <v>0</v>
      </c>
      <c r="AY201" s="8">
        <v>0</v>
      </c>
      <c r="AZ201" s="8">
        <v>17</v>
      </c>
      <c r="BA201" s="8">
        <v>0</v>
      </c>
      <c r="BB201" s="8">
        <v>0</v>
      </c>
      <c r="BC201" s="8">
        <v>0</v>
      </c>
      <c r="BD201" s="8">
        <v>2</v>
      </c>
      <c r="BE201" s="8">
        <v>0</v>
      </c>
      <c r="BF201" s="8">
        <v>0</v>
      </c>
      <c r="BG201" s="8">
        <v>1</v>
      </c>
      <c r="BH201" s="8">
        <v>1</v>
      </c>
      <c r="BI201" s="8">
        <v>19</v>
      </c>
      <c r="BJ201" s="8">
        <v>0</v>
      </c>
      <c r="BK201" s="8">
        <v>0</v>
      </c>
      <c r="BL201" s="8">
        <v>0</v>
      </c>
      <c r="BM201" s="8">
        <v>0</v>
      </c>
      <c r="BN201" s="8">
        <v>2</v>
      </c>
      <c r="BO201" s="8">
        <v>0</v>
      </c>
      <c r="BP201" s="8">
        <v>1</v>
      </c>
      <c r="BQ201" s="8">
        <v>2</v>
      </c>
      <c r="BR201" s="8">
        <v>0</v>
      </c>
      <c r="BS201" s="8">
        <v>10</v>
      </c>
      <c r="BT201" s="8">
        <v>3</v>
      </c>
      <c r="BU201" s="8">
        <v>2</v>
      </c>
      <c r="BV201" s="8">
        <v>1572</v>
      </c>
      <c r="BW201" s="8">
        <v>0</v>
      </c>
      <c r="BX201" s="8">
        <v>1</v>
      </c>
      <c r="BY201" s="8">
        <v>2</v>
      </c>
      <c r="BZ201" s="8">
        <v>0</v>
      </c>
      <c r="CA201" s="8">
        <v>1</v>
      </c>
      <c r="CB201" s="8">
        <v>0</v>
      </c>
      <c r="CC201" s="8">
        <v>0</v>
      </c>
      <c r="CD201" s="8">
        <v>0</v>
      </c>
      <c r="CE201" s="8">
        <v>1</v>
      </c>
      <c r="CF201" s="8">
        <v>0</v>
      </c>
      <c r="CG201" s="8">
        <v>0</v>
      </c>
      <c r="CH201" s="8">
        <v>2</v>
      </c>
      <c r="CI201" s="8">
        <v>21</v>
      </c>
      <c r="CJ201" s="8">
        <v>0</v>
      </c>
      <c r="CK201" s="8">
        <v>0</v>
      </c>
      <c r="CL201" s="8">
        <v>1</v>
      </c>
      <c r="CM201" s="8">
        <v>0</v>
      </c>
      <c r="CN201" s="8">
        <v>1</v>
      </c>
      <c r="CO201" s="8">
        <v>0</v>
      </c>
      <c r="CP201" s="8">
        <v>1</v>
      </c>
      <c r="CQ201" s="8">
        <v>1</v>
      </c>
      <c r="CR201" s="8">
        <v>0</v>
      </c>
      <c r="CS201" s="8">
        <v>0</v>
      </c>
      <c r="CT201" s="8">
        <v>0</v>
      </c>
      <c r="CU201" s="8">
        <v>0</v>
      </c>
      <c r="CV201" s="8">
        <v>1</v>
      </c>
      <c r="CW201" s="8">
        <v>5</v>
      </c>
      <c r="CX201" s="8">
        <v>0</v>
      </c>
      <c r="CY201" s="8">
        <v>0</v>
      </c>
      <c r="CZ201" s="8">
        <v>0</v>
      </c>
      <c r="DA201" s="8">
        <v>1</v>
      </c>
      <c r="DB201" s="8">
        <v>0</v>
      </c>
      <c r="DC201" s="8">
        <v>1</v>
      </c>
      <c r="DD201" s="8">
        <v>0</v>
      </c>
      <c r="DE201" s="8">
        <v>3</v>
      </c>
      <c r="DF201" s="8">
        <v>4628</v>
      </c>
      <c r="DG201" s="8">
        <v>0</v>
      </c>
      <c r="DH201" s="8">
        <v>4</v>
      </c>
      <c r="DI201" s="8">
        <v>0</v>
      </c>
      <c r="DJ201" s="8">
        <v>6</v>
      </c>
      <c r="DK201" s="8">
        <v>0</v>
      </c>
      <c r="DL201" s="8">
        <v>5</v>
      </c>
      <c r="DM201" s="8">
        <v>0</v>
      </c>
      <c r="DN201" s="8">
        <v>1</v>
      </c>
      <c r="DO201" s="8">
        <v>1</v>
      </c>
      <c r="DP201" s="8">
        <v>0</v>
      </c>
      <c r="DQ201" s="8">
        <v>1</v>
      </c>
      <c r="DR201" s="8">
        <v>0</v>
      </c>
      <c r="DS201" s="8">
        <v>16</v>
      </c>
      <c r="DT201" s="8">
        <v>1</v>
      </c>
      <c r="DU201" s="8">
        <v>0</v>
      </c>
      <c r="DV201" s="8">
        <v>0</v>
      </c>
      <c r="DW201" s="8">
        <v>0</v>
      </c>
      <c r="DX201" s="8">
        <v>0</v>
      </c>
      <c r="DY201" s="8">
        <v>1</v>
      </c>
      <c r="DZ201" s="8">
        <v>0</v>
      </c>
      <c r="EA201" s="8">
        <v>0</v>
      </c>
      <c r="EB201" s="8">
        <v>2</v>
      </c>
      <c r="EC201" s="8">
        <v>0</v>
      </c>
      <c r="ED201" s="8">
        <v>0</v>
      </c>
      <c r="EE201" s="8">
        <v>0</v>
      </c>
      <c r="EF201" s="8">
        <v>1</v>
      </c>
      <c r="EG201" s="8">
        <v>0</v>
      </c>
    </row>
    <row r="202" spans="2:137" ht="12.75">
      <c r="B202" s="7" t="s">
        <v>82</v>
      </c>
      <c r="C202" s="8">
        <v>1</v>
      </c>
      <c r="D202" s="8">
        <v>1</v>
      </c>
      <c r="E202" s="8">
        <v>1</v>
      </c>
      <c r="F202" s="8">
        <v>1</v>
      </c>
      <c r="G202" s="8">
        <v>4</v>
      </c>
      <c r="H202" s="8">
        <v>6</v>
      </c>
      <c r="I202" s="8">
        <v>4</v>
      </c>
      <c r="J202" s="8">
        <v>3</v>
      </c>
      <c r="K202" s="8">
        <v>0</v>
      </c>
      <c r="L202" s="8">
        <v>0</v>
      </c>
      <c r="M202" s="8">
        <v>0</v>
      </c>
      <c r="N202" s="8">
        <v>10</v>
      </c>
      <c r="O202" s="8">
        <v>7</v>
      </c>
      <c r="P202" s="8">
        <v>0</v>
      </c>
      <c r="Q202" s="8">
        <v>2</v>
      </c>
      <c r="R202" s="8">
        <v>9</v>
      </c>
      <c r="S202" s="8">
        <v>9196</v>
      </c>
      <c r="T202" s="8">
        <v>84</v>
      </c>
      <c r="U202" s="8">
        <v>0</v>
      </c>
      <c r="V202" s="8">
        <v>1</v>
      </c>
      <c r="W202" s="8">
        <v>2</v>
      </c>
      <c r="X202" s="8">
        <v>0</v>
      </c>
      <c r="Y202" s="8">
        <v>38</v>
      </c>
      <c r="Z202" s="8">
        <v>6</v>
      </c>
      <c r="AA202" s="8">
        <v>0</v>
      </c>
      <c r="AB202" s="8">
        <v>2</v>
      </c>
      <c r="AC202" s="8">
        <v>2</v>
      </c>
      <c r="AD202" s="8">
        <v>1</v>
      </c>
      <c r="AE202" s="8">
        <v>1</v>
      </c>
      <c r="AF202" s="8">
        <v>6</v>
      </c>
      <c r="AG202" s="8">
        <v>21</v>
      </c>
      <c r="AH202" s="8">
        <v>0</v>
      </c>
      <c r="AI202" s="8">
        <v>1</v>
      </c>
      <c r="AJ202" s="8">
        <v>11</v>
      </c>
      <c r="AK202" s="8">
        <v>1</v>
      </c>
      <c r="AL202" s="8">
        <v>8</v>
      </c>
      <c r="AM202" s="8">
        <v>3</v>
      </c>
      <c r="AN202" s="8">
        <v>0</v>
      </c>
      <c r="AO202" s="8">
        <v>3</v>
      </c>
      <c r="AP202" s="8">
        <v>3</v>
      </c>
      <c r="AQ202" s="8">
        <v>2</v>
      </c>
      <c r="AR202" s="8">
        <v>1</v>
      </c>
      <c r="AS202" s="8">
        <v>1</v>
      </c>
      <c r="AT202" s="8">
        <v>1</v>
      </c>
      <c r="AU202" s="8">
        <v>1</v>
      </c>
      <c r="AV202" s="8">
        <v>1</v>
      </c>
      <c r="AW202" s="8">
        <v>14</v>
      </c>
      <c r="AX202" s="8">
        <v>2</v>
      </c>
      <c r="AY202" s="8">
        <v>1</v>
      </c>
      <c r="AZ202" s="8">
        <v>21</v>
      </c>
      <c r="BA202" s="8">
        <v>0</v>
      </c>
      <c r="BB202" s="8">
        <v>0</v>
      </c>
      <c r="BC202" s="8">
        <v>1</v>
      </c>
      <c r="BD202" s="8">
        <v>28</v>
      </c>
      <c r="BE202" s="8">
        <v>1</v>
      </c>
      <c r="BF202" s="8">
        <v>1</v>
      </c>
      <c r="BG202" s="8">
        <v>0</v>
      </c>
      <c r="BH202" s="8">
        <v>2</v>
      </c>
      <c r="BI202" s="8">
        <v>37</v>
      </c>
      <c r="BJ202" s="8">
        <v>0</v>
      </c>
      <c r="BK202" s="8">
        <v>1</v>
      </c>
      <c r="BL202" s="8">
        <v>0</v>
      </c>
      <c r="BM202" s="8">
        <v>3</v>
      </c>
      <c r="BN202" s="8">
        <v>5</v>
      </c>
      <c r="BO202" s="8">
        <v>13</v>
      </c>
      <c r="BP202" s="8">
        <v>0</v>
      </c>
      <c r="BQ202" s="8">
        <v>8</v>
      </c>
      <c r="BR202" s="8">
        <v>2</v>
      </c>
      <c r="BS202" s="8">
        <v>1</v>
      </c>
      <c r="BT202" s="8">
        <v>14</v>
      </c>
      <c r="BU202" s="8">
        <v>11</v>
      </c>
      <c r="BV202" s="8">
        <v>2381</v>
      </c>
      <c r="BW202" s="8">
        <v>5</v>
      </c>
      <c r="BX202" s="8">
        <v>2</v>
      </c>
      <c r="BY202" s="8">
        <v>2</v>
      </c>
      <c r="BZ202" s="8">
        <v>0</v>
      </c>
      <c r="CA202" s="8">
        <v>4</v>
      </c>
      <c r="CB202" s="8">
        <v>1</v>
      </c>
      <c r="CC202" s="8">
        <v>0</v>
      </c>
      <c r="CD202" s="8">
        <v>1</v>
      </c>
      <c r="CE202" s="8">
        <v>2</v>
      </c>
      <c r="CF202" s="8">
        <v>1</v>
      </c>
      <c r="CG202" s="8">
        <v>4</v>
      </c>
      <c r="CH202" s="8">
        <v>3</v>
      </c>
      <c r="CI202" s="8">
        <v>37</v>
      </c>
      <c r="CJ202" s="8">
        <v>0</v>
      </c>
      <c r="CK202" s="8">
        <v>3</v>
      </c>
      <c r="CL202" s="8">
        <v>14</v>
      </c>
      <c r="CM202" s="8">
        <v>0</v>
      </c>
      <c r="CN202" s="8">
        <v>1</v>
      </c>
      <c r="CO202" s="8">
        <v>0</v>
      </c>
      <c r="CP202" s="8">
        <v>0</v>
      </c>
      <c r="CQ202" s="8">
        <v>15</v>
      </c>
      <c r="CR202" s="8">
        <v>2</v>
      </c>
      <c r="CS202" s="8">
        <v>1</v>
      </c>
      <c r="CT202" s="8">
        <v>0</v>
      </c>
      <c r="CU202" s="8">
        <v>0</v>
      </c>
      <c r="CV202" s="8">
        <v>0</v>
      </c>
      <c r="CW202" s="8">
        <v>45</v>
      </c>
      <c r="CX202" s="8">
        <v>0</v>
      </c>
      <c r="CY202" s="8">
        <v>0</v>
      </c>
      <c r="CZ202" s="8">
        <v>2</v>
      </c>
      <c r="DA202" s="8">
        <v>1</v>
      </c>
      <c r="DB202" s="8">
        <v>0</v>
      </c>
      <c r="DC202" s="8">
        <v>1</v>
      </c>
      <c r="DD202" s="8">
        <v>3</v>
      </c>
      <c r="DE202" s="8">
        <v>22</v>
      </c>
      <c r="DF202" s="8">
        <v>7789</v>
      </c>
      <c r="DG202" s="8">
        <v>3</v>
      </c>
      <c r="DH202" s="8">
        <v>29</v>
      </c>
      <c r="DI202" s="8">
        <v>0</v>
      </c>
      <c r="DJ202" s="8">
        <v>3</v>
      </c>
      <c r="DK202" s="8">
        <v>1</v>
      </c>
      <c r="DL202" s="8">
        <v>12</v>
      </c>
      <c r="DM202" s="8">
        <v>1</v>
      </c>
      <c r="DN202" s="8">
        <v>0</v>
      </c>
      <c r="DO202" s="8">
        <v>2</v>
      </c>
      <c r="DP202" s="8">
        <v>1</v>
      </c>
      <c r="DQ202" s="8">
        <v>2</v>
      </c>
      <c r="DR202" s="8">
        <v>0</v>
      </c>
      <c r="DS202" s="8">
        <v>19</v>
      </c>
      <c r="DT202" s="8">
        <v>3</v>
      </c>
      <c r="DU202" s="8">
        <v>0</v>
      </c>
      <c r="DV202" s="8">
        <v>1</v>
      </c>
      <c r="DW202" s="8">
        <v>1</v>
      </c>
      <c r="DX202" s="8">
        <v>0</v>
      </c>
      <c r="DY202" s="8">
        <v>1</v>
      </c>
      <c r="DZ202" s="8">
        <v>0</v>
      </c>
      <c r="EA202" s="8">
        <v>6</v>
      </c>
      <c r="EB202" s="8">
        <v>2</v>
      </c>
      <c r="EC202" s="8">
        <v>4</v>
      </c>
      <c r="ED202" s="8">
        <v>7</v>
      </c>
      <c r="EE202" s="8">
        <v>2</v>
      </c>
      <c r="EF202" s="8">
        <v>0</v>
      </c>
      <c r="EG202" s="8">
        <v>1</v>
      </c>
    </row>
    <row r="203" spans="2:137" ht="12.75">
      <c r="B203" s="7" t="s">
        <v>83</v>
      </c>
      <c r="C203" s="8">
        <v>1</v>
      </c>
      <c r="D203" s="8">
        <v>0</v>
      </c>
      <c r="E203" s="8">
        <v>0</v>
      </c>
      <c r="F203" s="8">
        <v>1</v>
      </c>
      <c r="G203" s="8">
        <v>0</v>
      </c>
      <c r="H203" s="8">
        <v>3</v>
      </c>
      <c r="I203" s="8">
        <v>8</v>
      </c>
      <c r="J203" s="8">
        <v>0</v>
      </c>
      <c r="K203" s="8">
        <v>3</v>
      </c>
      <c r="L203" s="8">
        <v>1</v>
      </c>
      <c r="M203" s="8">
        <v>0</v>
      </c>
      <c r="N203" s="8">
        <v>7</v>
      </c>
      <c r="O203" s="8">
        <v>2</v>
      </c>
      <c r="P203" s="8">
        <v>0</v>
      </c>
      <c r="Q203" s="8">
        <v>3</v>
      </c>
      <c r="R203" s="8">
        <v>10</v>
      </c>
      <c r="S203" s="8">
        <v>5174</v>
      </c>
      <c r="T203" s="8">
        <v>155</v>
      </c>
      <c r="U203" s="8">
        <v>1</v>
      </c>
      <c r="V203" s="8">
        <v>4</v>
      </c>
      <c r="W203" s="8">
        <v>2</v>
      </c>
      <c r="X203" s="8">
        <v>0</v>
      </c>
      <c r="Y203" s="8">
        <v>28</v>
      </c>
      <c r="Z203" s="8">
        <v>18</v>
      </c>
      <c r="AA203" s="8">
        <v>2</v>
      </c>
      <c r="AB203" s="8">
        <v>0</v>
      </c>
      <c r="AC203" s="8">
        <v>1</v>
      </c>
      <c r="AD203" s="8">
        <v>1</v>
      </c>
      <c r="AE203" s="8">
        <v>2</v>
      </c>
      <c r="AF203" s="8">
        <v>6</v>
      </c>
      <c r="AG203" s="8">
        <v>13</v>
      </c>
      <c r="AH203" s="8">
        <v>0</v>
      </c>
      <c r="AI203" s="8">
        <v>0</v>
      </c>
      <c r="AJ203" s="8">
        <v>4</v>
      </c>
      <c r="AK203" s="8">
        <v>2</v>
      </c>
      <c r="AL203" s="8">
        <v>10</v>
      </c>
      <c r="AM203" s="8">
        <v>0</v>
      </c>
      <c r="AN203" s="8">
        <v>2</v>
      </c>
      <c r="AO203" s="8">
        <v>5</v>
      </c>
      <c r="AP203" s="8">
        <v>1</v>
      </c>
      <c r="AQ203" s="8">
        <v>7</v>
      </c>
      <c r="AR203" s="8">
        <v>5</v>
      </c>
      <c r="AS203" s="8">
        <v>2</v>
      </c>
      <c r="AT203" s="8">
        <v>0</v>
      </c>
      <c r="AU203" s="8">
        <v>3</v>
      </c>
      <c r="AV203" s="8">
        <v>2</v>
      </c>
      <c r="AW203" s="8">
        <v>5</v>
      </c>
      <c r="AX203" s="8">
        <v>4</v>
      </c>
      <c r="AY203" s="8">
        <v>1</v>
      </c>
      <c r="AZ203" s="8">
        <v>40</v>
      </c>
      <c r="BA203" s="8">
        <v>0</v>
      </c>
      <c r="BB203" s="8">
        <v>3</v>
      </c>
      <c r="BC203" s="8">
        <v>6</v>
      </c>
      <c r="BD203" s="8">
        <v>8</v>
      </c>
      <c r="BE203" s="8">
        <v>1</v>
      </c>
      <c r="BF203" s="8">
        <v>1</v>
      </c>
      <c r="BG203" s="8">
        <v>1</v>
      </c>
      <c r="BH203" s="8">
        <v>0</v>
      </c>
      <c r="BI203" s="8">
        <v>0</v>
      </c>
      <c r="BJ203" s="8">
        <v>4</v>
      </c>
      <c r="BK203" s="8">
        <v>0</v>
      </c>
      <c r="BL203" s="8">
        <v>0</v>
      </c>
      <c r="BM203" s="8">
        <v>2</v>
      </c>
      <c r="BN203" s="8">
        <v>8</v>
      </c>
      <c r="BO203" s="8">
        <v>17</v>
      </c>
      <c r="BP203" s="8">
        <v>0</v>
      </c>
      <c r="BQ203" s="8">
        <v>8</v>
      </c>
      <c r="BR203" s="8">
        <v>2</v>
      </c>
      <c r="BS203" s="8">
        <v>1</v>
      </c>
      <c r="BT203" s="8">
        <v>6</v>
      </c>
      <c r="BU203" s="8">
        <v>12</v>
      </c>
      <c r="BV203" s="8">
        <v>3835</v>
      </c>
      <c r="BW203" s="8">
        <v>8</v>
      </c>
      <c r="BX203" s="8">
        <v>7</v>
      </c>
      <c r="BY203" s="8">
        <v>2</v>
      </c>
      <c r="BZ203" s="8">
        <v>0</v>
      </c>
      <c r="CA203" s="8">
        <v>8</v>
      </c>
      <c r="CB203" s="8">
        <v>0</v>
      </c>
      <c r="CC203" s="8">
        <v>0</v>
      </c>
      <c r="CD203" s="8">
        <v>0</v>
      </c>
      <c r="CE203" s="8">
        <v>0</v>
      </c>
      <c r="CF203" s="8">
        <v>0</v>
      </c>
      <c r="CG203" s="8">
        <v>5</v>
      </c>
      <c r="CH203" s="8">
        <v>3</v>
      </c>
      <c r="CI203" s="8">
        <v>0</v>
      </c>
      <c r="CJ203" s="8">
        <v>0</v>
      </c>
      <c r="CK203" s="8">
        <v>0</v>
      </c>
      <c r="CL203" s="8">
        <v>2</v>
      </c>
      <c r="CM203" s="8">
        <v>0</v>
      </c>
      <c r="CN203" s="8">
        <v>2</v>
      </c>
      <c r="CO203" s="8">
        <v>1</v>
      </c>
      <c r="CP203" s="8">
        <v>1</v>
      </c>
      <c r="CQ203" s="8">
        <v>2</v>
      </c>
      <c r="CR203" s="8">
        <v>1</v>
      </c>
      <c r="CS203" s="8">
        <v>0</v>
      </c>
      <c r="CT203" s="8">
        <v>0</v>
      </c>
      <c r="CU203" s="8">
        <v>0</v>
      </c>
      <c r="CV203" s="8">
        <v>1</v>
      </c>
      <c r="CW203" s="8">
        <v>9</v>
      </c>
      <c r="CX203" s="8">
        <v>1</v>
      </c>
      <c r="CY203" s="8">
        <v>3</v>
      </c>
      <c r="CZ203" s="8">
        <v>0</v>
      </c>
      <c r="DA203" s="8">
        <v>0</v>
      </c>
      <c r="DB203" s="8">
        <v>0</v>
      </c>
      <c r="DC203" s="8">
        <v>0</v>
      </c>
      <c r="DD203" s="8">
        <v>0</v>
      </c>
      <c r="DE203" s="8">
        <v>19</v>
      </c>
      <c r="DF203" s="8">
        <v>12539</v>
      </c>
      <c r="DG203" s="8">
        <v>2</v>
      </c>
      <c r="DH203" s="8">
        <v>24</v>
      </c>
      <c r="DI203" s="8">
        <v>1</v>
      </c>
      <c r="DJ203" s="8">
        <v>1</v>
      </c>
      <c r="DK203" s="8">
        <v>2</v>
      </c>
      <c r="DL203" s="8">
        <v>15</v>
      </c>
      <c r="DM203" s="8">
        <v>0</v>
      </c>
      <c r="DN203" s="8">
        <v>3</v>
      </c>
      <c r="DO203" s="8">
        <v>1</v>
      </c>
      <c r="DP203" s="8">
        <v>1</v>
      </c>
      <c r="DQ203" s="8">
        <v>0</v>
      </c>
      <c r="DR203" s="8">
        <v>0</v>
      </c>
      <c r="DS203" s="8">
        <v>31</v>
      </c>
      <c r="DT203" s="8">
        <v>4</v>
      </c>
      <c r="DU203" s="8">
        <v>1</v>
      </c>
      <c r="DV203" s="8">
        <v>0</v>
      </c>
      <c r="DW203" s="8">
        <v>5</v>
      </c>
      <c r="DX203" s="8">
        <v>5</v>
      </c>
      <c r="DY203" s="8">
        <v>1</v>
      </c>
      <c r="DZ203" s="8">
        <v>0</v>
      </c>
      <c r="EA203" s="8">
        <v>1</v>
      </c>
      <c r="EB203" s="8">
        <v>1</v>
      </c>
      <c r="EC203" s="8">
        <v>3</v>
      </c>
      <c r="ED203" s="8">
        <v>0</v>
      </c>
      <c r="EE203" s="8">
        <v>0</v>
      </c>
      <c r="EF203" s="8">
        <v>3</v>
      </c>
      <c r="EG203" s="8">
        <v>1</v>
      </c>
    </row>
    <row r="204" spans="2:137" ht="12.75">
      <c r="B204" s="7" t="s">
        <v>80</v>
      </c>
      <c r="C204" s="8">
        <v>0</v>
      </c>
      <c r="D204" s="8">
        <v>0</v>
      </c>
      <c r="E204" s="8">
        <v>0</v>
      </c>
      <c r="F204" s="8">
        <v>0</v>
      </c>
      <c r="G204" s="8">
        <v>1</v>
      </c>
      <c r="H204" s="8">
        <v>0</v>
      </c>
      <c r="I204" s="8">
        <v>0</v>
      </c>
      <c r="J204" s="8">
        <v>2</v>
      </c>
      <c r="K204" s="8">
        <v>0</v>
      </c>
      <c r="L204" s="8">
        <v>1</v>
      </c>
      <c r="M204" s="8">
        <v>1</v>
      </c>
      <c r="N204" s="8">
        <v>3</v>
      </c>
      <c r="O204" s="8">
        <v>0</v>
      </c>
      <c r="P204" s="8">
        <v>0</v>
      </c>
      <c r="Q204" s="8">
        <v>0</v>
      </c>
      <c r="R204" s="8">
        <v>4</v>
      </c>
      <c r="S204" s="8">
        <v>1521</v>
      </c>
      <c r="T204" s="8">
        <v>12</v>
      </c>
      <c r="U204" s="8">
        <v>0</v>
      </c>
      <c r="V204" s="8">
        <v>2</v>
      </c>
      <c r="W204" s="8">
        <v>1</v>
      </c>
      <c r="X204" s="8">
        <v>0</v>
      </c>
      <c r="Y204" s="8">
        <v>0</v>
      </c>
      <c r="Z204" s="8">
        <v>1</v>
      </c>
      <c r="AA204" s="8">
        <v>0</v>
      </c>
      <c r="AB204" s="8">
        <v>2</v>
      </c>
      <c r="AC204" s="8">
        <v>0</v>
      </c>
      <c r="AD204" s="8">
        <v>0</v>
      </c>
      <c r="AE204" s="8">
        <v>0</v>
      </c>
      <c r="AF204" s="8">
        <v>0</v>
      </c>
      <c r="AG204" s="8">
        <v>1</v>
      </c>
      <c r="AH204" s="8">
        <v>0</v>
      </c>
      <c r="AI204" s="8">
        <v>1</v>
      </c>
      <c r="AJ204" s="8">
        <v>1</v>
      </c>
      <c r="AK204" s="8">
        <v>0</v>
      </c>
      <c r="AL204" s="8">
        <v>0</v>
      </c>
      <c r="AM204" s="8">
        <v>1</v>
      </c>
      <c r="AN204" s="8">
        <v>0</v>
      </c>
      <c r="AO204" s="8">
        <v>1</v>
      </c>
      <c r="AP204" s="8">
        <v>0</v>
      </c>
      <c r="AQ204" s="8">
        <v>0</v>
      </c>
      <c r="AR204" s="8">
        <v>0</v>
      </c>
      <c r="AS204" s="8">
        <v>0</v>
      </c>
      <c r="AT204" s="8">
        <v>1</v>
      </c>
      <c r="AU204" s="8">
        <v>2</v>
      </c>
      <c r="AV204" s="8">
        <v>1</v>
      </c>
      <c r="AW204" s="8">
        <v>1</v>
      </c>
      <c r="AX204" s="8">
        <v>1</v>
      </c>
      <c r="AY204" s="8">
        <v>0</v>
      </c>
      <c r="AZ204" s="8">
        <v>3</v>
      </c>
      <c r="BA204" s="8">
        <v>2</v>
      </c>
      <c r="BB204" s="8">
        <v>0</v>
      </c>
      <c r="BC204" s="8">
        <v>0</v>
      </c>
      <c r="BD204" s="8">
        <v>0</v>
      </c>
      <c r="BE204" s="8">
        <v>0</v>
      </c>
      <c r="BF204" s="8">
        <v>0</v>
      </c>
      <c r="BG204" s="8">
        <v>0</v>
      </c>
      <c r="BH204" s="8">
        <v>0</v>
      </c>
      <c r="BI204" s="8">
        <v>83</v>
      </c>
      <c r="BJ204" s="8">
        <v>0</v>
      </c>
      <c r="BK204" s="8">
        <v>0</v>
      </c>
      <c r="BL204" s="8">
        <v>0</v>
      </c>
      <c r="BM204" s="8">
        <v>0</v>
      </c>
      <c r="BN204" s="8">
        <v>2</v>
      </c>
      <c r="BO204" s="8">
        <v>1</v>
      </c>
      <c r="BP204" s="8">
        <v>1</v>
      </c>
      <c r="BQ204" s="8">
        <v>3</v>
      </c>
      <c r="BR204" s="8">
        <v>2</v>
      </c>
      <c r="BS204" s="8">
        <v>1</v>
      </c>
      <c r="BT204" s="8">
        <v>1</v>
      </c>
      <c r="BU204" s="8">
        <v>3</v>
      </c>
      <c r="BV204" s="8">
        <v>582</v>
      </c>
      <c r="BW204" s="8">
        <v>2</v>
      </c>
      <c r="BX204" s="8">
        <v>2</v>
      </c>
      <c r="BY204" s="8">
        <v>2</v>
      </c>
      <c r="BZ204" s="8">
        <v>0</v>
      </c>
      <c r="CA204" s="8">
        <v>0</v>
      </c>
      <c r="CB204" s="8">
        <v>0</v>
      </c>
      <c r="CC204" s="8">
        <v>0</v>
      </c>
      <c r="CD204" s="8">
        <v>0</v>
      </c>
      <c r="CE204" s="8">
        <v>1</v>
      </c>
      <c r="CF204" s="8">
        <v>0</v>
      </c>
      <c r="CG204" s="8">
        <v>0</v>
      </c>
      <c r="CH204" s="8">
        <v>2</v>
      </c>
      <c r="CI204" s="8">
        <v>86</v>
      </c>
      <c r="CJ204" s="8">
        <v>0</v>
      </c>
      <c r="CK204" s="8">
        <v>0</v>
      </c>
      <c r="CL204" s="8">
        <v>4</v>
      </c>
      <c r="CM204" s="8">
        <v>1</v>
      </c>
      <c r="CN204" s="8">
        <v>1</v>
      </c>
      <c r="CO204" s="8">
        <v>0</v>
      </c>
      <c r="CP204" s="8">
        <v>0</v>
      </c>
      <c r="CQ204" s="8">
        <v>0</v>
      </c>
      <c r="CR204" s="8">
        <v>0</v>
      </c>
      <c r="CS204" s="8">
        <v>0</v>
      </c>
      <c r="CT204" s="8">
        <v>0</v>
      </c>
      <c r="CU204" s="8">
        <v>0</v>
      </c>
      <c r="CV204" s="8">
        <v>1</v>
      </c>
      <c r="CW204" s="8">
        <v>4</v>
      </c>
      <c r="CX204" s="8">
        <v>1</v>
      </c>
      <c r="CY204" s="8">
        <v>0</v>
      </c>
      <c r="CZ204" s="8">
        <v>0</v>
      </c>
      <c r="DA204" s="8">
        <v>0</v>
      </c>
      <c r="DB204" s="8">
        <v>0</v>
      </c>
      <c r="DC204" s="8">
        <v>0</v>
      </c>
      <c r="DD204" s="8">
        <v>0</v>
      </c>
      <c r="DE204" s="8">
        <v>4</v>
      </c>
      <c r="DF204" s="8">
        <v>2448</v>
      </c>
      <c r="DG204" s="8">
        <v>1</v>
      </c>
      <c r="DH204" s="8">
        <v>3</v>
      </c>
      <c r="DI204" s="8">
        <v>0</v>
      </c>
      <c r="DJ204" s="8">
        <v>44</v>
      </c>
      <c r="DK204" s="8">
        <v>1</v>
      </c>
      <c r="DL204" s="8">
        <v>2</v>
      </c>
      <c r="DM204" s="8">
        <v>0</v>
      </c>
      <c r="DN204" s="8">
        <v>1</v>
      </c>
      <c r="DO204" s="8">
        <v>0</v>
      </c>
      <c r="DP204" s="8">
        <v>0</v>
      </c>
      <c r="DQ204" s="8">
        <v>1</v>
      </c>
      <c r="DR204" s="8">
        <v>0</v>
      </c>
      <c r="DS204" s="8">
        <v>5</v>
      </c>
      <c r="DT204" s="8">
        <v>2</v>
      </c>
      <c r="DU204" s="8">
        <v>1</v>
      </c>
      <c r="DV204" s="8">
        <v>0</v>
      </c>
      <c r="DW204" s="8">
        <v>0</v>
      </c>
      <c r="DX204" s="8">
        <v>0</v>
      </c>
      <c r="DY204" s="8">
        <v>0</v>
      </c>
      <c r="DZ204" s="8">
        <v>0</v>
      </c>
      <c r="EA204" s="8">
        <v>0</v>
      </c>
      <c r="EB204" s="8">
        <v>0</v>
      </c>
      <c r="EC204" s="8">
        <v>0</v>
      </c>
      <c r="ED204" s="8">
        <v>2</v>
      </c>
      <c r="EE204" s="8">
        <v>0</v>
      </c>
      <c r="EF204" s="8">
        <v>1</v>
      </c>
      <c r="EG204" s="8">
        <v>1</v>
      </c>
    </row>
    <row r="205" spans="1:137" ht="12.75">
      <c r="A205" s="9" t="s">
        <v>13</v>
      </c>
      <c r="C205" s="8">
        <v>2</v>
      </c>
      <c r="D205" s="8">
        <v>2</v>
      </c>
      <c r="E205" s="8">
        <v>2</v>
      </c>
      <c r="F205" s="8">
        <v>2</v>
      </c>
      <c r="G205" s="8">
        <v>6</v>
      </c>
      <c r="H205" s="8">
        <v>9</v>
      </c>
      <c r="I205" s="8">
        <v>13</v>
      </c>
      <c r="J205" s="8">
        <v>9</v>
      </c>
      <c r="K205" s="8">
        <v>3</v>
      </c>
      <c r="L205" s="8">
        <v>2</v>
      </c>
      <c r="M205" s="8">
        <v>1</v>
      </c>
      <c r="N205" s="8">
        <v>21</v>
      </c>
      <c r="O205" s="8">
        <v>10</v>
      </c>
      <c r="P205" s="8">
        <v>1</v>
      </c>
      <c r="Q205" s="8">
        <v>5</v>
      </c>
      <c r="R205" s="8">
        <v>23</v>
      </c>
      <c r="S205" s="8">
        <v>17797</v>
      </c>
      <c r="T205" s="8">
        <v>295</v>
      </c>
      <c r="U205" s="8">
        <v>1</v>
      </c>
      <c r="V205" s="8">
        <v>8</v>
      </c>
      <c r="W205" s="8">
        <v>5</v>
      </c>
      <c r="X205" s="8">
        <v>0</v>
      </c>
      <c r="Y205" s="8">
        <v>72</v>
      </c>
      <c r="Z205" s="8">
        <v>27</v>
      </c>
      <c r="AA205" s="8">
        <v>2</v>
      </c>
      <c r="AB205" s="8">
        <v>5</v>
      </c>
      <c r="AC205" s="8">
        <v>3</v>
      </c>
      <c r="AD205" s="8">
        <v>2</v>
      </c>
      <c r="AE205" s="8">
        <v>4</v>
      </c>
      <c r="AF205" s="8">
        <v>13</v>
      </c>
      <c r="AG205" s="8">
        <v>39</v>
      </c>
      <c r="AH205" s="8">
        <v>0</v>
      </c>
      <c r="AI205" s="8">
        <v>3</v>
      </c>
      <c r="AJ205" s="8">
        <v>17</v>
      </c>
      <c r="AK205" s="8">
        <v>3</v>
      </c>
      <c r="AL205" s="8">
        <v>19</v>
      </c>
      <c r="AM205" s="8">
        <v>4</v>
      </c>
      <c r="AN205" s="8">
        <v>2</v>
      </c>
      <c r="AO205" s="8">
        <v>9</v>
      </c>
      <c r="AP205" s="8">
        <v>4</v>
      </c>
      <c r="AQ205" s="8">
        <v>13</v>
      </c>
      <c r="AR205" s="8">
        <v>7</v>
      </c>
      <c r="AS205" s="8">
        <v>3</v>
      </c>
      <c r="AT205" s="8">
        <v>2</v>
      </c>
      <c r="AU205" s="8">
        <v>6</v>
      </c>
      <c r="AV205" s="8">
        <v>4</v>
      </c>
      <c r="AW205" s="8">
        <v>20</v>
      </c>
      <c r="AX205" s="8">
        <v>7</v>
      </c>
      <c r="AY205" s="8">
        <v>2</v>
      </c>
      <c r="AZ205" s="8">
        <v>81</v>
      </c>
      <c r="BA205" s="8">
        <v>2</v>
      </c>
      <c r="BB205" s="8">
        <v>3</v>
      </c>
      <c r="BC205" s="8">
        <v>7</v>
      </c>
      <c r="BD205" s="8">
        <v>38</v>
      </c>
      <c r="BE205" s="8">
        <v>2</v>
      </c>
      <c r="BF205" s="8">
        <v>2</v>
      </c>
      <c r="BG205" s="8">
        <v>2</v>
      </c>
      <c r="BH205" s="8">
        <v>3</v>
      </c>
      <c r="BI205" s="8">
        <v>139</v>
      </c>
      <c r="BJ205" s="8">
        <v>4</v>
      </c>
      <c r="BK205" s="8">
        <v>1</v>
      </c>
      <c r="BL205" s="8">
        <v>0</v>
      </c>
      <c r="BM205" s="8">
        <v>5</v>
      </c>
      <c r="BN205" s="8">
        <v>17</v>
      </c>
      <c r="BO205" s="8">
        <v>31</v>
      </c>
      <c r="BP205" s="8">
        <v>2</v>
      </c>
      <c r="BQ205" s="8">
        <v>21</v>
      </c>
      <c r="BR205" s="8">
        <v>6</v>
      </c>
      <c r="BS205" s="8">
        <v>13</v>
      </c>
      <c r="BT205" s="8">
        <v>24</v>
      </c>
      <c r="BU205" s="8">
        <v>28</v>
      </c>
      <c r="BV205" s="8">
        <v>8370</v>
      </c>
      <c r="BW205" s="8">
        <v>15</v>
      </c>
      <c r="BX205" s="8">
        <v>12</v>
      </c>
      <c r="BY205" s="8">
        <v>8</v>
      </c>
      <c r="BZ205" s="8">
        <v>0</v>
      </c>
      <c r="CA205" s="8">
        <v>13</v>
      </c>
      <c r="CB205" s="8">
        <v>1</v>
      </c>
      <c r="CC205" s="8">
        <v>0</v>
      </c>
      <c r="CD205" s="8">
        <v>1</v>
      </c>
      <c r="CE205" s="8">
        <v>4</v>
      </c>
      <c r="CF205" s="8">
        <v>1</v>
      </c>
      <c r="CG205" s="8">
        <v>9</v>
      </c>
      <c r="CH205" s="8">
        <v>10</v>
      </c>
      <c r="CI205" s="8">
        <v>144</v>
      </c>
      <c r="CJ205" s="8">
        <v>0</v>
      </c>
      <c r="CK205" s="8">
        <v>3</v>
      </c>
      <c r="CL205" s="8">
        <v>21</v>
      </c>
      <c r="CM205" s="8">
        <v>1</v>
      </c>
      <c r="CN205" s="8">
        <v>5</v>
      </c>
      <c r="CO205" s="8">
        <v>1</v>
      </c>
      <c r="CP205" s="8">
        <v>2</v>
      </c>
      <c r="CQ205" s="8">
        <v>18</v>
      </c>
      <c r="CR205" s="8">
        <v>3</v>
      </c>
      <c r="CS205" s="8">
        <v>1</v>
      </c>
      <c r="CT205" s="8">
        <v>0</v>
      </c>
      <c r="CU205" s="8">
        <v>0</v>
      </c>
      <c r="CV205" s="8">
        <v>3</v>
      </c>
      <c r="CW205" s="8">
        <v>63</v>
      </c>
      <c r="CX205" s="8">
        <v>2</v>
      </c>
      <c r="CY205" s="8">
        <v>3</v>
      </c>
      <c r="CZ205" s="8">
        <v>2</v>
      </c>
      <c r="DA205" s="8">
        <v>2</v>
      </c>
      <c r="DB205" s="8">
        <v>0</v>
      </c>
      <c r="DC205" s="8">
        <v>2</v>
      </c>
      <c r="DD205" s="8">
        <v>3</v>
      </c>
      <c r="DE205" s="8">
        <v>48</v>
      </c>
      <c r="DF205" s="8">
        <v>27404</v>
      </c>
      <c r="DG205" s="8">
        <v>6</v>
      </c>
      <c r="DH205" s="8">
        <v>60</v>
      </c>
      <c r="DI205" s="8">
        <v>1</v>
      </c>
      <c r="DJ205" s="8">
        <v>54</v>
      </c>
      <c r="DK205" s="8">
        <v>4</v>
      </c>
      <c r="DL205" s="8">
        <v>34</v>
      </c>
      <c r="DM205" s="8">
        <v>1</v>
      </c>
      <c r="DN205" s="8">
        <v>5</v>
      </c>
      <c r="DO205" s="8">
        <v>4</v>
      </c>
      <c r="DP205" s="8">
        <v>2</v>
      </c>
      <c r="DQ205" s="8">
        <v>4</v>
      </c>
      <c r="DR205" s="8">
        <v>0</v>
      </c>
      <c r="DS205" s="8">
        <v>71</v>
      </c>
      <c r="DT205" s="8">
        <v>10</v>
      </c>
      <c r="DU205" s="8">
        <v>2</v>
      </c>
      <c r="DV205" s="8">
        <v>1</v>
      </c>
      <c r="DW205" s="8">
        <v>6</v>
      </c>
      <c r="DX205" s="8">
        <v>5</v>
      </c>
      <c r="DY205" s="8">
        <v>3</v>
      </c>
      <c r="DZ205" s="8">
        <v>0</v>
      </c>
      <c r="EA205" s="8">
        <v>7</v>
      </c>
      <c r="EB205" s="8">
        <v>5</v>
      </c>
      <c r="EC205" s="8">
        <v>7</v>
      </c>
      <c r="ED205" s="8">
        <v>9</v>
      </c>
      <c r="EE205" s="8">
        <v>2</v>
      </c>
      <c r="EF205" s="8">
        <v>5</v>
      </c>
      <c r="EG205" s="8">
        <v>3</v>
      </c>
    </row>
    <row r="206" spans="2:137" s="10" customFormat="1" ht="12.75" customHeight="1">
      <c r="B206" s="11" t="s">
        <v>145</v>
      </c>
      <c r="C206" s="12">
        <f aca="true" t="shared" si="99" ref="C206:AB206">C205/55425</f>
        <v>3.608479927830401E-05</v>
      </c>
      <c r="D206" s="12">
        <f t="shared" si="99"/>
        <v>3.608479927830401E-05</v>
      </c>
      <c r="E206" s="12">
        <f t="shared" si="99"/>
        <v>3.608479927830401E-05</v>
      </c>
      <c r="F206" s="12">
        <f t="shared" si="99"/>
        <v>3.608479927830401E-05</v>
      </c>
      <c r="G206" s="12">
        <f t="shared" si="99"/>
        <v>0.00010825439783491204</v>
      </c>
      <c r="H206" s="12">
        <f t="shared" si="99"/>
        <v>0.00016238159675236808</v>
      </c>
      <c r="I206" s="12">
        <f t="shared" si="99"/>
        <v>0.0002345511953089761</v>
      </c>
      <c r="J206" s="12">
        <f t="shared" si="99"/>
        <v>0.00016238159675236808</v>
      </c>
      <c r="K206" s="12">
        <f t="shared" si="99"/>
        <v>5.412719891745602E-05</v>
      </c>
      <c r="L206" s="12">
        <f t="shared" si="99"/>
        <v>3.608479927830401E-05</v>
      </c>
      <c r="M206" s="12">
        <f t="shared" si="99"/>
        <v>1.8042399639152006E-05</v>
      </c>
      <c r="N206" s="12">
        <f t="shared" si="99"/>
        <v>0.0003788903924221921</v>
      </c>
      <c r="O206" s="12">
        <f t="shared" si="99"/>
        <v>0.00018042399639152008</v>
      </c>
      <c r="P206" s="12">
        <f t="shared" si="99"/>
        <v>1.8042399639152006E-05</v>
      </c>
      <c r="Q206" s="12">
        <f t="shared" si="99"/>
        <v>9.021199819576004E-05</v>
      </c>
      <c r="R206" s="12">
        <f t="shared" si="99"/>
        <v>0.0004149751917004962</v>
      </c>
      <c r="S206" s="12">
        <f t="shared" si="99"/>
        <v>0.3211005863779883</v>
      </c>
      <c r="T206" s="12">
        <f t="shared" si="99"/>
        <v>0.005322507893549842</v>
      </c>
      <c r="U206" s="12">
        <f t="shared" si="99"/>
        <v>1.8042399639152006E-05</v>
      </c>
      <c r="V206" s="12">
        <f t="shared" si="99"/>
        <v>0.00014433919711321605</v>
      </c>
      <c r="W206" s="12">
        <f t="shared" si="99"/>
        <v>9.021199819576004E-05</v>
      </c>
      <c r="X206" s="12">
        <f t="shared" si="99"/>
        <v>0</v>
      </c>
      <c r="Y206" s="12">
        <f t="shared" si="99"/>
        <v>0.0012990527740189446</v>
      </c>
      <c r="Z206" s="12">
        <f t="shared" si="99"/>
        <v>0.0004871447902571042</v>
      </c>
      <c r="AA206" s="12">
        <f t="shared" si="99"/>
        <v>3.608479927830401E-05</v>
      </c>
      <c r="AB206" s="12">
        <f t="shared" si="99"/>
        <v>9.021199819576004E-05</v>
      </c>
      <c r="AC206" s="12">
        <f>AC205/33252</f>
        <v>9.022013713460844E-05</v>
      </c>
      <c r="AD206" s="12">
        <f aca="true" t="shared" si="100" ref="AD206:CO206">AD205/55425</f>
        <v>3.608479927830401E-05</v>
      </c>
      <c r="AE206" s="12">
        <f t="shared" si="100"/>
        <v>7.216959855660803E-05</v>
      </c>
      <c r="AF206" s="12">
        <f t="shared" si="100"/>
        <v>0.0002345511953089761</v>
      </c>
      <c r="AG206" s="12">
        <f t="shared" si="100"/>
        <v>0.0007036535859269283</v>
      </c>
      <c r="AH206" s="12">
        <f t="shared" si="100"/>
        <v>0</v>
      </c>
      <c r="AI206" s="12">
        <f t="shared" si="100"/>
        <v>5.412719891745602E-05</v>
      </c>
      <c r="AJ206" s="12">
        <f t="shared" si="100"/>
        <v>0.00030672079386558413</v>
      </c>
      <c r="AK206" s="12">
        <f t="shared" si="100"/>
        <v>5.412719891745602E-05</v>
      </c>
      <c r="AL206" s="12">
        <f t="shared" si="100"/>
        <v>0.0003428055931438881</v>
      </c>
      <c r="AM206" s="12">
        <f t="shared" si="100"/>
        <v>7.216959855660803E-05</v>
      </c>
      <c r="AN206" s="12">
        <f t="shared" si="100"/>
        <v>3.608479927830401E-05</v>
      </c>
      <c r="AO206" s="12">
        <f t="shared" si="100"/>
        <v>0.00016238159675236808</v>
      </c>
      <c r="AP206" s="12">
        <f t="shared" si="100"/>
        <v>7.216959855660803E-05</v>
      </c>
      <c r="AQ206" s="12">
        <f t="shared" si="100"/>
        <v>0.0002345511953089761</v>
      </c>
      <c r="AR206" s="12">
        <f t="shared" si="100"/>
        <v>0.00012629679747406405</v>
      </c>
      <c r="AS206" s="12">
        <f t="shared" si="100"/>
        <v>5.412719891745602E-05</v>
      </c>
      <c r="AT206" s="12">
        <f t="shared" si="100"/>
        <v>3.608479927830401E-05</v>
      </c>
      <c r="AU206" s="12">
        <f t="shared" si="100"/>
        <v>0.00010825439783491204</v>
      </c>
      <c r="AV206" s="12">
        <f t="shared" si="100"/>
        <v>7.216959855660803E-05</v>
      </c>
      <c r="AW206" s="12">
        <f t="shared" si="100"/>
        <v>0.00036084799278304015</v>
      </c>
      <c r="AX206" s="12">
        <f t="shared" si="100"/>
        <v>0.00012629679747406405</v>
      </c>
      <c r="AY206" s="12">
        <f t="shared" si="100"/>
        <v>3.608479927830401E-05</v>
      </c>
      <c r="AZ206" s="12">
        <f t="shared" si="100"/>
        <v>0.0014614343707713125</v>
      </c>
      <c r="BA206" s="12">
        <f t="shared" si="100"/>
        <v>3.608479927830401E-05</v>
      </c>
      <c r="BB206" s="12">
        <f t="shared" si="100"/>
        <v>5.412719891745602E-05</v>
      </c>
      <c r="BC206" s="12">
        <f t="shared" si="100"/>
        <v>0.00012629679747406405</v>
      </c>
      <c r="BD206" s="12">
        <f t="shared" si="100"/>
        <v>0.0006856111862877763</v>
      </c>
      <c r="BE206" s="12">
        <f t="shared" si="100"/>
        <v>3.608479927830401E-05</v>
      </c>
      <c r="BF206" s="12">
        <f t="shared" si="100"/>
        <v>3.608479927830401E-05</v>
      </c>
      <c r="BG206" s="12">
        <f t="shared" si="100"/>
        <v>3.608479927830401E-05</v>
      </c>
      <c r="BH206" s="12">
        <f t="shared" si="100"/>
        <v>5.412719891745602E-05</v>
      </c>
      <c r="BI206" s="12">
        <f t="shared" si="100"/>
        <v>0.002507893549842129</v>
      </c>
      <c r="BJ206" s="12">
        <f t="shared" si="100"/>
        <v>7.216959855660803E-05</v>
      </c>
      <c r="BK206" s="12">
        <f t="shared" si="100"/>
        <v>1.8042399639152006E-05</v>
      </c>
      <c r="BL206" s="12">
        <f t="shared" si="100"/>
        <v>0</v>
      </c>
      <c r="BM206" s="12">
        <f t="shared" si="100"/>
        <v>9.021199819576004E-05</v>
      </c>
      <c r="BN206" s="12">
        <f t="shared" si="100"/>
        <v>0.00030672079386558413</v>
      </c>
      <c r="BO206" s="12">
        <f t="shared" si="100"/>
        <v>0.0005593143888137122</v>
      </c>
      <c r="BP206" s="12">
        <f t="shared" si="100"/>
        <v>3.608479927830401E-05</v>
      </c>
      <c r="BQ206" s="12">
        <f t="shared" si="100"/>
        <v>0.0003788903924221921</v>
      </c>
      <c r="BR206" s="12">
        <f t="shared" si="100"/>
        <v>0.00010825439783491204</v>
      </c>
      <c r="BS206" s="12">
        <f t="shared" si="100"/>
        <v>0.0002345511953089761</v>
      </c>
      <c r="BT206" s="12">
        <f t="shared" si="100"/>
        <v>0.00043301759133964815</v>
      </c>
      <c r="BU206" s="12">
        <f t="shared" si="100"/>
        <v>0.0005051871898962562</v>
      </c>
      <c r="BV206" s="12">
        <f t="shared" si="100"/>
        <v>0.1510148849797023</v>
      </c>
      <c r="BW206" s="12">
        <f t="shared" si="100"/>
        <v>0.00027063599458728013</v>
      </c>
      <c r="BX206" s="12">
        <f t="shared" si="100"/>
        <v>0.00021650879566982408</v>
      </c>
      <c r="BY206" s="12">
        <f t="shared" si="100"/>
        <v>0.00014433919711321605</v>
      </c>
      <c r="BZ206" s="12">
        <f t="shared" si="100"/>
        <v>0</v>
      </c>
      <c r="CA206" s="12">
        <f t="shared" si="100"/>
        <v>0.0002345511953089761</v>
      </c>
      <c r="CB206" s="12">
        <f t="shared" si="100"/>
        <v>1.8042399639152006E-05</v>
      </c>
      <c r="CC206" s="12">
        <f t="shared" si="100"/>
        <v>0</v>
      </c>
      <c r="CD206" s="12">
        <f t="shared" si="100"/>
        <v>1.8042399639152006E-05</v>
      </c>
      <c r="CE206" s="12">
        <f t="shared" si="100"/>
        <v>7.216959855660803E-05</v>
      </c>
      <c r="CF206" s="12">
        <f t="shared" si="100"/>
        <v>1.8042399639152006E-05</v>
      </c>
      <c r="CG206" s="12">
        <f t="shared" si="100"/>
        <v>0.00016238159675236808</v>
      </c>
      <c r="CH206" s="12">
        <f t="shared" si="100"/>
        <v>0.00018042399639152008</v>
      </c>
      <c r="CI206" s="12">
        <f t="shared" si="100"/>
        <v>0.0025981055480378892</v>
      </c>
      <c r="CJ206" s="12">
        <f t="shared" si="100"/>
        <v>0</v>
      </c>
      <c r="CK206" s="12">
        <f t="shared" si="100"/>
        <v>5.412719891745602E-05</v>
      </c>
      <c r="CL206" s="12">
        <f t="shared" si="100"/>
        <v>0.0003788903924221921</v>
      </c>
      <c r="CM206" s="12">
        <f t="shared" si="100"/>
        <v>1.8042399639152006E-05</v>
      </c>
      <c r="CN206" s="12">
        <f t="shared" si="100"/>
        <v>9.021199819576004E-05</v>
      </c>
      <c r="CO206" s="12">
        <f t="shared" si="100"/>
        <v>1.8042399639152006E-05</v>
      </c>
      <c r="CP206" s="12">
        <f aca="true" t="shared" si="101" ref="CP206:DB206">CP205/55425</f>
        <v>3.608479927830401E-05</v>
      </c>
      <c r="CQ206" s="12">
        <f t="shared" si="101"/>
        <v>0.00032476319350473615</v>
      </c>
      <c r="CR206" s="12">
        <f t="shared" si="101"/>
        <v>5.412719891745602E-05</v>
      </c>
      <c r="CS206" s="12">
        <f t="shared" si="101"/>
        <v>1.8042399639152006E-05</v>
      </c>
      <c r="CT206" s="12">
        <f t="shared" si="101"/>
        <v>0</v>
      </c>
      <c r="CU206" s="12">
        <f t="shared" si="101"/>
        <v>0</v>
      </c>
      <c r="CV206" s="12">
        <f t="shared" si="101"/>
        <v>5.412719891745602E-05</v>
      </c>
      <c r="CW206" s="12">
        <f t="shared" si="101"/>
        <v>0.0011366711772665765</v>
      </c>
      <c r="CX206" s="12">
        <f t="shared" si="101"/>
        <v>3.608479927830401E-05</v>
      </c>
      <c r="CY206" s="12">
        <f t="shared" si="101"/>
        <v>5.412719891745602E-05</v>
      </c>
      <c r="CZ206" s="12">
        <f t="shared" si="101"/>
        <v>3.608479927830401E-05</v>
      </c>
      <c r="DA206" s="12">
        <f t="shared" si="101"/>
        <v>3.608479927830401E-05</v>
      </c>
      <c r="DB206" s="12">
        <f t="shared" si="101"/>
        <v>0</v>
      </c>
      <c r="DC206" s="12">
        <f>DC205/33252</f>
        <v>6.014675808973896E-05</v>
      </c>
      <c r="DD206" s="12">
        <f aca="true" t="shared" si="102" ref="DD206:EG206">DD205/55425</f>
        <v>5.412719891745602E-05</v>
      </c>
      <c r="DE206" s="12">
        <f t="shared" si="102"/>
        <v>0.0008660351826792963</v>
      </c>
      <c r="DF206" s="12">
        <f t="shared" si="102"/>
        <v>0.4944339197113216</v>
      </c>
      <c r="DG206" s="12">
        <f t="shared" si="102"/>
        <v>0.00010825439783491204</v>
      </c>
      <c r="DH206" s="12">
        <f t="shared" si="102"/>
        <v>0.0010825439783491205</v>
      </c>
      <c r="DI206" s="12">
        <f t="shared" si="102"/>
        <v>1.8042399639152006E-05</v>
      </c>
      <c r="DJ206" s="12">
        <f t="shared" si="102"/>
        <v>0.0009742895805142084</v>
      </c>
      <c r="DK206" s="12">
        <f t="shared" si="102"/>
        <v>7.216959855660803E-05</v>
      </c>
      <c r="DL206" s="12">
        <f t="shared" si="102"/>
        <v>0.0006134415877311683</v>
      </c>
      <c r="DM206" s="12">
        <f t="shared" si="102"/>
        <v>1.8042399639152006E-05</v>
      </c>
      <c r="DN206" s="12">
        <f t="shared" si="102"/>
        <v>9.021199819576004E-05</v>
      </c>
      <c r="DO206" s="12">
        <f t="shared" si="102"/>
        <v>7.216959855660803E-05</v>
      </c>
      <c r="DP206" s="12">
        <f t="shared" si="102"/>
        <v>3.608479927830401E-05</v>
      </c>
      <c r="DQ206" s="12">
        <f t="shared" si="102"/>
        <v>7.216959855660803E-05</v>
      </c>
      <c r="DR206" s="12">
        <f t="shared" si="102"/>
        <v>0</v>
      </c>
      <c r="DS206" s="12">
        <f t="shared" si="102"/>
        <v>0.0012810103743797925</v>
      </c>
      <c r="DT206" s="12">
        <f t="shared" si="102"/>
        <v>0.00018042399639152008</v>
      </c>
      <c r="DU206" s="12">
        <f t="shared" si="102"/>
        <v>3.608479927830401E-05</v>
      </c>
      <c r="DV206" s="12">
        <f t="shared" si="102"/>
        <v>1.8042399639152006E-05</v>
      </c>
      <c r="DW206" s="12">
        <f t="shared" si="102"/>
        <v>0.00010825439783491204</v>
      </c>
      <c r="DX206" s="12">
        <f t="shared" si="102"/>
        <v>9.021199819576004E-05</v>
      </c>
      <c r="DY206" s="12">
        <f t="shared" si="102"/>
        <v>5.412719891745602E-05</v>
      </c>
      <c r="DZ206" s="12">
        <f t="shared" si="102"/>
        <v>0</v>
      </c>
      <c r="EA206" s="12">
        <f t="shared" si="102"/>
        <v>0.00012629679747406405</v>
      </c>
      <c r="EB206" s="12">
        <f t="shared" si="102"/>
        <v>9.021199819576004E-05</v>
      </c>
      <c r="EC206" s="12">
        <f t="shared" si="102"/>
        <v>0.00012629679747406405</v>
      </c>
      <c r="ED206" s="12">
        <f t="shared" si="102"/>
        <v>0.00016238159675236808</v>
      </c>
      <c r="EE206" s="12">
        <f t="shared" si="102"/>
        <v>3.608479927830401E-05</v>
      </c>
      <c r="EF206" s="12">
        <f t="shared" si="102"/>
        <v>9.021199819576004E-05</v>
      </c>
      <c r="EG206" s="12">
        <f t="shared" si="102"/>
        <v>5.412719891745602E-05</v>
      </c>
    </row>
    <row r="207" spans="2:137" ht="4.5" customHeight="1">
      <c r="B207" s="13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</row>
    <row r="208" spans="1:137" ht="12.75">
      <c r="A208" s="3" t="s">
        <v>85</v>
      </c>
      <c r="B208" s="13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</row>
    <row r="209" spans="2:137" ht="12.75">
      <c r="B209" s="7" t="s">
        <v>79</v>
      </c>
      <c r="C209" s="8">
        <v>6</v>
      </c>
      <c r="D209" s="8">
        <v>3</v>
      </c>
      <c r="E209" s="8">
        <v>5</v>
      </c>
      <c r="F209" s="8">
        <v>1</v>
      </c>
      <c r="G209" s="8">
        <v>3</v>
      </c>
      <c r="H209" s="8">
        <v>7</v>
      </c>
      <c r="I209" s="8">
        <v>20</v>
      </c>
      <c r="J209" s="8">
        <v>13</v>
      </c>
      <c r="K209" s="8">
        <v>1</v>
      </c>
      <c r="L209" s="8">
        <v>4</v>
      </c>
      <c r="M209" s="8">
        <v>2</v>
      </c>
      <c r="N209" s="8">
        <v>32</v>
      </c>
      <c r="O209" s="8">
        <v>4</v>
      </c>
      <c r="P209" s="8">
        <v>1</v>
      </c>
      <c r="Q209" s="8">
        <v>3</v>
      </c>
      <c r="R209" s="8">
        <v>31</v>
      </c>
      <c r="S209" s="8">
        <v>23955</v>
      </c>
      <c r="T209" s="8">
        <v>569</v>
      </c>
      <c r="U209" s="8">
        <v>1</v>
      </c>
      <c r="V209" s="8">
        <v>1</v>
      </c>
      <c r="W209" s="8">
        <v>3</v>
      </c>
      <c r="X209" s="8">
        <v>0</v>
      </c>
      <c r="Y209" s="8">
        <v>81</v>
      </c>
      <c r="Z209" s="8">
        <v>34</v>
      </c>
      <c r="AA209" s="8">
        <v>3</v>
      </c>
      <c r="AB209" s="8">
        <v>8</v>
      </c>
      <c r="AC209" s="8">
        <v>4</v>
      </c>
      <c r="AD209" s="8">
        <v>4</v>
      </c>
      <c r="AE209" s="8">
        <v>2</v>
      </c>
      <c r="AF209" s="8">
        <v>23</v>
      </c>
      <c r="AG209" s="8">
        <v>83</v>
      </c>
      <c r="AH209" s="8">
        <v>4</v>
      </c>
      <c r="AI209" s="8">
        <v>2</v>
      </c>
      <c r="AJ209" s="8">
        <v>14</v>
      </c>
      <c r="AK209" s="8">
        <v>1</v>
      </c>
      <c r="AL209" s="8">
        <v>24</v>
      </c>
      <c r="AM209" s="8">
        <v>3</v>
      </c>
      <c r="AN209" s="8">
        <v>2</v>
      </c>
      <c r="AO209" s="8">
        <v>10</v>
      </c>
      <c r="AP209" s="8">
        <v>3</v>
      </c>
      <c r="AQ209" s="8">
        <v>15</v>
      </c>
      <c r="AR209" s="8">
        <v>4</v>
      </c>
      <c r="AS209" s="8">
        <v>9</v>
      </c>
      <c r="AT209" s="8">
        <v>3</v>
      </c>
      <c r="AU209" s="8">
        <v>8</v>
      </c>
      <c r="AV209" s="8">
        <v>3</v>
      </c>
      <c r="AW209" s="8">
        <v>15</v>
      </c>
      <c r="AX209" s="8">
        <v>5</v>
      </c>
      <c r="AY209" s="8">
        <v>3</v>
      </c>
      <c r="AZ209" s="8">
        <v>144</v>
      </c>
      <c r="BA209" s="8">
        <v>4</v>
      </c>
      <c r="BB209" s="8">
        <v>2</v>
      </c>
      <c r="BC209" s="8">
        <v>4</v>
      </c>
      <c r="BD209" s="8">
        <v>23</v>
      </c>
      <c r="BE209" s="8">
        <v>2</v>
      </c>
      <c r="BF209" s="8">
        <v>3</v>
      </c>
      <c r="BG209" s="8">
        <v>3</v>
      </c>
      <c r="BH209" s="8">
        <v>3</v>
      </c>
      <c r="BI209" s="8">
        <v>224</v>
      </c>
      <c r="BJ209" s="8">
        <v>5</v>
      </c>
      <c r="BK209" s="8">
        <v>0</v>
      </c>
      <c r="BL209" s="8">
        <v>0</v>
      </c>
      <c r="BM209" s="8">
        <v>8</v>
      </c>
      <c r="BN209" s="8">
        <v>9</v>
      </c>
      <c r="BO209" s="8">
        <v>4</v>
      </c>
      <c r="BP209" s="8">
        <v>1</v>
      </c>
      <c r="BQ209" s="8">
        <v>24</v>
      </c>
      <c r="BR209" s="8">
        <v>3</v>
      </c>
      <c r="BS209" s="8">
        <v>6</v>
      </c>
      <c r="BT209" s="8">
        <v>19</v>
      </c>
      <c r="BU209" s="8">
        <v>21</v>
      </c>
      <c r="BV209" s="8">
        <v>7590</v>
      </c>
      <c r="BW209" s="8">
        <v>14</v>
      </c>
      <c r="BX209" s="8">
        <v>8</v>
      </c>
      <c r="BY209" s="8">
        <v>11</v>
      </c>
      <c r="BZ209" s="8">
        <v>1</v>
      </c>
      <c r="CA209" s="8">
        <v>19</v>
      </c>
      <c r="CB209" s="8">
        <v>7</v>
      </c>
      <c r="CC209" s="8">
        <v>0</v>
      </c>
      <c r="CD209" s="8">
        <v>1</v>
      </c>
      <c r="CE209" s="8">
        <v>4</v>
      </c>
      <c r="CF209" s="8">
        <v>2</v>
      </c>
      <c r="CG209" s="8">
        <v>8</v>
      </c>
      <c r="CH209" s="8">
        <v>3</v>
      </c>
      <c r="CI209" s="8">
        <v>178</v>
      </c>
      <c r="CJ209" s="8">
        <v>2</v>
      </c>
      <c r="CK209" s="8">
        <v>4</v>
      </c>
      <c r="CL209" s="8">
        <v>6</v>
      </c>
      <c r="CM209" s="8">
        <v>1</v>
      </c>
      <c r="CN209" s="8">
        <v>4</v>
      </c>
      <c r="CO209" s="8">
        <v>1</v>
      </c>
      <c r="CP209" s="8">
        <v>3</v>
      </c>
      <c r="CQ209" s="8">
        <v>8</v>
      </c>
      <c r="CR209" s="8">
        <v>0</v>
      </c>
      <c r="CS209" s="8">
        <v>0</v>
      </c>
      <c r="CT209" s="8">
        <v>2</v>
      </c>
      <c r="CU209" s="8">
        <v>2</v>
      </c>
      <c r="CV209" s="8">
        <v>3</v>
      </c>
      <c r="CW209" s="8">
        <v>31</v>
      </c>
      <c r="CX209" s="8">
        <v>2</v>
      </c>
      <c r="CY209" s="8">
        <v>2</v>
      </c>
      <c r="CZ209" s="8">
        <v>5</v>
      </c>
      <c r="DA209" s="8">
        <v>4</v>
      </c>
      <c r="DB209" s="8">
        <v>3</v>
      </c>
      <c r="DC209" s="8">
        <v>5</v>
      </c>
      <c r="DD209" s="8">
        <v>6</v>
      </c>
      <c r="DE209" s="8">
        <v>58</v>
      </c>
      <c r="DF209" s="8">
        <v>23476</v>
      </c>
      <c r="DG209" s="8">
        <v>4</v>
      </c>
      <c r="DH209" s="8">
        <v>69</v>
      </c>
      <c r="DI209" s="8">
        <v>1</v>
      </c>
      <c r="DJ209" s="8">
        <v>30</v>
      </c>
      <c r="DK209" s="8">
        <v>4</v>
      </c>
      <c r="DL209" s="8">
        <v>20</v>
      </c>
      <c r="DM209" s="8">
        <v>2</v>
      </c>
      <c r="DN209" s="8">
        <v>2</v>
      </c>
      <c r="DO209" s="8">
        <v>6</v>
      </c>
      <c r="DP209" s="8">
        <v>7</v>
      </c>
      <c r="DQ209" s="8">
        <v>3</v>
      </c>
      <c r="DR209" s="8">
        <v>0</v>
      </c>
      <c r="DS209" s="8">
        <v>78</v>
      </c>
      <c r="DT209" s="8">
        <v>22</v>
      </c>
      <c r="DU209" s="8">
        <v>3</v>
      </c>
      <c r="DV209" s="8">
        <v>3</v>
      </c>
      <c r="DW209" s="8">
        <v>6</v>
      </c>
      <c r="DX209" s="8">
        <v>10</v>
      </c>
      <c r="DY209" s="8">
        <v>1</v>
      </c>
      <c r="DZ209" s="8">
        <v>1</v>
      </c>
      <c r="EA209" s="8">
        <v>3</v>
      </c>
      <c r="EB209" s="8">
        <v>7</v>
      </c>
      <c r="EC209" s="8">
        <v>5</v>
      </c>
      <c r="ED209" s="8">
        <v>5</v>
      </c>
      <c r="EE209" s="8">
        <v>2</v>
      </c>
      <c r="EF209" s="8">
        <v>4</v>
      </c>
      <c r="EG209" s="8">
        <v>2</v>
      </c>
    </row>
    <row r="210" spans="2:137" ht="12.75">
      <c r="B210" s="7" t="s">
        <v>80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2</v>
      </c>
      <c r="O210" s="8">
        <v>2</v>
      </c>
      <c r="P210" s="8">
        <v>0</v>
      </c>
      <c r="Q210" s="8">
        <v>0</v>
      </c>
      <c r="R210" s="8">
        <v>3</v>
      </c>
      <c r="S210" s="8">
        <v>1691</v>
      </c>
      <c r="T210" s="8">
        <v>12</v>
      </c>
      <c r="U210" s="8">
        <v>0</v>
      </c>
      <c r="V210" s="8">
        <v>0</v>
      </c>
      <c r="W210" s="8">
        <v>0</v>
      </c>
      <c r="X210" s="8">
        <v>0</v>
      </c>
      <c r="Y210" s="8">
        <v>1</v>
      </c>
      <c r="Z210" s="8">
        <v>2</v>
      </c>
      <c r="AA210" s="8">
        <v>1</v>
      </c>
      <c r="AB210" s="8">
        <v>0</v>
      </c>
      <c r="AC210" s="8">
        <v>0</v>
      </c>
      <c r="AD210" s="8">
        <v>1</v>
      </c>
      <c r="AE210" s="8">
        <v>0</v>
      </c>
      <c r="AF210" s="8">
        <v>0</v>
      </c>
      <c r="AG210" s="8">
        <v>1</v>
      </c>
      <c r="AH210" s="8">
        <v>0</v>
      </c>
      <c r="AI210" s="8">
        <v>0</v>
      </c>
      <c r="AJ210" s="8">
        <v>2</v>
      </c>
      <c r="AK210" s="8">
        <v>0</v>
      </c>
      <c r="AL210" s="8">
        <v>2</v>
      </c>
      <c r="AM210" s="8">
        <v>0</v>
      </c>
      <c r="AN210" s="8">
        <v>0</v>
      </c>
      <c r="AO210" s="8">
        <v>0</v>
      </c>
      <c r="AP210" s="8">
        <v>0</v>
      </c>
      <c r="AQ210" s="8">
        <v>4</v>
      </c>
      <c r="AR210" s="8">
        <v>1</v>
      </c>
      <c r="AS210" s="8">
        <v>0</v>
      </c>
      <c r="AT210" s="8">
        <v>0</v>
      </c>
      <c r="AU210" s="8">
        <v>1</v>
      </c>
      <c r="AV210" s="8">
        <v>1</v>
      </c>
      <c r="AW210" s="8">
        <v>2</v>
      </c>
      <c r="AX210" s="8">
        <v>0</v>
      </c>
      <c r="AY210" s="8">
        <v>0</v>
      </c>
      <c r="AZ210" s="8">
        <v>10</v>
      </c>
      <c r="BA210" s="8">
        <v>0</v>
      </c>
      <c r="BB210" s="8">
        <v>0</v>
      </c>
      <c r="BC210" s="8">
        <v>0</v>
      </c>
      <c r="BD210" s="8">
        <v>0</v>
      </c>
      <c r="BE210" s="8">
        <v>0</v>
      </c>
      <c r="BF210" s="8">
        <v>0</v>
      </c>
      <c r="BG210" s="8">
        <v>0</v>
      </c>
      <c r="BH210" s="8">
        <v>0</v>
      </c>
      <c r="BI210" s="8">
        <v>65</v>
      </c>
      <c r="BJ210" s="8">
        <v>0</v>
      </c>
      <c r="BK210" s="8">
        <v>0</v>
      </c>
      <c r="BL210" s="8">
        <v>0</v>
      </c>
      <c r="BM210" s="8">
        <v>0</v>
      </c>
      <c r="BN210" s="8">
        <v>2</v>
      </c>
      <c r="BO210" s="8">
        <v>0</v>
      </c>
      <c r="BP210" s="8">
        <v>0</v>
      </c>
      <c r="BQ210" s="8">
        <v>2</v>
      </c>
      <c r="BR210" s="8">
        <v>0</v>
      </c>
      <c r="BS210" s="8">
        <v>1</v>
      </c>
      <c r="BT210" s="8">
        <v>1</v>
      </c>
      <c r="BU210" s="8">
        <v>2</v>
      </c>
      <c r="BV210" s="8">
        <v>658</v>
      </c>
      <c r="BW210" s="8">
        <v>2</v>
      </c>
      <c r="BX210" s="8">
        <v>0</v>
      </c>
      <c r="BY210" s="8">
        <v>1</v>
      </c>
      <c r="BZ210" s="8">
        <v>0</v>
      </c>
      <c r="CA210" s="8">
        <v>0</v>
      </c>
      <c r="CB210" s="8">
        <v>0</v>
      </c>
      <c r="CC210" s="8">
        <v>0</v>
      </c>
      <c r="CD210" s="8">
        <v>0</v>
      </c>
      <c r="CE210" s="8">
        <v>0</v>
      </c>
      <c r="CF210" s="8">
        <v>0</v>
      </c>
      <c r="CG210" s="8">
        <v>1</v>
      </c>
      <c r="CH210" s="8">
        <v>0</v>
      </c>
      <c r="CI210" s="8">
        <v>51</v>
      </c>
      <c r="CJ210" s="8">
        <v>0</v>
      </c>
      <c r="CK210" s="8">
        <v>0</v>
      </c>
      <c r="CL210" s="8">
        <v>0</v>
      </c>
      <c r="CM210" s="8">
        <v>0</v>
      </c>
      <c r="CN210" s="8">
        <v>0</v>
      </c>
      <c r="CO210" s="8">
        <v>0</v>
      </c>
      <c r="CP210" s="8">
        <v>0</v>
      </c>
      <c r="CQ210" s="8">
        <v>0</v>
      </c>
      <c r="CR210" s="8">
        <v>0</v>
      </c>
      <c r="CS210" s="8">
        <v>0</v>
      </c>
      <c r="CT210" s="8">
        <v>0</v>
      </c>
      <c r="CU210" s="8">
        <v>0</v>
      </c>
      <c r="CV210" s="8">
        <v>0</v>
      </c>
      <c r="CW210" s="8">
        <v>1</v>
      </c>
      <c r="CX210" s="8">
        <v>0</v>
      </c>
      <c r="CY210" s="8">
        <v>0</v>
      </c>
      <c r="CZ210" s="8">
        <v>0</v>
      </c>
      <c r="DA210" s="8">
        <v>0</v>
      </c>
      <c r="DB210" s="8">
        <v>1</v>
      </c>
      <c r="DC210" s="8">
        <v>0</v>
      </c>
      <c r="DD210" s="8">
        <v>0</v>
      </c>
      <c r="DE210" s="8">
        <v>5</v>
      </c>
      <c r="DF210" s="8">
        <v>1724</v>
      </c>
      <c r="DG210" s="8">
        <v>0</v>
      </c>
      <c r="DH210" s="8">
        <v>5</v>
      </c>
      <c r="DI210" s="8">
        <v>0</v>
      </c>
      <c r="DJ210" s="8">
        <v>16</v>
      </c>
      <c r="DK210" s="8">
        <v>0</v>
      </c>
      <c r="DL210" s="8">
        <v>0</v>
      </c>
      <c r="DM210" s="8">
        <v>0</v>
      </c>
      <c r="DN210" s="8">
        <v>1</v>
      </c>
      <c r="DO210" s="8">
        <v>0</v>
      </c>
      <c r="DP210" s="8">
        <v>0</v>
      </c>
      <c r="DQ210" s="8">
        <v>0</v>
      </c>
      <c r="DR210" s="8">
        <v>0</v>
      </c>
      <c r="DS210" s="8">
        <v>2</v>
      </c>
      <c r="DT210" s="8">
        <v>0</v>
      </c>
      <c r="DU210" s="8">
        <v>1</v>
      </c>
      <c r="DV210" s="8">
        <v>0</v>
      </c>
      <c r="DW210" s="8">
        <v>1</v>
      </c>
      <c r="DX210" s="8">
        <v>0</v>
      </c>
      <c r="DY210" s="8">
        <v>0</v>
      </c>
      <c r="DZ210" s="8">
        <v>0</v>
      </c>
      <c r="EA210" s="8">
        <v>0</v>
      </c>
      <c r="EB210" s="8">
        <v>0</v>
      </c>
      <c r="EC210" s="8">
        <v>0</v>
      </c>
      <c r="ED210" s="8">
        <v>0</v>
      </c>
      <c r="EE210" s="8">
        <v>0</v>
      </c>
      <c r="EF210" s="8">
        <v>0</v>
      </c>
      <c r="EG210" s="8">
        <v>0</v>
      </c>
    </row>
    <row r="211" spans="1:137" ht="12.75">
      <c r="A211" s="9" t="s">
        <v>13</v>
      </c>
      <c r="C211" s="8">
        <v>6</v>
      </c>
      <c r="D211" s="8">
        <v>3</v>
      </c>
      <c r="E211" s="8">
        <v>5</v>
      </c>
      <c r="F211" s="8">
        <v>1</v>
      </c>
      <c r="G211" s="8">
        <v>3</v>
      </c>
      <c r="H211" s="8">
        <v>7</v>
      </c>
      <c r="I211" s="8">
        <v>20</v>
      </c>
      <c r="J211" s="8">
        <v>13</v>
      </c>
      <c r="K211" s="8">
        <v>1</v>
      </c>
      <c r="L211" s="8">
        <v>4</v>
      </c>
      <c r="M211" s="8">
        <v>2</v>
      </c>
      <c r="N211" s="8">
        <v>34</v>
      </c>
      <c r="O211" s="8">
        <v>6</v>
      </c>
      <c r="P211" s="8">
        <v>1</v>
      </c>
      <c r="Q211" s="8">
        <v>3</v>
      </c>
      <c r="R211" s="8">
        <v>34</v>
      </c>
      <c r="S211" s="8">
        <v>25646</v>
      </c>
      <c r="T211" s="8">
        <v>581</v>
      </c>
      <c r="U211" s="8">
        <v>1</v>
      </c>
      <c r="V211" s="8">
        <v>1</v>
      </c>
      <c r="W211" s="8">
        <v>3</v>
      </c>
      <c r="X211" s="8">
        <v>0</v>
      </c>
      <c r="Y211" s="8">
        <v>82</v>
      </c>
      <c r="Z211" s="8">
        <v>36</v>
      </c>
      <c r="AA211" s="8">
        <v>4</v>
      </c>
      <c r="AB211" s="8">
        <v>8</v>
      </c>
      <c r="AC211" s="8">
        <v>4</v>
      </c>
      <c r="AD211" s="8">
        <v>5</v>
      </c>
      <c r="AE211" s="8">
        <v>2</v>
      </c>
      <c r="AF211" s="8">
        <v>23</v>
      </c>
      <c r="AG211" s="8">
        <v>84</v>
      </c>
      <c r="AH211" s="8">
        <v>4</v>
      </c>
      <c r="AI211" s="8">
        <v>2</v>
      </c>
      <c r="AJ211" s="8">
        <v>16</v>
      </c>
      <c r="AK211" s="8">
        <v>1</v>
      </c>
      <c r="AL211" s="8">
        <v>26</v>
      </c>
      <c r="AM211" s="8">
        <v>3</v>
      </c>
      <c r="AN211" s="8">
        <v>2</v>
      </c>
      <c r="AO211" s="8">
        <v>10</v>
      </c>
      <c r="AP211" s="8">
        <v>3</v>
      </c>
      <c r="AQ211" s="8">
        <v>19</v>
      </c>
      <c r="AR211" s="8">
        <v>5</v>
      </c>
      <c r="AS211" s="8">
        <v>9</v>
      </c>
      <c r="AT211" s="8">
        <v>3</v>
      </c>
      <c r="AU211" s="8">
        <v>9</v>
      </c>
      <c r="AV211" s="8">
        <v>4</v>
      </c>
      <c r="AW211" s="8">
        <v>17</v>
      </c>
      <c r="AX211" s="8">
        <v>5</v>
      </c>
      <c r="AY211" s="8">
        <v>3</v>
      </c>
      <c r="AZ211" s="8">
        <v>154</v>
      </c>
      <c r="BA211" s="8">
        <v>4</v>
      </c>
      <c r="BB211" s="8">
        <v>2</v>
      </c>
      <c r="BC211" s="8">
        <v>4</v>
      </c>
      <c r="BD211" s="8">
        <v>23</v>
      </c>
      <c r="BE211" s="8">
        <v>2</v>
      </c>
      <c r="BF211" s="8">
        <v>3</v>
      </c>
      <c r="BG211" s="8">
        <v>3</v>
      </c>
      <c r="BH211" s="8">
        <v>3</v>
      </c>
      <c r="BI211" s="8">
        <v>289</v>
      </c>
      <c r="BJ211" s="8">
        <v>5</v>
      </c>
      <c r="BK211" s="8">
        <v>0</v>
      </c>
      <c r="BL211" s="8">
        <v>0</v>
      </c>
      <c r="BM211" s="8">
        <v>8</v>
      </c>
      <c r="BN211" s="8">
        <v>11</v>
      </c>
      <c r="BO211" s="8">
        <v>4</v>
      </c>
      <c r="BP211" s="8">
        <v>1</v>
      </c>
      <c r="BQ211" s="8">
        <v>26</v>
      </c>
      <c r="BR211" s="8">
        <v>3</v>
      </c>
      <c r="BS211" s="8">
        <v>7</v>
      </c>
      <c r="BT211" s="8">
        <v>20</v>
      </c>
      <c r="BU211" s="8">
        <v>23</v>
      </c>
      <c r="BV211" s="8">
        <v>8248</v>
      </c>
      <c r="BW211" s="8">
        <v>16</v>
      </c>
      <c r="BX211" s="8">
        <v>8</v>
      </c>
      <c r="BY211" s="8">
        <v>12</v>
      </c>
      <c r="BZ211" s="8">
        <v>1</v>
      </c>
      <c r="CA211" s="8">
        <v>19</v>
      </c>
      <c r="CB211" s="8">
        <v>7</v>
      </c>
      <c r="CC211" s="8">
        <v>0</v>
      </c>
      <c r="CD211" s="8">
        <v>1</v>
      </c>
      <c r="CE211" s="8">
        <v>4</v>
      </c>
      <c r="CF211" s="8">
        <v>2</v>
      </c>
      <c r="CG211" s="8">
        <v>9</v>
      </c>
      <c r="CH211" s="8">
        <v>3</v>
      </c>
      <c r="CI211" s="8">
        <v>229</v>
      </c>
      <c r="CJ211" s="8">
        <v>2</v>
      </c>
      <c r="CK211" s="8">
        <v>4</v>
      </c>
      <c r="CL211" s="8">
        <v>6</v>
      </c>
      <c r="CM211" s="8">
        <v>1</v>
      </c>
      <c r="CN211" s="8">
        <v>4</v>
      </c>
      <c r="CO211" s="8">
        <v>1</v>
      </c>
      <c r="CP211" s="8">
        <v>3</v>
      </c>
      <c r="CQ211" s="8">
        <v>8</v>
      </c>
      <c r="CR211" s="8">
        <v>0</v>
      </c>
      <c r="CS211" s="8">
        <v>0</v>
      </c>
      <c r="CT211" s="8">
        <v>2</v>
      </c>
      <c r="CU211" s="8">
        <v>2</v>
      </c>
      <c r="CV211" s="8">
        <v>3</v>
      </c>
      <c r="CW211" s="8">
        <v>32</v>
      </c>
      <c r="CX211" s="8">
        <v>2</v>
      </c>
      <c r="CY211" s="8">
        <v>2</v>
      </c>
      <c r="CZ211" s="8">
        <v>5</v>
      </c>
      <c r="DA211" s="8">
        <v>4</v>
      </c>
      <c r="DB211" s="8">
        <v>4</v>
      </c>
      <c r="DC211" s="8">
        <v>5</v>
      </c>
      <c r="DD211" s="8">
        <v>6</v>
      </c>
      <c r="DE211" s="8">
        <v>63</v>
      </c>
      <c r="DF211" s="8">
        <v>25200</v>
      </c>
      <c r="DG211" s="8">
        <v>4</v>
      </c>
      <c r="DH211" s="8">
        <v>74</v>
      </c>
      <c r="DI211" s="8">
        <v>1</v>
      </c>
      <c r="DJ211" s="8">
        <v>46</v>
      </c>
      <c r="DK211" s="8">
        <v>4</v>
      </c>
      <c r="DL211" s="8">
        <v>20</v>
      </c>
      <c r="DM211" s="8">
        <v>2</v>
      </c>
      <c r="DN211" s="8">
        <v>3</v>
      </c>
      <c r="DO211" s="8">
        <v>6</v>
      </c>
      <c r="DP211" s="8">
        <v>7</v>
      </c>
      <c r="DQ211" s="8">
        <v>3</v>
      </c>
      <c r="DR211" s="8">
        <v>0</v>
      </c>
      <c r="DS211" s="8">
        <v>80</v>
      </c>
      <c r="DT211" s="8">
        <v>22</v>
      </c>
      <c r="DU211" s="8">
        <v>4</v>
      </c>
      <c r="DV211" s="8">
        <v>3</v>
      </c>
      <c r="DW211" s="8">
        <v>7</v>
      </c>
      <c r="DX211" s="8">
        <v>10</v>
      </c>
      <c r="DY211" s="8">
        <v>1</v>
      </c>
      <c r="DZ211" s="8">
        <v>1</v>
      </c>
      <c r="EA211" s="8">
        <v>3</v>
      </c>
      <c r="EB211" s="8">
        <v>7</v>
      </c>
      <c r="EC211" s="8">
        <v>5</v>
      </c>
      <c r="ED211" s="8">
        <v>5</v>
      </c>
      <c r="EE211" s="8">
        <v>2</v>
      </c>
      <c r="EF211" s="8">
        <v>4</v>
      </c>
      <c r="EG211" s="8">
        <v>2</v>
      </c>
    </row>
    <row r="212" spans="2:137" s="10" customFormat="1" ht="12.75" customHeight="1">
      <c r="B212" s="11" t="s">
        <v>145</v>
      </c>
      <c r="C212" s="12">
        <f aca="true" t="shared" si="103" ref="C212:AH212">C211/61603</f>
        <v>9.739785400061685E-05</v>
      </c>
      <c r="D212" s="12">
        <f t="shared" si="103"/>
        <v>4.8698927000308424E-05</v>
      </c>
      <c r="E212" s="12">
        <f t="shared" si="103"/>
        <v>8.116487833384738E-05</v>
      </c>
      <c r="F212" s="12">
        <f t="shared" si="103"/>
        <v>1.6232975666769476E-05</v>
      </c>
      <c r="G212" s="12">
        <f t="shared" si="103"/>
        <v>4.8698927000308424E-05</v>
      </c>
      <c r="H212" s="12">
        <f t="shared" si="103"/>
        <v>0.00011363082966738633</v>
      </c>
      <c r="I212" s="12">
        <f t="shared" si="103"/>
        <v>0.00032465951333538953</v>
      </c>
      <c r="J212" s="12">
        <f t="shared" si="103"/>
        <v>0.0002110286836680032</v>
      </c>
      <c r="K212" s="12">
        <f t="shared" si="103"/>
        <v>1.6232975666769476E-05</v>
      </c>
      <c r="L212" s="12">
        <f t="shared" si="103"/>
        <v>6.49319026670779E-05</v>
      </c>
      <c r="M212" s="12">
        <f t="shared" si="103"/>
        <v>3.246595133353895E-05</v>
      </c>
      <c r="N212" s="12">
        <f t="shared" si="103"/>
        <v>0.0005519211726701622</v>
      </c>
      <c r="O212" s="12">
        <f t="shared" si="103"/>
        <v>9.739785400061685E-05</v>
      </c>
      <c r="P212" s="12">
        <f t="shared" si="103"/>
        <v>1.6232975666769476E-05</v>
      </c>
      <c r="Q212" s="12">
        <f t="shared" si="103"/>
        <v>4.8698927000308424E-05</v>
      </c>
      <c r="R212" s="12">
        <f t="shared" si="103"/>
        <v>0.0005519211726701622</v>
      </c>
      <c r="S212" s="12">
        <f t="shared" si="103"/>
        <v>0.41631089394996995</v>
      </c>
      <c r="T212" s="12">
        <f t="shared" si="103"/>
        <v>0.009431358862393066</v>
      </c>
      <c r="U212" s="12">
        <f t="shared" si="103"/>
        <v>1.6232975666769476E-05</v>
      </c>
      <c r="V212" s="12">
        <f t="shared" si="103"/>
        <v>1.6232975666769476E-05</v>
      </c>
      <c r="W212" s="12">
        <f t="shared" si="103"/>
        <v>4.8698927000308424E-05</v>
      </c>
      <c r="X212" s="12">
        <f t="shared" si="103"/>
        <v>0</v>
      </c>
      <c r="Y212" s="12">
        <f t="shared" si="103"/>
        <v>0.001331104004675097</v>
      </c>
      <c r="Z212" s="12">
        <f t="shared" si="103"/>
        <v>0.0005843871240037011</v>
      </c>
      <c r="AA212" s="12">
        <f t="shared" si="103"/>
        <v>6.49319026670779E-05</v>
      </c>
      <c r="AB212" s="12">
        <f t="shared" si="103"/>
        <v>0.0001298638053341558</v>
      </c>
      <c r="AC212" s="12">
        <f t="shared" si="103"/>
        <v>6.49319026670779E-05</v>
      </c>
      <c r="AD212" s="12">
        <f t="shared" si="103"/>
        <v>8.116487833384738E-05</v>
      </c>
      <c r="AE212" s="12">
        <f t="shared" si="103"/>
        <v>3.246595133353895E-05</v>
      </c>
      <c r="AF212" s="12">
        <f t="shared" si="103"/>
        <v>0.00037335844033569793</v>
      </c>
      <c r="AG212" s="12">
        <f t="shared" si="103"/>
        <v>0.001363569956008636</v>
      </c>
      <c r="AH212" s="12">
        <f t="shared" si="103"/>
        <v>6.49319026670779E-05</v>
      </c>
      <c r="AI212" s="12">
        <f aca="true" t="shared" si="104" ref="AI212:CT212">AI211/61603</f>
        <v>3.246595133353895E-05</v>
      </c>
      <c r="AJ212" s="12">
        <f t="shared" si="104"/>
        <v>0.0002597276106683116</v>
      </c>
      <c r="AK212" s="12">
        <f t="shared" si="104"/>
        <v>1.6232975666769476E-05</v>
      </c>
      <c r="AL212" s="12">
        <f t="shared" si="104"/>
        <v>0.0004220573673360064</v>
      </c>
      <c r="AM212" s="12">
        <f t="shared" si="104"/>
        <v>4.8698927000308424E-05</v>
      </c>
      <c r="AN212" s="12">
        <f t="shared" si="104"/>
        <v>3.246595133353895E-05</v>
      </c>
      <c r="AO212" s="12">
        <f t="shared" si="104"/>
        <v>0.00016232975666769477</v>
      </c>
      <c r="AP212" s="12">
        <f t="shared" si="104"/>
        <v>4.8698927000308424E-05</v>
      </c>
      <c r="AQ212" s="12">
        <f t="shared" si="104"/>
        <v>0.00030842653766862</v>
      </c>
      <c r="AR212" s="12">
        <f t="shared" si="104"/>
        <v>8.116487833384738E-05</v>
      </c>
      <c r="AS212" s="12">
        <f t="shared" si="104"/>
        <v>0.00014609678100092527</v>
      </c>
      <c r="AT212" s="12">
        <f t="shared" si="104"/>
        <v>4.8698927000308424E-05</v>
      </c>
      <c r="AU212" s="12">
        <f t="shared" si="104"/>
        <v>0.00014609678100092527</v>
      </c>
      <c r="AV212" s="12">
        <f t="shared" si="104"/>
        <v>6.49319026670779E-05</v>
      </c>
      <c r="AW212" s="12">
        <f t="shared" si="104"/>
        <v>0.0002759605863350811</v>
      </c>
      <c r="AX212" s="12">
        <f t="shared" si="104"/>
        <v>8.116487833384738E-05</v>
      </c>
      <c r="AY212" s="12">
        <f t="shared" si="104"/>
        <v>4.8698927000308424E-05</v>
      </c>
      <c r="AZ212" s="12">
        <f t="shared" si="104"/>
        <v>0.002499878252682499</v>
      </c>
      <c r="BA212" s="12">
        <f t="shared" si="104"/>
        <v>6.49319026670779E-05</v>
      </c>
      <c r="BB212" s="12">
        <f t="shared" si="104"/>
        <v>3.246595133353895E-05</v>
      </c>
      <c r="BC212" s="12">
        <f t="shared" si="104"/>
        <v>6.49319026670779E-05</v>
      </c>
      <c r="BD212" s="12">
        <f t="shared" si="104"/>
        <v>0.00037335844033569793</v>
      </c>
      <c r="BE212" s="12">
        <f t="shared" si="104"/>
        <v>3.246595133353895E-05</v>
      </c>
      <c r="BF212" s="12">
        <f t="shared" si="104"/>
        <v>4.8698927000308424E-05</v>
      </c>
      <c r="BG212" s="12">
        <f t="shared" si="104"/>
        <v>4.8698927000308424E-05</v>
      </c>
      <c r="BH212" s="12">
        <f t="shared" si="104"/>
        <v>4.8698927000308424E-05</v>
      </c>
      <c r="BI212" s="12">
        <f t="shared" si="104"/>
        <v>0.004691329967696378</v>
      </c>
      <c r="BJ212" s="12">
        <f t="shared" si="104"/>
        <v>8.116487833384738E-05</v>
      </c>
      <c r="BK212" s="12">
        <f t="shared" si="104"/>
        <v>0</v>
      </c>
      <c r="BL212" s="12">
        <f t="shared" si="104"/>
        <v>0</v>
      </c>
      <c r="BM212" s="12">
        <f t="shared" si="104"/>
        <v>0.0001298638053341558</v>
      </c>
      <c r="BN212" s="12">
        <f t="shared" si="104"/>
        <v>0.00017856273233446423</v>
      </c>
      <c r="BO212" s="12">
        <f t="shared" si="104"/>
        <v>6.49319026670779E-05</v>
      </c>
      <c r="BP212" s="12">
        <f t="shared" si="104"/>
        <v>1.6232975666769476E-05</v>
      </c>
      <c r="BQ212" s="12">
        <f t="shared" si="104"/>
        <v>0.0004220573673360064</v>
      </c>
      <c r="BR212" s="12">
        <f t="shared" si="104"/>
        <v>4.8698927000308424E-05</v>
      </c>
      <c r="BS212" s="12">
        <f t="shared" si="104"/>
        <v>0.00011363082966738633</v>
      </c>
      <c r="BT212" s="12">
        <f t="shared" si="104"/>
        <v>0.00032465951333538953</v>
      </c>
      <c r="BU212" s="12">
        <f t="shared" si="104"/>
        <v>0.00037335844033569793</v>
      </c>
      <c r="BV212" s="12">
        <f t="shared" si="104"/>
        <v>0.13388958329951464</v>
      </c>
      <c r="BW212" s="12">
        <f t="shared" si="104"/>
        <v>0.0002597276106683116</v>
      </c>
      <c r="BX212" s="12">
        <f t="shared" si="104"/>
        <v>0.0001298638053341558</v>
      </c>
      <c r="BY212" s="12">
        <f t="shared" si="104"/>
        <v>0.0001947957080012337</v>
      </c>
      <c r="BZ212" s="12">
        <f t="shared" si="104"/>
        <v>1.6232975666769476E-05</v>
      </c>
      <c r="CA212" s="12">
        <f t="shared" si="104"/>
        <v>0.00030842653766862</v>
      </c>
      <c r="CB212" s="12">
        <f t="shared" si="104"/>
        <v>0.00011363082966738633</v>
      </c>
      <c r="CC212" s="12">
        <f t="shared" si="104"/>
        <v>0</v>
      </c>
      <c r="CD212" s="12">
        <f t="shared" si="104"/>
        <v>1.6232975666769476E-05</v>
      </c>
      <c r="CE212" s="12">
        <f t="shared" si="104"/>
        <v>6.49319026670779E-05</v>
      </c>
      <c r="CF212" s="12">
        <f t="shared" si="104"/>
        <v>3.246595133353895E-05</v>
      </c>
      <c r="CG212" s="12">
        <f t="shared" si="104"/>
        <v>0.00014609678100092527</v>
      </c>
      <c r="CH212" s="12">
        <f t="shared" si="104"/>
        <v>4.8698927000308424E-05</v>
      </c>
      <c r="CI212" s="12">
        <f t="shared" si="104"/>
        <v>0.00371735142769021</v>
      </c>
      <c r="CJ212" s="12">
        <f t="shared" si="104"/>
        <v>3.246595133353895E-05</v>
      </c>
      <c r="CK212" s="12">
        <f t="shared" si="104"/>
        <v>6.49319026670779E-05</v>
      </c>
      <c r="CL212" s="12">
        <f t="shared" si="104"/>
        <v>9.739785400061685E-05</v>
      </c>
      <c r="CM212" s="12">
        <f t="shared" si="104"/>
        <v>1.6232975666769476E-05</v>
      </c>
      <c r="CN212" s="12">
        <f t="shared" si="104"/>
        <v>6.49319026670779E-05</v>
      </c>
      <c r="CO212" s="12">
        <f t="shared" si="104"/>
        <v>1.6232975666769476E-05</v>
      </c>
      <c r="CP212" s="12">
        <f t="shared" si="104"/>
        <v>4.8698927000308424E-05</v>
      </c>
      <c r="CQ212" s="12">
        <f t="shared" si="104"/>
        <v>0.0001298638053341558</v>
      </c>
      <c r="CR212" s="12">
        <f t="shared" si="104"/>
        <v>0</v>
      </c>
      <c r="CS212" s="12">
        <f t="shared" si="104"/>
        <v>0</v>
      </c>
      <c r="CT212" s="12">
        <f t="shared" si="104"/>
        <v>3.246595133353895E-05</v>
      </c>
      <c r="CU212" s="12">
        <f aca="true" t="shared" si="105" ref="CU212:EG212">CU211/61603</f>
        <v>3.246595133353895E-05</v>
      </c>
      <c r="CV212" s="12">
        <f t="shared" si="105"/>
        <v>4.8698927000308424E-05</v>
      </c>
      <c r="CW212" s="12">
        <f t="shared" si="105"/>
        <v>0.0005194552213366232</v>
      </c>
      <c r="CX212" s="12">
        <f t="shared" si="105"/>
        <v>3.246595133353895E-05</v>
      </c>
      <c r="CY212" s="12">
        <f t="shared" si="105"/>
        <v>3.246595133353895E-05</v>
      </c>
      <c r="CZ212" s="12">
        <f t="shared" si="105"/>
        <v>8.116487833384738E-05</v>
      </c>
      <c r="DA212" s="12">
        <f t="shared" si="105"/>
        <v>6.49319026670779E-05</v>
      </c>
      <c r="DB212" s="12">
        <f t="shared" si="105"/>
        <v>6.49319026670779E-05</v>
      </c>
      <c r="DC212" s="12">
        <f t="shared" si="105"/>
        <v>8.116487833384738E-05</v>
      </c>
      <c r="DD212" s="12">
        <f t="shared" si="105"/>
        <v>9.739785400061685E-05</v>
      </c>
      <c r="DE212" s="12">
        <f t="shared" si="105"/>
        <v>0.001022677467006477</v>
      </c>
      <c r="DF212" s="12">
        <f t="shared" si="105"/>
        <v>0.4090709868025908</v>
      </c>
      <c r="DG212" s="12">
        <f t="shared" si="105"/>
        <v>6.49319026670779E-05</v>
      </c>
      <c r="DH212" s="12">
        <f t="shared" si="105"/>
        <v>0.0012012401993409412</v>
      </c>
      <c r="DI212" s="12">
        <f t="shared" si="105"/>
        <v>1.6232975666769476E-05</v>
      </c>
      <c r="DJ212" s="12">
        <f t="shared" si="105"/>
        <v>0.0007467168806713959</v>
      </c>
      <c r="DK212" s="12">
        <f t="shared" si="105"/>
        <v>6.49319026670779E-05</v>
      </c>
      <c r="DL212" s="12">
        <f t="shared" si="105"/>
        <v>0.00032465951333538953</v>
      </c>
      <c r="DM212" s="12">
        <f t="shared" si="105"/>
        <v>3.246595133353895E-05</v>
      </c>
      <c r="DN212" s="12">
        <f t="shared" si="105"/>
        <v>4.8698927000308424E-05</v>
      </c>
      <c r="DO212" s="12">
        <f t="shared" si="105"/>
        <v>9.739785400061685E-05</v>
      </c>
      <c r="DP212" s="12">
        <f t="shared" si="105"/>
        <v>0.00011363082966738633</v>
      </c>
      <c r="DQ212" s="12">
        <f t="shared" si="105"/>
        <v>4.8698927000308424E-05</v>
      </c>
      <c r="DR212" s="12">
        <f t="shared" si="105"/>
        <v>0</v>
      </c>
      <c r="DS212" s="12">
        <f t="shared" si="105"/>
        <v>0.0012986380533415581</v>
      </c>
      <c r="DT212" s="12">
        <f t="shared" si="105"/>
        <v>0.00035712546466892846</v>
      </c>
      <c r="DU212" s="12">
        <f t="shared" si="105"/>
        <v>6.49319026670779E-05</v>
      </c>
      <c r="DV212" s="12">
        <f t="shared" si="105"/>
        <v>4.8698927000308424E-05</v>
      </c>
      <c r="DW212" s="12">
        <f t="shared" si="105"/>
        <v>0.00011363082966738633</v>
      </c>
      <c r="DX212" s="12">
        <f t="shared" si="105"/>
        <v>0.00016232975666769477</v>
      </c>
      <c r="DY212" s="12">
        <f t="shared" si="105"/>
        <v>1.6232975666769476E-05</v>
      </c>
      <c r="DZ212" s="12">
        <f t="shared" si="105"/>
        <v>1.6232975666769476E-05</v>
      </c>
      <c r="EA212" s="12">
        <f t="shared" si="105"/>
        <v>4.8698927000308424E-05</v>
      </c>
      <c r="EB212" s="12">
        <f t="shared" si="105"/>
        <v>0.00011363082966738633</v>
      </c>
      <c r="EC212" s="12">
        <f t="shared" si="105"/>
        <v>8.116487833384738E-05</v>
      </c>
      <c r="ED212" s="12">
        <f t="shared" si="105"/>
        <v>8.116487833384738E-05</v>
      </c>
      <c r="EE212" s="12">
        <f t="shared" si="105"/>
        <v>3.246595133353895E-05</v>
      </c>
      <c r="EF212" s="12">
        <f t="shared" si="105"/>
        <v>6.49319026670779E-05</v>
      </c>
      <c r="EG212" s="12">
        <f t="shared" si="105"/>
        <v>3.246595133353895E-05</v>
      </c>
    </row>
    <row r="213" spans="2:137" ht="4.5" customHeight="1">
      <c r="B213" s="13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</row>
    <row r="214" spans="1:137" ht="12.75">
      <c r="A214" s="3" t="s">
        <v>87</v>
      </c>
      <c r="B214" s="13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</row>
    <row r="215" spans="2:137" ht="12.75">
      <c r="B215" s="7" t="s">
        <v>82</v>
      </c>
      <c r="C215" s="8">
        <v>7</v>
      </c>
      <c r="D215" s="8">
        <v>11</v>
      </c>
      <c r="E215" s="8">
        <v>8</v>
      </c>
      <c r="F215" s="8">
        <v>6</v>
      </c>
      <c r="G215" s="8">
        <v>15</v>
      </c>
      <c r="H215" s="8">
        <v>16</v>
      </c>
      <c r="I215" s="8">
        <v>16</v>
      </c>
      <c r="J215" s="8">
        <v>17</v>
      </c>
      <c r="K215" s="8">
        <v>6</v>
      </c>
      <c r="L215" s="8">
        <v>2</v>
      </c>
      <c r="M215" s="8">
        <v>7</v>
      </c>
      <c r="N215" s="8">
        <v>36</v>
      </c>
      <c r="O215" s="8">
        <v>20</v>
      </c>
      <c r="P215" s="8">
        <v>2</v>
      </c>
      <c r="Q215" s="8">
        <v>7</v>
      </c>
      <c r="R215" s="8">
        <v>36</v>
      </c>
      <c r="S215" s="8">
        <v>19210</v>
      </c>
      <c r="T215" s="8">
        <v>894</v>
      </c>
      <c r="U215" s="8">
        <v>3</v>
      </c>
      <c r="V215" s="8">
        <v>0</v>
      </c>
      <c r="W215" s="8">
        <v>5</v>
      </c>
      <c r="X215" s="8">
        <v>5</v>
      </c>
      <c r="Y215" s="8">
        <v>100</v>
      </c>
      <c r="Z215" s="8">
        <v>75</v>
      </c>
      <c r="AA215" s="8">
        <v>3</v>
      </c>
      <c r="AB215" s="8">
        <v>4</v>
      </c>
      <c r="AC215" s="8">
        <v>3</v>
      </c>
      <c r="AD215" s="8">
        <v>2</v>
      </c>
      <c r="AE215" s="8">
        <v>2</v>
      </c>
      <c r="AF215" s="8">
        <v>12</v>
      </c>
      <c r="AG215" s="8">
        <v>164</v>
      </c>
      <c r="AH215" s="8">
        <v>8</v>
      </c>
      <c r="AI215" s="8">
        <v>0</v>
      </c>
      <c r="AJ215" s="8">
        <v>10</v>
      </c>
      <c r="AK215" s="8">
        <v>2</v>
      </c>
      <c r="AL215" s="8">
        <v>71</v>
      </c>
      <c r="AM215" s="8">
        <v>5</v>
      </c>
      <c r="AN215" s="8">
        <v>1</v>
      </c>
      <c r="AO215" s="8">
        <v>14</v>
      </c>
      <c r="AP215" s="8">
        <v>14</v>
      </c>
      <c r="AQ215" s="8">
        <v>10</v>
      </c>
      <c r="AR215" s="8">
        <v>5</v>
      </c>
      <c r="AS215" s="8">
        <v>11</v>
      </c>
      <c r="AT215" s="8">
        <v>12</v>
      </c>
      <c r="AU215" s="8">
        <v>9</v>
      </c>
      <c r="AV215" s="8">
        <v>4</v>
      </c>
      <c r="AW215" s="8">
        <v>16</v>
      </c>
      <c r="AX215" s="8">
        <v>19</v>
      </c>
      <c r="AY215" s="8">
        <v>11</v>
      </c>
      <c r="AZ215" s="8">
        <v>208</v>
      </c>
      <c r="BA215" s="8">
        <v>4</v>
      </c>
      <c r="BB215" s="8">
        <v>4</v>
      </c>
      <c r="BC215" s="8">
        <v>17</v>
      </c>
      <c r="BD215" s="8">
        <v>21</v>
      </c>
      <c r="BE215" s="8">
        <v>2</v>
      </c>
      <c r="BF215" s="8">
        <v>0</v>
      </c>
      <c r="BG215" s="8">
        <v>3</v>
      </c>
      <c r="BH215" s="8">
        <v>3</v>
      </c>
      <c r="BI215" s="8">
        <v>36</v>
      </c>
      <c r="BJ215" s="8">
        <v>9</v>
      </c>
      <c r="BK215" s="8">
        <v>1</v>
      </c>
      <c r="BL215" s="8">
        <v>1</v>
      </c>
      <c r="BM215" s="8">
        <v>1</v>
      </c>
      <c r="BN215" s="8">
        <v>8</v>
      </c>
      <c r="BO215" s="8">
        <v>2</v>
      </c>
      <c r="BP215" s="8">
        <v>3</v>
      </c>
      <c r="BQ215" s="8">
        <v>70</v>
      </c>
      <c r="BR215" s="8">
        <v>3</v>
      </c>
      <c r="BS215" s="8">
        <v>1</v>
      </c>
      <c r="BT215" s="8">
        <v>57</v>
      </c>
      <c r="BU215" s="8">
        <v>56</v>
      </c>
      <c r="BV215" s="8">
        <v>22474</v>
      </c>
      <c r="BW215" s="8">
        <v>5</v>
      </c>
      <c r="BX215" s="8">
        <v>22</v>
      </c>
      <c r="BY215" s="8">
        <v>13</v>
      </c>
      <c r="BZ215" s="8">
        <v>1</v>
      </c>
      <c r="CA215" s="8">
        <v>34</v>
      </c>
      <c r="CB215" s="8">
        <v>3</v>
      </c>
      <c r="CC215" s="8">
        <v>1</v>
      </c>
      <c r="CD215" s="8">
        <v>3</v>
      </c>
      <c r="CE215" s="8">
        <v>8</v>
      </c>
      <c r="CF215" s="8">
        <v>2</v>
      </c>
      <c r="CG215" s="8">
        <v>14</v>
      </c>
      <c r="CH215" s="8">
        <v>9</v>
      </c>
      <c r="CI215" s="8">
        <v>87</v>
      </c>
      <c r="CJ215" s="8">
        <v>0</v>
      </c>
      <c r="CK215" s="8">
        <v>6</v>
      </c>
      <c r="CL215" s="8">
        <v>14</v>
      </c>
      <c r="CM215" s="8">
        <v>7</v>
      </c>
      <c r="CN215" s="8">
        <v>3</v>
      </c>
      <c r="CO215" s="8">
        <v>1</v>
      </c>
      <c r="CP215" s="8">
        <v>6</v>
      </c>
      <c r="CQ215" s="8">
        <v>11</v>
      </c>
      <c r="CR215" s="8">
        <v>5</v>
      </c>
      <c r="CS215" s="8">
        <v>3</v>
      </c>
      <c r="CT215" s="8">
        <v>7</v>
      </c>
      <c r="CU215" s="8">
        <v>0</v>
      </c>
      <c r="CV215" s="8">
        <v>4</v>
      </c>
      <c r="CW215" s="8">
        <v>312</v>
      </c>
      <c r="CX215" s="8">
        <v>17</v>
      </c>
      <c r="CY215" s="8">
        <v>7</v>
      </c>
      <c r="CZ215" s="8">
        <v>12</v>
      </c>
      <c r="DA215" s="8">
        <v>3</v>
      </c>
      <c r="DB215" s="8">
        <v>4</v>
      </c>
      <c r="DC215" s="8">
        <v>8</v>
      </c>
      <c r="DD215" s="8">
        <v>8</v>
      </c>
      <c r="DE215" s="8">
        <v>316</v>
      </c>
      <c r="DF215" s="8">
        <v>83269</v>
      </c>
      <c r="DG215" s="8">
        <v>16</v>
      </c>
      <c r="DH215" s="8">
        <v>199</v>
      </c>
      <c r="DI215" s="8">
        <v>6</v>
      </c>
      <c r="DJ215" s="8">
        <v>19</v>
      </c>
      <c r="DK215" s="8">
        <v>9</v>
      </c>
      <c r="DL215" s="8">
        <v>50</v>
      </c>
      <c r="DM215" s="8">
        <v>3</v>
      </c>
      <c r="DN215" s="8">
        <v>2</v>
      </c>
      <c r="DO215" s="8">
        <v>13</v>
      </c>
      <c r="DP215" s="8">
        <v>5</v>
      </c>
      <c r="DQ215" s="8">
        <v>8</v>
      </c>
      <c r="DR215" s="8">
        <v>0</v>
      </c>
      <c r="DS215" s="8">
        <v>182</v>
      </c>
      <c r="DT215" s="8">
        <v>10</v>
      </c>
      <c r="DU215" s="8">
        <v>1</v>
      </c>
      <c r="DV215" s="8">
        <v>4</v>
      </c>
      <c r="DW215" s="8">
        <v>6</v>
      </c>
      <c r="DX215" s="8">
        <v>6</v>
      </c>
      <c r="DY215" s="8">
        <v>6</v>
      </c>
      <c r="DZ215" s="8">
        <v>2</v>
      </c>
      <c r="EA215" s="8">
        <v>12</v>
      </c>
      <c r="EB215" s="8">
        <v>9</v>
      </c>
      <c r="EC215" s="8">
        <v>4</v>
      </c>
      <c r="ED215" s="8">
        <v>7</v>
      </c>
      <c r="EE215" s="8">
        <v>4</v>
      </c>
      <c r="EF215" s="8">
        <v>4</v>
      </c>
      <c r="EG215" s="8">
        <v>1</v>
      </c>
    </row>
    <row r="216" spans="2:137" ht="12.75" customHeight="1">
      <c r="B216" s="7" t="s">
        <v>86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1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38</v>
      </c>
      <c r="T216" s="8">
        <v>3</v>
      </c>
      <c r="U216" s="8">
        <v>0</v>
      </c>
      <c r="V216" s="8">
        <v>0</v>
      </c>
      <c r="W216" s="8">
        <v>0</v>
      </c>
      <c r="X216" s="8">
        <v>0</v>
      </c>
      <c r="Y216" s="8">
        <v>1</v>
      </c>
      <c r="Z216" s="8">
        <v>0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6</v>
      </c>
      <c r="AH216" s="8">
        <v>0</v>
      </c>
      <c r="AI216" s="8">
        <v>1</v>
      </c>
      <c r="AJ216" s="8">
        <v>0</v>
      </c>
      <c r="AK216" s="8">
        <v>0</v>
      </c>
      <c r="AL216" s="8">
        <v>2</v>
      </c>
      <c r="AM216" s="8">
        <v>0</v>
      </c>
      <c r="AN216" s="8">
        <v>0</v>
      </c>
      <c r="AO216" s="8">
        <v>1</v>
      </c>
      <c r="AP216" s="8">
        <v>0</v>
      </c>
      <c r="AQ216" s="8">
        <v>0</v>
      </c>
      <c r="AR216" s="8">
        <v>0</v>
      </c>
      <c r="AS216" s="8">
        <v>0</v>
      </c>
      <c r="AT216" s="8">
        <v>2</v>
      </c>
      <c r="AU216" s="8">
        <v>0</v>
      </c>
      <c r="AV216" s="8">
        <v>0</v>
      </c>
      <c r="AW216" s="8">
        <v>0</v>
      </c>
      <c r="AX216" s="8">
        <v>0</v>
      </c>
      <c r="AY216" s="8">
        <v>0</v>
      </c>
      <c r="AZ216" s="8">
        <v>0</v>
      </c>
      <c r="BA216" s="8">
        <v>0</v>
      </c>
      <c r="BB216" s="8">
        <v>0</v>
      </c>
      <c r="BC216" s="8">
        <v>0</v>
      </c>
      <c r="BD216" s="8">
        <v>0</v>
      </c>
      <c r="BE216" s="8">
        <v>0</v>
      </c>
      <c r="BF216" s="8">
        <v>0</v>
      </c>
      <c r="BG216" s="8">
        <v>0</v>
      </c>
      <c r="BH216" s="8">
        <v>0</v>
      </c>
      <c r="BI216" s="8">
        <v>0</v>
      </c>
      <c r="BJ216" s="8">
        <v>0</v>
      </c>
      <c r="BK216" s="8">
        <v>0</v>
      </c>
      <c r="BL216" s="8">
        <v>0</v>
      </c>
      <c r="BM216" s="8">
        <v>0</v>
      </c>
      <c r="BN216" s="8">
        <v>0</v>
      </c>
      <c r="BO216" s="8">
        <v>0</v>
      </c>
      <c r="BP216" s="8">
        <v>0</v>
      </c>
      <c r="BQ216" s="8">
        <v>0</v>
      </c>
      <c r="BR216" s="8">
        <v>0</v>
      </c>
      <c r="BS216" s="8">
        <v>0</v>
      </c>
      <c r="BT216" s="8">
        <v>0</v>
      </c>
      <c r="BU216" s="8">
        <v>1</v>
      </c>
      <c r="BV216" s="8">
        <v>106</v>
      </c>
      <c r="BW216" s="8">
        <v>0</v>
      </c>
      <c r="BX216" s="8">
        <v>0</v>
      </c>
      <c r="BY216" s="8">
        <v>0</v>
      </c>
      <c r="BZ216" s="8">
        <v>0</v>
      </c>
      <c r="CA216" s="8">
        <v>0</v>
      </c>
      <c r="CB216" s="8">
        <v>0</v>
      </c>
      <c r="CC216" s="8">
        <v>0</v>
      </c>
      <c r="CD216" s="8">
        <v>0</v>
      </c>
      <c r="CE216" s="8">
        <v>0</v>
      </c>
      <c r="CF216" s="8">
        <v>0</v>
      </c>
      <c r="CG216" s="8">
        <v>0</v>
      </c>
      <c r="CH216" s="8">
        <v>0</v>
      </c>
      <c r="CI216" s="8">
        <v>0</v>
      </c>
      <c r="CJ216" s="8">
        <v>0</v>
      </c>
      <c r="CK216" s="8">
        <v>0</v>
      </c>
      <c r="CL216" s="8">
        <v>0</v>
      </c>
      <c r="CM216" s="8">
        <v>0</v>
      </c>
      <c r="CN216" s="8">
        <v>0</v>
      </c>
      <c r="CO216" s="8">
        <v>0</v>
      </c>
      <c r="CP216" s="8">
        <v>0</v>
      </c>
      <c r="CQ216" s="8">
        <v>0</v>
      </c>
      <c r="CR216" s="8">
        <v>0</v>
      </c>
      <c r="CS216" s="8">
        <v>0</v>
      </c>
      <c r="CT216" s="8">
        <v>0</v>
      </c>
      <c r="CU216" s="8">
        <v>0</v>
      </c>
      <c r="CV216" s="8">
        <v>0</v>
      </c>
      <c r="CW216" s="8">
        <v>1</v>
      </c>
      <c r="CX216" s="8">
        <v>0</v>
      </c>
      <c r="CY216" s="8">
        <v>0</v>
      </c>
      <c r="CZ216" s="8">
        <v>0</v>
      </c>
      <c r="DA216" s="8">
        <v>0</v>
      </c>
      <c r="DB216" s="8">
        <v>0</v>
      </c>
      <c r="DC216" s="8">
        <v>0</v>
      </c>
      <c r="DD216" s="8">
        <v>0</v>
      </c>
      <c r="DE216" s="8">
        <v>0</v>
      </c>
      <c r="DF216" s="8">
        <v>259</v>
      </c>
      <c r="DG216" s="8">
        <v>0</v>
      </c>
      <c r="DH216" s="8">
        <v>1</v>
      </c>
      <c r="DI216" s="8">
        <v>0</v>
      </c>
      <c r="DJ216" s="8">
        <v>0</v>
      </c>
      <c r="DK216" s="8">
        <v>0</v>
      </c>
      <c r="DL216" s="8">
        <v>1</v>
      </c>
      <c r="DM216" s="8">
        <v>0</v>
      </c>
      <c r="DN216" s="8">
        <v>0</v>
      </c>
      <c r="DO216" s="8">
        <v>0</v>
      </c>
      <c r="DP216" s="8">
        <v>0</v>
      </c>
      <c r="DQ216" s="8">
        <v>0</v>
      </c>
      <c r="DR216" s="8">
        <v>0</v>
      </c>
      <c r="DS216" s="8">
        <v>0</v>
      </c>
      <c r="DT216" s="8">
        <v>0</v>
      </c>
      <c r="DU216" s="8">
        <v>0</v>
      </c>
      <c r="DV216" s="8">
        <v>0</v>
      </c>
      <c r="DW216" s="8">
        <v>0</v>
      </c>
      <c r="DX216" s="8">
        <v>0</v>
      </c>
      <c r="DY216" s="8">
        <v>0</v>
      </c>
      <c r="DZ216" s="8">
        <v>0</v>
      </c>
      <c r="EA216" s="8">
        <v>0</v>
      </c>
      <c r="EB216" s="8">
        <v>0</v>
      </c>
      <c r="EC216" s="8">
        <v>0</v>
      </c>
      <c r="ED216" s="8">
        <v>0</v>
      </c>
      <c r="EE216" s="8">
        <v>0</v>
      </c>
      <c r="EF216" s="8">
        <v>0</v>
      </c>
      <c r="EG216" s="8">
        <v>0</v>
      </c>
    </row>
    <row r="217" spans="1:137" ht="12.75">
      <c r="A217" s="9" t="s">
        <v>13</v>
      </c>
      <c r="C217" s="8">
        <v>7</v>
      </c>
      <c r="D217" s="8">
        <v>11</v>
      </c>
      <c r="E217" s="8">
        <v>8</v>
      </c>
      <c r="F217" s="8">
        <v>6</v>
      </c>
      <c r="G217" s="8">
        <v>15</v>
      </c>
      <c r="H217" s="8">
        <v>16</v>
      </c>
      <c r="I217" s="8">
        <v>17</v>
      </c>
      <c r="J217" s="8">
        <v>17</v>
      </c>
      <c r="K217" s="8">
        <v>6</v>
      </c>
      <c r="L217" s="8">
        <v>2</v>
      </c>
      <c r="M217" s="8">
        <v>7</v>
      </c>
      <c r="N217" s="8">
        <v>36</v>
      </c>
      <c r="O217" s="8">
        <v>20</v>
      </c>
      <c r="P217" s="8">
        <v>2</v>
      </c>
      <c r="Q217" s="8">
        <v>7</v>
      </c>
      <c r="R217" s="8">
        <v>36</v>
      </c>
      <c r="S217" s="8">
        <v>19248</v>
      </c>
      <c r="T217" s="8">
        <v>897</v>
      </c>
      <c r="U217" s="8">
        <v>3</v>
      </c>
      <c r="V217" s="8">
        <v>0</v>
      </c>
      <c r="W217" s="8">
        <v>5</v>
      </c>
      <c r="X217" s="8">
        <v>5</v>
      </c>
      <c r="Y217" s="8">
        <v>101</v>
      </c>
      <c r="Z217" s="8">
        <v>75</v>
      </c>
      <c r="AA217" s="8">
        <v>3</v>
      </c>
      <c r="AB217" s="8">
        <v>4</v>
      </c>
      <c r="AC217" s="8">
        <v>3</v>
      </c>
      <c r="AD217" s="8">
        <v>2</v>
      </c>
      <c r="AE217" s="8">
        <v>2</v>
      </c>
      <c r="AF217" s="8">
        <v>12</v>
      </c>
      <c r="AG217" s="8">
        <v>170</v>
      </c>
      <c r="AH217" s="8">
        <v>8</v>
      </c>
      <c r="AI217" s="8">
        <v>1</v>
      </c>
      <c r="AJ217" s="8">
        <v>10</v>
      </c>
      <c r="AK217" s="8">
        <v>2</v>
      </c>
      <c r="AL217" s="8">
        <v>73</v>
      </c>
      <c r="AM217" s="8">
        <v>5</v>
      </c>
      <c r="AN217" s="8">
        <v>1</v>
      </c>
      <c r="AO217" s="8">
        <v>15</v>
      </c>
      <c r="AP217" s="8">
        <v>14</v>
      </c>
      <c r="AQ217" s="8">
        <v>10</v>
      </c>
      <c r="AR217" s="8">
        <v>5</v>
      </c>
      <c r="AS217" s="8">
        <v>11</v>
      </c>
      <c r="AT217" s="8">
        <v>14</v>
      </c>
      <c r="AU217" s="8">
        <v>9</v>
      </c>
      <c r="AV217" s="8">
        <v>4</v>
      </c>
      <c r="AW217" s="8">
        <v>16</v>
      </c>
      <c r="AX217" s="8">
        <v>19</v>
      </c>
      <c r="AY217" s="8">
        <v>11</v>
      </c>
      <c r="AZ217" s="8">
        <v>208</v>
      </c>
      <c r="BA217" s="8">
        <v>4</v>
      </c>
      <c r="BB217" s="8">
        <v>4</v>
      </c>
      <c r="BC217" s="8">
        <v>17</v>
      </c>
      <c r="BD217" s="8">
        <v>21</v>
      </c>
      <c r="BE217" s="8">
        <v>2</v>
      </c>
      <c r="BF217" s="8">
        <v>0</v>
      </c>
      <c r="BG217" s="8">
        <v>3</v>
      </c>
      <c r="BH217" s="8">
        <v>3</v>
      </c>
      <c r="BI217" s="8">
        <v>36</v>
      </c>
      <c r="BJ217" s="8">
        <v>9</v>
      </c>
      <c r="BK217" s="8">
        <v>1</v>
      </c>
      <c r="BL217" s="8">
        <v>1</v>
      </c>
      <c r="BM217" s="8">
        <v>1</v>
      </c>
      <c r="BN217" s="8">
        <v>8</v>
      </c>
      <c r="BO217" s="8">
        <v>2</v>
      </c>
      <c r="BP217" s="8">
        <v>3</v>
      </c>
      <c r="BQ217" s="8">
        <v>70</v>
      </c>
      <c r="BR217" s="8">
        <v>3</v>
      </c>
      <c r="BS217" s="8">
        <v>1</v>
      </c>
      <c r="BT217" s="8">
        <v>57</v>
      </c>
      <c r="BU217" s="8">
        <v>57</v>
      </c>
      <c r="BV217" s="8">
        <v>22580</v>
      </c>
      <c r="BW217" s="8">
        <v>5</v>
      </c>
      <c r="BX217" s="8">
        <v>22</v>
      </c>
      <c r="BY217" s="8">
        <v>13</v>
      </c>
      <c r="BZ217" s="8">
        <v>1</v>
      </c>
      <c r="CA217" s="8">
        <v>34</v>
      </c>
      <c r="CB217" s="8">
        <v>3</v>
      </c>
      <c r="CC217" s="8">
        <v>1</v>
      </c>
      <c r="CD217" s="8">
        <v>3</v>
      </c>
      <c r="CE217" s="8">
        <v>8</v>
      </c>
      <c r="CF217" s="8">
        <v>2</v>
      </c>
      <c r="CG217" s="8">
        <v>14</v>
      </c>
      <c r="CH217" s="8">
        <v>9</v>
      </c>
      <c r="CI217" s="8">
        <v>87</v>
      </c>
      <c r="CJ217" s="8">
        <v>0</v>
      </c>
      <c r="CK217" s="8">
        <v>6</v>
      </c>
      <c r="CL217" s="8">
        <v>14</v>
      </c>
      <c r="CM217" s="8">
        <v>7</v>
      </c>
      <c r="CN217" s="8">
        <v>3</v>
      </c>
      <c r="CO217" s="8">
        <v>1</v>
      </c>
      <c r="CP217" s="8">
        <v>6</v>
      </c>
      <c r="CQ217" s="8">
        <v>11</v>
      </c>
      <c r="CR217" s="8">
        <v>5</v>
      </c>
      <c r="CS217" s="8">
        <v>3</v>
      </c>
      <c r="CT217" s="8">
        <v>7</v>
      </c>
      <c r="CU217" s="8">
        <v>0</v>
      </c>
      <c r="CV217" s="8">
        <v>4</v>
      </c>
      <c r="CW217" s="8">
        <v>313</v>
      </c>
      <c r="CX217" s="8">
        <v>17</v>
      </c>
      <c r="CY217" s="8">
        <v>7</v>
      </c>
      <c r="CZ217" s="8">
        <v>12</v>
      </c>
      <c r="DA217" s="8">
        <v>3</v>
      </c>
      <c r="DB217" s="8">
        <v>4</v>
      </c>
      <c r="DC217" s="8">
        <v>8</v>
      </c>
      <c r="DD217" s="8">
        <v>8</v>
      </c>
      <c r="DE217" s="8">
        <v>316</v>
      </c>
      <c r="DF217" s="8">
        <v>83528</v>
      </c>
      <c r="DG217" s="8">
        <v>16</v>
      </c>
      <c r="DH217" s="8">
        <v>200</v>
      </c>
      <c r="DI217" s="8">
        <v>6</v>
      </c>
      <c r="DJ217" s="8">
        <v>19</v>
      </c>
      <c r="DK217" s="8">
        <v>9</v>
      </c>
      <c r="DL217" s="8">
        <v>51</v>
      </c>
      <c r="DM217" s="8">
        <v>3</v>
      </c>
      <c r="DN217" s="8">
        <v>2</v>
      </c>
      <c r="DO217" s="8">
        <v>13</v>
      </c>
      <c r="DP217" s="8">
        <v>5</v>
      </c>
      <c r="DQ217" s="8">
        <v>8</v>
      </c>
      <c r="DR217" s="8">
        <v>0</v>
      </c>
      <c r="DS217" s="8">
        <v>182</v>
      </c>
      <c r="DT217" s="8">
        <v>10</v>
      </c>
      <c r="DU217" s="8">
        <v>1</v>
      </c>
      <c r="DV217" s="8">
        <v>4</v>
      </c>
      <c r="DW217" s="8">
        <v>6</v>
      </c>
      <c r="DX217" s="8">
        <v>6</v>
      </c>
      <c r="DY217" s="8">
        <v>6</v>
      </c>
      <c r="DZ217" s="8">
        <v>2</v>
      </c>
      <c r="EA217" s="8">
        <v>12</v>
      </c>
      <c r="EB217" s="8">
        <v>9</v>
      </c>
      <c r="EC217" s="8">
        <v>4</v>
      </c>
      <c r="ED217" s="8">
        <v>7</v>
      </c>
      <c r="EE217" s="8">
        <v>4</v>
      </c>
      <c r="EF217" s="8">
        <v>4</v>
      </c>
      <c r="EG217" s="8">
        <v>1</v>
      </c>
    </row>
    <row r="218" spans="2:137" s="10" customFormat="1" ht="12.75" customHeight="1">
      <c r="B218" s="11" t="s">
        <v>145</v>
      </c>
      <c r="C218" s="12">
        <f aca="true" t="shared" si="106" ref="C218:AH218">C217/129137</f>
        <v>5.420599828089548E-05</v>
      </c>
      <c r="D218" s="12">
        <f t="shared" si="106"/>
        <v>8.518085444140719E-05</v>
      </c>
      <c r="E218" s="12">
        <f t="shared" si="106"/>
        <v>6.194971232102341E-05</v>
      </c>
      <c r="F218" s="12">
        <f t="shared" si="106"/>
        <v>4.646228424076756E-05</v>
      </c>
      <c r="G218" s="12">
        <f t="shared" si="106"/>
        <v>0.00011615571060191889</v>
      </c>
      <c r="H218" s="12">
        <f t="shared" si="106"/>
        <v>0.00012389942464204683</v>
      </c>
      <c r="I218" s="12">
        <f t="shared" si="106"/>
        <v>0.00013164313868217474</v>
      </c>
      <c r="J218" s="12">
        <f t="shared" si="106"/>
        <v>0.00013164313868217474</v>
      </c>
      <c r="K218" s="12">
        <f t="shared" si="106"/>
        <v>4.646228424076756E-05</v>
      </c>
      <c r="L218" s="12">
        <f t="shared" si="106"/>
        <v>1.5487428080255853E-05</v>
      </c>
      <c r="M218" s="12">
        <f t="shared" si="106"/>
        <v>5.420599828089548E-05</v>
      </c>
      <c r="N218" s="12">
        <f t="shared" si="106"/>
        <v>0.00027877370544460536</v>
      </c>
      <c r="O218" s="12">
        <f t="shared" si="106"/>
        <v>0.00015487428080255853</v>
      </c>
      <c r="P218" s="12">
        <f t="shared" si="106"/>
        <v>1.5487428080255853E-05</v>
      </c>
      <c r="Q218" s="12">
        <f t="shared" si="106"/>
        <v>5.420599828089548E-05</v>
      </c>
      <c r="R218" s="12">
        <f t="shared" si="106"/>
        <v>0.00027877370544460536</v>
      </c>
      <c r="S218" s="12">
        <f t="shared" si="106"/>
        <v>0.14905100784438233</v>
      </c>
      <c r="T218" s="12">
        <f t="shared" si="106"/>
        <v>0.00694611149399475</v>
      </c>
      <c r="U218" s="12">
        <f t="shared" si="106"/>
        <v>2.323114212038378E-05</v>
      </c>
      <c r="V218" s="12">
        <f t="shared" si="106"/>
        <v>0</v>
      </c>
      <c r="W218" s="12">
        <f t="shared" si="106"/>
        <v>3.871857020063963E-05</v>
      </c>
      <c r="X218" s="12">
        <f t="shared" si="106"/>
        <v>3.871857020063963E-05</v>
      </c>
      <c r="Y218" s="12">
        <f t="shared" si="106"/>
        <v>0.0007821151180529205</v>
      </c>
      <c r="Z218" s="12">
        <f t="shared" si="106"/>
        <v>0.0005807785530095945</v>
      </c>
      <c r="AA218" s="12">
        <f t="shared" si="106"/>
        <v>2.323114212038378E-05</v>
      </c>
      <c r="AB218" s="12">
        <f t="shared" si="106"/>
        <v>3.097485616051171E-05</v>
      </c>
      <c r="AC218" s="12">
        <f t="shared" si="106"/>
        <v>2.323114212038378E-05</v>
      </c>
      <c r="AD218" s="12">
        <f t="shared" si="106"/>
        <v>1.5487428080255853E-05</v>
      </c>
      <c r="AE218" s="12">
        <f t="shared" si="106"/>
        <v>1.5487428080255853E-05</v>
      </c>
      <c r="AF218" s="12">
        <f t="shared" si="106"/>
        <v>9.292456848153511E-05</v>
      </c>
      <c r="AG218" s="12">
        <f t="shared" si="106"/>
        <v>0.0013164313868217474</v>
      </c>
      <c r="AH218" s="12">
        <f t="shared" si="106"/>
        <v>6.194971232102341E-05</v>
      </c>
      <c r="AI218" s="12">
        <f aca="true" t="shared" si="107" ref="AI218:CT218">AI217/129137</f>
        <v>7.743714040127927E-06</v>
      </c>
      <c r="AJ218" s="12">
        <f t="shared" si="107"/>
        <v>7.743714040127926E-05</v>
      </c>
      <c r="AK218" s="12">
        <f t="shared" si="107"/>
        <v>1.5487428080255853E-05</v>
      </c>
      <c r="AL218" s="12">
        <f t="shared" si="107"/>
        <v>0.0005652911249293386</v>
      </c>
      <c r="AM218" s="12">
        <f t="shared" si="107"/>
        <v>3.871857020063963E-05</v>
      </c>
      <c r="AN218" s="12">
        <f t="shared" si="107"/>
        <v>7.743714040127927E-06</v>
      </c>
      <c r="AO218" s="12">
        <f t="shared" si="107"/>
        <v>0.00011615571060191889</v>
      </c>
      <c r="AP218" s="12">
        <f t="shared" si="107"/>
        <v>0.00010841199656179096</v>
      </c>
      <c r="AQ218" s="12">
        <f t="shared" si="107"/>
        <v>7.743714040127926E-05</v>
      </c>
      <c r="AR218" s="12">
        <f t="shared" si="107"/>
        <v>3.871857020063963E-05</v>
      </c>
      <c r="AS218" s="12">
        <f t="shared" si="107"/>
        <v>8.518085444140719E-05</v>
      </c>
      <c r="AT218" s="12">
        <f t="shared" si="107"/>
        <v>0.00010841199656179096</v>
      </c>
      <c r="AU218" s="12">
        <f t="shared" si="107"/>
        <v>6.969342636115134E-05</v>
      </c>
      <c r="AV218" s="12">
        <f t="shared" si="107"/>
        <v>3.097485616051171E-05</v>
      </c>
      <c r="AW218" s="12">
        <f t="shared" si="107"/>
        <v>0.00012389942464204683</v>
      </c>
      <c r="AX218" s="12">
        <f t="shared" si="107"/>
        <v>0.0001471305667624306</v>
      </c>
      <c r="AY218" s="12">
        <f t="shared" si="107"/>
        <v>8.518085444140719E-05</v>
      </c>
      <c r="AZ218" s="12">
        <f t="shared" si="107"/>
        <v>0.0016106925203466086</v>
      </c>
      <c r="BA218" s="12">
        <f t="shared" si="107"/>
        <v>3.097485616051171E-05</v>
      </c>
      <c r="BB218" s="12">
        <f t="shared" si="107"/>
        <v>3.097485616051171E-05</v>
      </c>
      <c r="BC218" s="12">
        <f t="shared" si="107"/>
        <v>0.00013164313868217474</v>
      </c>
      <c r="BD218" s="12">
        <f t="shared" si="107"/>
        <v>0.00016261799484268644</v>
      </c>
      <c r="BE218" s="12">
        <f t="shared" si="107"/>
        <v>1.5487428080255853E-05</v>
      </c>
      <c r="BF218" s="12">
        <f t="shared" si="107"/>
        <v>0</v>
      </c>
      <c r="BG218" s="12">
        <f t="shared" si="107"/>
        <v>2.323114212038378E-05</v>
      </c>
      <c r="BH218" s="12">
        <f t="shared" si="107"/>
        <v>2.323114212038378E-05</v>
      </c>
      <c r="BI218" s="12">
        <f t="shared" si="107"/>
        <v>0.00027877370544460536</v>
      </c>
      <c r="BJ218" s="12">
        <f t="shared" si="107"/>
        <v>6.969342636115134E-05</v>
      </c>
      <c r="BK218" s="12">
        <f t="shared" si="107"/>
        <v>7.743714040127927E-06</v>
      </c>
      <c r="BL218" s="12">
        <f t="shared" si="107"/>
        <v>7.743714040127927E-06</v>
      </c>
      <c r="BM218" s="12">
        <f t="shared" si="107"/>
        <v>7.743714040127927E-06</v>
      </c>
      <c r="BN218" s="12">
        <f t="shared" si="107"/>
        <v>6.194971232102341E-05</v>
      </c>
      <c r="BO218" s="12">
        <f t="shared" si="107"/>
        <v>1.5487428080255853E-05</v>
      </c>
      <c r="BP218" s="12">
        <f t="shared" si="107"/>
        <v>2.323114212038378E-05</v>
      </c>
      <c r="BQ218" s="12">
        <f t="shared" si="107"/>
        <v>0.0005420599828089548</v>
      </c>
      <c r="BR218" s="12">
        <f t="shared" si="107"/>
        <v>2.323114212038378E-05</v>
      </c>
      <c r="BS218" s="12">
        <f t="shared" si="107"/>
        <v>7.743714040127927E-06</v>
      </c>
      <c r="BT218" s="12">
        <f t="shared" si="107"/>
        <v>0.00044139170028729177</v>
      </c>
      <c r="BU218" s="12">
        <f t="shared" si="107"/>
        <v>0.00044139170028729177</v>
      </c>
      <c r="BV218" s="12">
        <f t="shared" si="107"/>
        <v>0.17485306302608858</v>
      </c>
      <c r="BW218" s="12">
        <f t="shared" si="107"/>
        <v>3.871857020063963E-05</v>
      </c>
      <c r="BX218" s="12">
        <f t="shared" si="107"/>
        <v>0.00017036170888281438</v>
      </c>
      <c r="BY218" s="12">
        <f t="shared" si="107"/>
        <v>0.00010066828252166304</v>
      </c>
      <c r="BZ218" s="12">
        <f t="shared" si="107"/>
        <v>7.743714040127927E-06</v>
      </c>
      <c r="CA218" s="12">
        <f t="shared" si="107"/>
        <v>0.0002632862773643495</v>
      </c>
      <c r="CB218" s="12">
        <f t="shared" si="107"/>
        <v>2.323114212038378E-05</v>
      </c>
      <c r="CC218" s="12">
        <f t="shared" si="107"/>
        <v>7.743714040127927E-06</v>
      </c>
      <c r="CD218" s="12">
        <f t="shared" si="107"/>
        <v>2.323114212038378E-05</v>
      </c>
      <c r="CE218" s="12">
        <f t="shared" si="107"/>
        <v>6.194971232102341E-05</v>
      </c>
      <c r="CF218" s="12">
        <f t="shared" si="107"/>
        <v>1.5487428080255853E-05</v>
      </c>
      <c r="CG218" s="12">
        <f t="shared" si="107"/>
        <v>0.00010841199656179096</v>
      </c>
      <c r="CH218" s="12">
        <f t="shared" si="107"/>
        <v>6.969342636115134E-05</v>
      </c>
      <c r="CI218" s="12">
        <f t="shared" si="107"/>
        <v>0.0006737031214911295</v>
      </c>
      <c r="CJ218" s="12">
        <f t="shared" si="107"/>
        <v>0</v>
      </c>
      <c r="CK218" s="12">
        <f t="shared" si="107"/>
        <v>4.646228424076756E-05</v>
      </c>
      <c r="CL218" s="12">
        <f t="shared" si="107"/>
        <v>0.00010841199656179096</v>
      </c>
      <c r="CM218" s="12">
        <f t="shared" si="107"/>
        <v>5.420599828089548E-05</v>
      </c>
      <c r="CN218" s="12">
        <f t="shared" si="107"/>
        <v>2.323114212038378E-05</v>
      </c>
      <c r="CO218" s="12">
        <f t="shared" si="107"/>
        <v>7.743714040127927E-06</v>
      </c>
      <c r="CP218" s="12">
        <f t="shared" si="107"/>
        <v>4.646228424076756E-05</v>
      </c>
      <c r="CQ218" s="12">
        <f t="shared" si="107"/>
        <v>8.518085444140719E-05</v>
      </c>
      <c r="CR218" s="12">
        <f t="shared" si="107"/>
        <v>3.871857020063963E-05</v>
      </c>
      <c r="CS218" s="12">
        <f t="shared" si="107"/>
        <v>2.323114212038378E-05</v>
      </c>
      <c r="CT218" s="12">
        <f t="shared" si="107"/>
        <v>5.420599828089548E-05</v>
      </c>
      <c r="CU218" s="12">
        <f aca="true" t="shared" si="108" ref="CU218:EG218">CU217/129137</f>
        <v>0</v>
      </c>
      <c r="CV218" s="12">
        <f t="shared" si="108"/>
        <v>3.097485616051171E-05</v>
      </c>
      <c r="CW218" s="12">
        <f t="shared" si="108"/>
        <v>0.0024237824945600407</v>
      </c>
      <c r="CX218" s="12">
        <f t="shared" si="108"/>
        <v>0.00013164313868217474</v>
      </c>
      <c r="CY218" s="12">
        <f t="shared" si="108"/>
        <v>5.420599828089548E-05</v>
      </c>
      <c r="CZ218" s="12">
        <f t="shared" si="108"/>
        <v>9.292456848153511E-05</v>
      </c>
      <c r="DA218" s="12">
        <f t="shared" si="108"/>
        <v>2.323114212038378E-05</v>
      </c>
      <c r="DB218" s="12">
        <f t="shared" si="108"/>
        <v>3.097485616051171E-05</v>
      </c>
      <c r="DC218" s="12">
        <f t="shared" si="108"/>
        <v>6.194971232102341E-05</v>
      </c>
      <c r="DD218" s="12">
        <f t="shared" si="108"/>
        <v>6.194971232102341E-05</v>
      </c>
      <c r="DE218" s="12">
        <f t="shared" si="108"/>
        <v>0.0024470136366804246</v>
      </c>
      <c r="DF218" s="12">
        <f t="shared" si="108"/>
        <v>0.6468169463438054</v>
      </c>
      <c r="DG218" s="12">
        <f t="shared" si="108"/>
        <v>0.00012389942464204683</v>
      </c>
      <c r="DH218" s="12">
        <f t="shared" si="108"/>
        <v>0.0015487428080255853</v>
      </c>
      <c r="DI218" s="12">
        <f t="shared" si="108"/>
        <v>4.646228424076756E-05</v>
      </c>
      <c r="DJ218" s="12">
        <f t="shared" si="108"/>
        <v>0.0001471305667624306</v>
      </c>
      <c r="DK218" s="12">
        <f t="shared" si="108"/>
        <v>6.969342636115134E-05</v>
      </c>
      <c r="DL218" s="12">
        <f t="shared" si="108"/>
        <v>0.00039492941604652424</v>
      </c>
      <c r="DM218" s="12">
        <f t="shared" si="108"/>
        <v>2.323114212038378E-05</v>
      </c>
      <c r="DN218" s="12">
        <f t="shared" si="108"/>
        <v>1.5487428080255853E-05</v>
      </c>
      <c r="DO218" s="12">
        <f t="shared" si="108"/>
        <v>0.00010066828252166304</v>
      </c>
      <c r="DP218" s="12">
        <f t="shared" si="108"/>
        <v>3.871857020063963E-05</v>
      </c>
      <c r="DQ218" s="12">
        <f t="shared" si="108"/>
        <v>6.194971232102341E-05</v>
      </c>
      <c r="DR218" s="12">
        <f t="shared" si="108"/>
        <v>0</v>
      </c>
      <c r="DS218" s="12">
        <f t="shared" si="108"/>
        <v>0.0014093559553032826</v>
      </c>
      <c r="DT218" s="12">
        <f t="shared" si="108"/>
        <v>7.743714040127926E-05</v>
      </c>
      <c r="DU218" s="12">
        <f t="shared" si="108"/>
        <v>7.743714040127927E-06</v>
      </c>
      <c r="DV218" s="12">
        <f t="shared" si="108"/>
        <v>3.097485616051171E-05</v>
      </c>
      <c r="DW218" s="12">
        <f t="shared" si="108"/>
        <v>4.646228424076756E-05</v>
      </c>
      <c r="DX218" s="12">
        <f t="shared" si="108"/>
        <v>4.646228424076756E-05</v>
      </c>
      <c r="DY218" s="12">
        <f t="shared" si="108"/>
        <v>4.646228424076756E-05</v>
      </c>
      <c r="DZ218" s="12">
        <f t="shared" si="108"/>
        <v>1.5487428080255853E-05</v>
      </c>
      <c r="EA218" s="12">
        <f t="shared" si="108"/>
        <v>9.292456848153511E-05</v>
      </c>
      <c r="EB218" s="12">
        <f t="shared" si="108"/>
        <v>6.969342636115134E-05</v>
      </c>
      <c r="EC218" s="12">
        <f t="shared" si="108"/>
        <v>3.097485616051171E-05</v>
      </c>
      <c r="ED218" s="12">
        <f t="shared" si="108"/>
        <v>5.420599828089548E-05</v>
      </c>
      <c r="EE218" s="12">
        <f t="shared" si="108"/>
        <v>3.097485616051171E-05</v>
      </c>
      <c r="EF218" s="12">
        <f t="shared" si="108"/>
        <v>3.097485616051171E-05</v>
      </c>
      <c r="EG218" s="12">
        <f t="shared" si="108"/>
        <v>7.743714040127927E-06</v>
      </c>
    </row>
    <row r="219" spans="2:137" ht="4.5" customHeight="1">
      <c r="B219" s="13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</row>
    <row r="220" spans="1:137" ht="12.75">
      <c r="A220" s="3" t="s">
        <v>90</v>
      </c>
      <c r="B220" s="13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</row>
    <row r="221" spans="2:137" ht="12.75" customHeight="1">
      <c r="B221" s="7" t="s">
        <v>88</v>
      </c>
      <c r="C221" s="8">
        <v>14</v>
      </c>
      <c r="D221" s="8">
        <v>13</v>
      </c>
      <c r="E221" s="8">
        <v>3</v>
      </c>
      <c r="F221" s="8">
        <v>5</v>
      </c>
      <c r="G221" s="8">
        <v>19</v>
      </c>
      <c r="H221" s="8">
        <v>5</v>
      </c>
      <c r="I221" s="8">
        <v>33</v>
      </c>
      <c r="J221" s="8">
        <v>6</v>
      </c>
      <c r="K221" s="8">
        <v>2</v>
      </c>
      <c r="L221" s="8">
        <v>4</v>
      </c>
      <c r="M221" s="8">
        <v>2</v>
      </c>
      <c r="N221" s="8">
        <v>51</v>
      </c>
      <c r="O221" s="8">
        <v>38</v>
      </c>
      <c r="P221" s="8">
        <v>2</v>
      </c>
      <c r="Q221" s="8">
        <v>1</v>
      </c>
      <c r="R221" s="8">
        <v>27</v>
      </c>
      <c r="S221" s="8">
        <v>23177</v>
      </c>
      <c r="T221" s="8">
        <v>2469</v>
      </c>
      <c r="U221" s="8">
        <v>1</v>
      </c>
      <c r="V221" s="8">
        <v>7</v>
      </c>
      <c r="W221" s="8">
        <v>6</v>
      </c>
      <c r="X221" s="8">
        <v>2</v>
      </c>
      <c r="Y221" s="8">
        <v>79</v>
      </c>
      <c r="Z221" s="8">
        <v>97</v>
      </c>
      <c r="AA221" s="8">
        <v>1</v>
      </c>
      <c r="AB221" s="8">
        <v>3</v>
      </c>
      <c r="AC221" s="8">
        <v>1</v>
      </c>
      <c r="AD221" s="8">
        <v>2</v>
      </c>
      <c r="AE221" s="8">
        <v>1</v>
      </c>
      <c r="AF221" s="8">
        <v>15</v>
      </c>
      <c r="AG221" s="8">
        <v>181</v>
      </c>
      <c r="AH221" s="8">
        <v>5</v>
      </c>
      <c r="AI221" s="8">
        <v>5</v>
      </c>
      <c r="AJ221" s="8">
        <v>16</v>
      </c>
      <c r="AK221" s="8">
        <v>9</v>
      </c>
      <c r="AL221" s="8">
        <v>68</v>
      </c>
      <c r="AM221" s="8">
        <v>5</v>
      </c>
      <c r="AN221" s="8">
        <v>4</v>
      </c>
      <c r="AO221" s="8">
        <v>20</v>
      </c>
      <c r="AP221" s="8">
        <v>23</v>
      </c>
      <c r="AQ221" s="8">
        <v>10</v>
      </c>
      <c r="AR221" s="8">
        <v>3</v>
      </c>
      <c r="AS221" s="8">
        <v>30</v>
      </c>
      <c r="AT221" s="8">
        <v>25</v>
      </c>
      <c r="AU221" s="8">
        <v>5</v>
      </c>
      <c r="AV221" s="8">
        <v>2</v>
      </c>
      <c r="AW221" s="8">
        <v>19</v>
      </c>
      <c r="AX221" s="8">
        <v>31</v>
      </c>
      <c r="AY221" s="8">
        <v>10</v>
      </c>
      <c r="AZ221" s="8">
        <v>505</v>
      </c>
      <c r="BA221" s="8">
        <v>4</v>
      </c>
      <c r="BB221" s="8">
        <v>4</v>
      </c>
      <c r="BC221" s="8">
        <v>17</v>
      </c>
      <c r="BD221" s="8">
        <v>17</v>
      </c>
      <c r="BE221" s="8">
        <v>1</v>
      </c>
      <c r="BF221" s="8">
        <v>5</v>
      </c>
      <c r="BG221" s="8">
        <v>3</v>
      </c>
      <c r="BH221" s="8">
        <v>3</v>
      </c>
      <c r="BI221" s="8">
        <v>34</v>
      </c>
      <c r="BJ221" s="8">
        <v>9</v>
      </c>
      <c r="BK221" s="8">
        <v>1</v>
      </c>
      <c r="BL221" s="8">
        <v>0</v>
      </c>
      <c r="BM221" s="8">
        <v>3</v>
      </c>
      <c r="BN221" s="8">
        <v>10</v>
      </c>
      <c r="BO221" s="8">
        <v>2</v>
      </c>
      <c r="BP221" s="8">
        <v>4</v>
      </c>
      <c r="BQ221" s="8">
        <v>96</v>
      </c>
      <c r="BR221" s="8">
        <v>4</v>
      </c>
      <c r="BS221" s="8">
        <v>0</v>
      </c>
      <c r="BT221" s="8">
        <v>398</v>
      </c>
      <c r="BU221" s="8">
        <v>34</v>
      </c>
      <c r="BV221" s="8">
        <v>16630</v>
      </c>
      <c r="BW221" s="8">
        <v>3</v>
      </c>
      <c r="BX221" s="8">
        <v>3</v>
      </c>
      <c r="BY221" s="8">
        <v>12</v>
      </c>
      <c r="BZ221" s="8">
        <v>4</v>
      </c>
      <c r="CA221" s="8">
        <v>26</v>
      </c>
      <c r="CB221" s="8">
        <v>2</v>
      </c>
      <c r="CC221" s="8">
        <v>2</v>
      </c>
      <c r="CD221" s="8">
        <v>2</v>
      </c>
      <c r="CE221" s="8">
        <v>3</v>
      </c>
      <c r="CF221" s="8">
        <v>4</v>
      </c>
      <c r="CG221" s="8">
        <v>14</v>
      </c>
      <c r="CH221" s="8">
        <v>12</v>
      </c>
      <c r="CI221" s="8">
        <v>60</v>
      </c>
      <c r="CJ221" s="8">
        <v>0</v>
      </c>
      <c r="CK221" s="8">
        <v>6</v>
      </c>
      <c r="CL221" s="8">
        <v>6</v>
      </c>
      <c r="CM221" s="8">
        <v>1</v>
      </c>
      <c r="CN221" s="8">
        <v>7</v>
      </c>
      <c r="CO221" s="8">
        <v>2</v>
      </c>
      <c r="CP221" s="8">
        <v>7</v>
      </c>
      <c r="CQ221" s="8">
        <v>7</v>
      </c>
      <c r="CR221" s="8">
        <v>5</v>
      </c>
      <c r="CS221" s="8">
        <v>1</v>
      </c>
      <c r="CT221" s="8">
        <v>4</v>
      </c>
      <c r="CU221" s="8">
        <v>1</v>
      </c>
      <c r="CV221" s="8">
        <v>9</v>
      </c>
      <c r="CW221" s="8">
        <v>71</v>
      </c>
      <c r="CX221" s="8">
        <v>32</v>
      </c>
      <c r="CY221" s="8">
        <v>5</v>
      </c>
      <c r="CZ221" s="8">
        <v>18</v>
      </c>
      <c r="DA221" s="8">
        <v>3</v>
      </c>
      <c r="DB221" s="8">
        <v>2</v>
      </c>
      <c r="DC221" s="8">
        <v>0</v>
      </c>
      <c r="DD221" s="8">
        <v>3</v>
      </c>
      <c r="DE221" s="8">
        <v>133</v>
      </c>
      <c r="DF221" s="8">
        <v>44665</v>
      </c>
      <c r="DG221" s="8">
        <v>16</v>
      </c>
      <c r="DH221" s="8">
        <v>147</v>
      </c>
      <c r="DI221" s="8">
        <v>10</v>
      </c>
      <c r="DJ221" s="8">
        <v>22</v>
      </c>
      <c r="DK221" s="8">
        <v>14</v>
      </c>
      <c r="DL221" s="8">
        <v>22</v>
      </c>
      <c r="DM221" s="8">
        <v>4</v>
      </c>
      <c r="DN221" s="8">
        <v>3</v>
      </c>
      <c r="DO221" s="8">
        <v>17</v>
      </c>
      <c r="DP221" s="8">
        <v>6</v>
      </c>
      <c r="DQ221" s="8">
        <v>2</v>
      </c>
      <c r="DR221" s="8">
        <v>1</v>
      </c>
      <c r="DS221" s="8">
        <v>326</v>
      </c>
      <c r="DT221" s="8">
        <v>9</v>
      </c>
      <c r="DU221" s="8">
        <v>3</v>
      </c>
      <c r="DV221" s="8">
        <v>2</v>
      </c>
      <c r="DW221" s="8">
        <v>5</v>
      </c>
      <c r="DX221" s="8">
        <v>1</v>
      </c>
      <c r="DY221" s="8">
        <v>2</v>
      </c>
      <c r="DZ221" s="8">
        <v>11</v>
      </c>
      <c r="EA221" s="8">
        <v>16</v>
      </c>
      <c r="EB221" s="8">
        <v>30</v>
      </c>
      <c r="EC221" s="8">
        <v>16</v>
      </c>
      <c r="ED221" s="8">
        <v>11</v>
      </c>
      <c r="EE221" s="8">
        <v>0</v>
      </c>
      <c r="EF221" s="8">
        <v>4</v>
      </c>
      <c r="EG221" s="8">
        <v>0</v>
      </c>
    </row>
    <row r="222" spans="2:137" ht="12.75">
      <c r="B222" s="7" t="s">
        <v>89</v>
      </c>
      <c r="C222" s="8">
        <v>2</v>
      </c>
      <c r="D222" s="8">
        <v>8</v>
      </c>
      <c r="E222" s="8">
        <v>1</v>
      </c>
      <c r="F222" s="8">
        <v>3</v>
      </c>
      <c r="G222" s="8">
        <v>12</v>
      </c>
      <c r="H222" s="8">
        <v>2</v>
      </c>
      <c r="I222" s="8">
        <v>9</v>
      </c>
      <c r="J222" s="8">
        <v>1</v>
      </c>
      <c r="K222" s="8">
        <v>2</v>
      </c>
      <c r="L222" s="8">
        <v>1</v>
      </c>
      <c r="M222" s="8">
        <v>2</v>
      </c>
      <c r="N222" s="8">
        <v>15</v>
      </c>
      <c r="O222" s="8">
        <v>12</v>
      </c>
      <c r="P222" s="8">
        <v>2</v>
      </c>
      <c r="Q222" s="8">
        <v>2</v>
      </c>
      <c r="R222" s="8">
        <v>18</v>
      </c>
      <c r="S222" s="8">
        <v>9254</v>
      </c>
      <c r="T222" s="8">
        <v>368</v>
      </c>
      <c r="U222" s="8">
        <v>0</v>
      </c>
      <c r="V222" s="8">
        <v>8</v>
      </c>
      <c r="W222" s="8">
        <v>0</v>
      </c>
      <c r="X222" s="8">
        <v>0</v>
      </c>
      <c r="Y222" s="8">
        <v>42</v>
      </c>
      <c r="Z222" s="8">
        <v>33</v>
      </c>
      <c r="AA222" s="8">
        <v>1</v>
      </c>
      <c r="AB222" s="8">
        <v>1</v>
      </c>
      <c r="AC222" s="8">
        <v>3</v>
      </c>
      <c r="AD222" s="8">
        <v>4</v>
      </c>
      <c r="AE222" s="8">
        <v>1</v>
      </c>
      <c r="AF222" s="8">
        <v>11</v>
      </c>
      <c r="AG222" s="8">
        <v>55</v>
      </c>
      <c r="AH222" s="8">
        <v>1</v>
      </c>
      <c r="AI222" s="8">
        <v>2</v>
      </c>
      <c r="AJ222" s="8">
        <v>14</v>
      </c>
      <c r="AK222" s="8">
        <v>5</v>
      </c>
      <c r="AL222" s="8">
        <v>47</v>
      </c>
      <c r="AM222" s="8">
        <v>1</v>
      </c>
      <c r="AN222" s="8">
        <v>1</v>
      </c>
      <c r="AO222" s="8">
        <v>7</v>
      </c>
      <c r="AP222" s="8">
        <v>7</v>
      </c>
      <c r="AQ222" s="8">
        <v>3</v>
      </c>
      <c r="AR222" s="8">
        <v>3</v>
      </c>
      <c r="AS222" s="8">
        <v>7</v>
      </c>
      <c r="AT222" s="8">
        <v>6</v>
      </c>
      <c r="AU222" s="8">
        <v>5</v>
      </c>
      <c r="AV222" s="8">
        <v>3</v>
      </c>
      <c r="AW222" s="8">
        <v>12</v>
      </c>
      <c r="AX222" s="8">
        <v>7</v>
      </c>
      <c r="AY222" s="8">
        <v>7</v>
      </c>
      <c r="AZ222" s="8">
        <v>132</v>
      </c>
      <c r="BA222" s="8">
        <v>1</v>
      </c>
      <c r="BB222" s="8">
        <v>4</v>
      </c>
      <c r="BC222" s="8">
        <v>2</v>
      </c>
      <c r="BD222" s="8">
        <v>19</v>
      </c>
      <c r="BE222" s="8">
        <v>1</v>
      </c>
      <c r="BF222" s="8">
        <v>1</v>
      </c>
      <c r="BG222" s="8">
        <v>2</v>
      </c>
      <c r="BH222" s="8">
        <v>1</v>
      </c>
      <c r="BI222" s="8">
        <v>44</v>
      </c>
      <c r="BJ222" s="8">
        <v>2</v>
      </c>
      <c r="BK222" s="8">
        <v>1</v>
      </c>
      <c r="BL222" s="8">
        <v>1</v>
      </c>
      <c r="BM222" s="8">
        <v>2</v>
      </c>
      <c r="BN222" s="8">
        <v>4</v>
      </c>
      <c r="BO222" s="8">
        <v>1</v>
      </c>
      <c r="BP222" s="8">
        <v>2</v>
      </c>
      <c r="BQ222" s="8">
        <v>32</v>
      </c>
      <c r="BR222" s="8">
        <v>3</v>
      </c>
      <c r="BS222" s="8">
        <v>1</v>
      </c>
      <c r="BT222" s="8">
        <v>34</v>
      </c>
      <c r="BU222" s="8">
        <v>21</v>
      </c>
      <c r="BV222" s="8">
        <v>8080</v>
      </c>
      <c r="BW222" s="8">
        <v>1</v>
      </c>
      <c r="BX222" s="8">
        <v>2</v>
      </c>
      <c r="BY222" s="8">
        <v>10</v>
      </c>
      <c r="BZ222" s="8">
        <v>0</v>
      </c>
      <c r="CA222" s="8">
        <v>18</v>
      </c>
      <c r="CB222" s="8">
        <v>3</v>
      </c>
      <c r="CC222" s="8">
        <v>4</v>
      </c>
      <c r="CD222" s="8">
        <v>1</v>
      </c>
      <c r="CE222" s="8">
        <v>10</v>
      </c>
      <c r="CF222" s="8">
        <v>0</v>
      </c>
      <c r="CG222" s="8">
        <v>6</v>
      </c>
      <c r="CH222" s="8">
        <v>6</v>
      </c>
      <c r="CI222" s="8">
        <v>66</v>
      </c>
      <c r="CJ222" s="8">
        <v>1</v>
      </c>
      <c r="CK222" s="8">
        <v>3</v>
      </c>
      <c r="CL222" s="8">
        <v>7</v>
      </c>
      <c r="CM222" s="8">
        <v>0</v>
      </c>
      <c r="CN222" s="8">
        <v>1</v>
      </c>
      <c r="CO222" s="8">
        <v>1</v>
      </c>
      <c r="CP222" s="8">
        <v>1</v>
      </c>
      <c r="CQ222" s="8">
        <v>10</v>
      </c>
      <c r="CR222" s="8">
        <v>2</v>
      </c>
      <c r="CS222" s="8">
        <v>1</v>
      </c>
      <c r="CT222" s="8">
        <v>4</v>
      </c>
      <c r="CU222" s="8">
        <v>4</v>
      </c>
      <c r="CV222" s="8">
        <v>3</v>
      </c>
      <c r="CW222" s="8">
        <v>33</v>
      </c>
      <c r="CX222" s="8">
        <v>16</v>
      </c>
      <c r="CY222" s="8">
        <v>1</v>
      </c>
      <c r="CZ222" s="8">
        <v>7</v>
      </c>
      <c r="DA222" s="8">
        <v>1</v>
      </c>
      <c r="DB222" s="8">
        <v>3</v>
      </c>
      <c r="DC222" s="8">
        <v>1</v>
      </c>
      <c r="DD222" s="8">
        <v>2</v>
      </c>
      <c r="DE222" s="8">
        <v>73</v>
      </c>
      <c r="DF222" s="8">
        <v>23982</v>
      </c>
      <c r="DG222" s="8">
        <v>20</v>
      </c>
      <c r="DH222" s="8">
        <v>78</v>
      </c>
      <c r="DI222" s="8">
        <v>3</v>
      </c>
      <c r="DJ222" s="8">
        <v>20</v>
      </c>
      <c r="DK222" s="8">
        <v>3</v>
      </c>
      <c r="DL222" s="8">
        <v>15</v>
      </c>
      <c r="DM222" s="8">
        <v>1</v>
      </c>
      <c r="DN222" s="8">
        <v>3</v>
      </c>
      <c r="DO222" s="8">
        <v>6</v>
      </c>
      <c r="DP222" s="8">
        <v>3</v>
      </c>
      <c r="DQ222" s="8">
        <v>4</v>
      </c>
      <c r="DR222" s="8">
        <v>0</v>
      </c>
      <c r="DS222" s="8">
        <v>76</v>
      </c>
      <c r="DT222" s="8">
        <v>12</v>
      </c>
      <c r="DU222" s="8">
        <v>0</v>
      </c>
      <c r="DV222" s="8">
        <v>3</v>
      </c>
      <c r="DW222" s="8">
        <v>5</v>
      </c>
      <c r="DX222" s="8">
        <v>2</v>
      </c>
      <c r="DY222" s="8">
        <v>4</v>
      </c>
      <c r="DZ222" s="8">
        <v>6</v>
      </c>
      <c r="EA222" s="8">
        <v>5</v>
      </c>
      <c r="EB222" s="8">
        <v>4</v>
      </c>
      <c r="EC222" s="8">
        <v>3</v>
      </c>
      <c r="ED222" s="8">
        <v>3</v>
      </c>
      <c r="EE222" s="8">
        <v>3</v>
      </c>
      <c r="EF222" s="8">
        <v>3</v>
      </c>
      <c r="EG222" s="8">
        <v>0</v>
      </c>
    </row>
    <row r="223" spans="1:137" ht="12.75">
      <c r="A223" s="9" t="s">
        <v>13</v>
      </c>
      <c r="C223" s="8">
        <v>16</v>
      </c>
      <c r="D223" s="8">
        <v>21</v>
      </c>
      <c r="E223" s="8">
        <v>4</v>
      </c>
      <c r="F223" s="8">
        <v>8</v>
      </c>
      <c r="G223" s="8">
        <v>31</v>
      </c>
      <c r="H223" s="8">
        <v>7</v>
      </c>
      <c r="I223" s="8">
        <v>42</v>
      </c>
      <c r="J223" s="8">
        <v>7</v>
      </c>
      <c r="K223" s="8">
        <v>4</v>
      </c>
      <c r="L223" s="8">
        <v>5</v>
      </c>
      <c r="M223" s="8">
        <v>4</v>
      </c>
      <c r="N223" s="8">
        <v>66</v>
      </c>
      <c r="O223" s="8">
        <v>50</v>
      </c>
      <c r="P223" s="8">
        <v>4</v>
      </c>
      <c r="Q223" s="8">
        <v>3</v>
      </c>
      <c r="R223" s="8">
        <v>45</v>
      </c>
      <c r="S223" s="8">
        <v>32431</v>
      </c>
      <c r="T223" s="8">
        <v>2837</v>
      </c>
      <c r="U223" s="8">
        <v>1</v>
      </c>
      <c r="V223" s="8">
        <v>15</v>
      </c>
      <c r="W223" s="8">
        <v>6</v>
      </c>
      <c r="X223" s="8">
        <v>2</v>
      </c>
      <c r="Y223" s="8">
        <v>121</v>
      </c>
      <c r="Z223" s="8">
        <v>130</v>
      </c>
      <c r="AA223" s="8">
        <v>2</v>
      </c>
      <c r="AB223" s="8">
        <v>4</v>
      </c>
      <c r="AC223" s="8">
        <v>4</v>
      </c>
      <c r="AD223" s="8">
        <v>6</v>
      </c>
      <c r="AE223" s="8">
        <v>2</v>
      </c>
      <c r="AF223" s="8">
        <v>26</v>
      </c>
      <c r="AG223" s="8">
        <v>236</v>
      </c>
      <c r="AH223" s="8">
        <v>6</v>
      </c>
      <c r="AI223" s="8">
        <v>7</v>
      </c>
      <c r="AJ223" s="8">
        <v>30</v>
      </c>
      <c r="AK223" s="8">
        <v>14</v>
      </c>
      <c r="AL223" s="8">
        <v>115</v>
      </c>
      <c r="AM223" s="8">
        <v>6</v>
      </c>
      <c r="AN223" s="8">
        <v>5</v>
      </c>
      <c r="AO223" s="8">
        <v>27</v>
      </c>
      <c r="AP223" s="8">
        <v>30</v>
      </c>
      <c r="AQ223" s="8">
        <v>13</v>
      </c>
      <c r="AR223" s="8">
        <v>6</v>
      </c>
      <c r="AS223" s="8">
        <v>37</v>
      </c>
      <c r="AT223" s="8">
        <v>31</v>
      </c>
      <c r="AU223" s="8">
        <v>10</v>
      </c>
      <c r="AV223" s="8">
        <v>5</v>
      </c>
      <c r="AW223" s="8">
        <v>31</v>
      </c>
      <c r="AX223" s="8">
        <v>38</v>
      </c>
      <c r="AY223" s="8">
        <v>17</v>
      </c>
      <c r="AZ223" s="8">
        <v>637</v>
      </c>
      <c r="BA223" s="8">
        <v>5</v>
      </c>
      <c r="BB223" s="8">
        <v>8</v>
      </c>
      <c r="BC223" s="8">
        <v>19</v>
      </c>
      <c r="BD223" s="8">
        <v>36</v>
      </c>
      <c r="BE223" s="8">
        <v>2</v>
      </c>
      <c r="BF223" s="8">
        <v>6</v>
      </c>
      <c r="BG223" s="8">
        <v>5</v>
      </c>
      <c r="BH223" s="8">
        <v>4</v>
      </c>
      <c r="BI223" s="8">
        <v>78</v>
      </c>
      <c r="BJ223" s="8">
        <v>11</v>
      </c>
      <c r="BK223" s="8">
        <v>2</v>
      </c>
      <c r="BL223" s="8">
        <v>1</v>
      </c>
      <c r="BM223" s="8">
        <v>5</v>
      </c>
      <c r="BN223" s="8">
        <v>14</v>
      </c>
      <c r="BO223" s="8">
        <v>3</v>
      </c>
      <c r="BP223" s="8">
        <v>6</v>
      </c>
      <c r="BQ223" s="8">
        <v>128</v>
      </c>
      <c r="BR223" s="8">
        <v>7</v>
      </c>
      <c r="BS223" s="8">
        <v>1</v>
      </c>
      <c r="BT223" s="8">
        <v>432</v>
      </c>
      <c r="BU223" s="8">
        <v>55</v>
      </c>
      <c r="BV223" s="8">
        <v>24710</v>
      </c>
      <c r="BW223" s="8">
        <v>4</v>
      </c>
      <c r="BX223" s="8">
        <v>5</v>
      </c>
      <c r="BY223" s="8">
        <v>22</v>
      </c>
      <c r="BZ223" s="8">
        <v>4</v>
      </c>
      <c r="CA223" s="8">
        <v>44</v>
      </c>
      <c r="CB223" s="8">
        <v>5</v>
      </c>
      <c r="CC223" s="8">
        <v>6</v>
      </c>
      <c r="CD223" s="8">
        <v>3</v>
      </c>
      <c r="CE223" s="8">
        <v>13</v>
      </c>
      <c r="CF223" s="8">
        <v>4</v>
      </c>
      <c r="CG223" s="8">
        <v>20</v>
      </c>
      <c r="CH223" s="8">
        <v>18</v>
      </c>
      <c r="CI223" s="8">
        <v>126</v>
      </c>
      <c r="CJ223" s="8">
        <v>1</v>
      </c>
      <c r="CK223" s="8">
        <v>9</v>
      </c>
      <c r="CL223" s="8">
        <v>13</v>
      </c>
      <c r="CM223" s="8">
        <v>1</v>
      </c>
      <c r="CN223" s="8">
        <v>8</v>
      </c>
      <c r="CO223" s="8">
        <v>3</v>
      </c>
      <c r="CP223" s="8">
        <v>8</v>
      </c>
      <c r="CQ223" s="8">
        <v>17</v>
      </c>
      <c r="CR223" s="8">
        <v>7</v>
      </c>
      <c r="CS223" s="8">
        <v>2</v>
      </c>
      <c r="CT223" s="8">
        <v>8</v>
      </c>
      <c r="CU223" s="8">
        <v>5</v>
      </c>
      <c r="CV223" s="8">
        <v>12</v>
      </c>
      <c r="CW223" s="8">
        <v>104</v>
      </c>
      <c r="CX223" s="8">
        <v>48</v>
      </c>
      <c r="CY223" s="8">
        <v>6</v>
      </c>
      <c r="CZ223" s="8">
        <v>25</v>
      </c>
      <c r="DA223" s="8">
        <v>4</v>
      </c>
      <c r="DB223" s="8">
        <v>5</v>
      </c>
      <c r="DC223" s="8">
        <v>1</v>
      </c>
      <c r="DD223" s="8">
        <v>5</v>
      </c>
      <c r="DE223" s="8">
        <v>206</v>
      </c>
      <c r="DF223" s="8">
        <v>68647</v>
      </c>
      <c r="DG223" s="8">
        <v>36</v>
      </c>
      <c r="DH223" s="8">
        <v>225</v>
      </c>
      <c r="DI223" s="8">
        <v>13</v>
      </c>
      <c r="DJ223" s="8">
        <v>42</v>
      </c>
      <c r="DK223" s="8">
        <v>17</v>
      </c>
      <c r="DL223" s="8">
        <v>37</v>
      </c>
      <c r="DM223" s="8">
        <v>5</v>
      </c>
      <c r="DN223" s="8">
        <v>6</v>
      </c>
      <c r="DO223" s="8">
        <v>23</v>
      </c>
      <c r="DP223" s="8">
        <v>9</v>
      </c>
      <c r="DQ223" s="8">
        <v>6</v>
      </c>
      <c r="DR223" s="8">
        <v>1</v>
      </c>
      <c r="DS223" s="8">
        <v>402</v>
      </c>
      <c r="DT223" s="8">
        <v>21</v>
      </c>
      <c r="DU223" s="8">
        <v>3</v>
      </c>
      <c r="DV223" s="8">
        <v>5</v>
      </c>
      <c r="DW223" s="8">
        <v>10</v>
      </c>
      <c r="DX223" s="8">
        <v>3</v>
      </c>
      <c r="DY223" s="8">
        <v>6</v>
      </c>
      <c r="DZ223" s="8">
        <v>17</v>
      </c>
      <c r="EA223" s="8">
        <v>21</v>
      </c>
      <c r="EB223" s="8">
        <v>34</v>
      </c>
      <c r="EC223" s="8">
        <v>19</v>
      </c>
      <c r="ED223" s="8">
        <v>14</v>
      </c>
      <c r="EE223" s="8">
        <v>3</v>
      </c>
      <c r="EF223" s="8">
        <v>7</v>
      </c>
      <c r="EG223" s="8">
        <v>0</v>
      </c>
    </row>
    <row r="224" spans="2:137" s="10" customFormat="1" ht="12.75" customHeight="1">
      <c r="B224" s="11" t="s">
        <v>145</v>
      </c>
      <c r="C224" s="12">
        <f aca="true" t="shared" si="109" ref="C224:AH224">C223/133147</f>
        <v>0.0001201679346887275</v>
      </c>
      <c r="D224" s="12">
        <f t="shared" si="109"/>
        <v>0.00015772041427895484</v>
      </c>
      <c r="E224" s="12">
        <f t="shared" si="109"/>
        <v>3.0041983672181876E-05</v>
      </c>
      <c r="F224" s="12">
        <f t="shared" si="109"/>
        <v>6.008396734436375E-05</v>
      </c>
      <c r="G224" s="12">
        <f t="shared" si="109"/>
        <v>0.00023282537345940954</v>
      </c>
      <c r="H224" s="12">
        <f t="shared" si="109"/>
        <v>5.257347142631828E-05</v>
      </c>
      <c r="I224" s="12">
        <f t="shared" si="109"/>
        <v>0.0003154408285579097</v>
      </c>
      <c r="J224" s="12">
        <f t="shared" si="109"/>
        <v>5.257347142631828E-05</v>
      </c>
      <c r="K224" s="12">
        <f t="shared" si="109"/>
        <v>3.0041983672181876E-05</v>
      </c>
      <c r="L224" s="12">
        <f t="shared" si="109"/>
        <v>3.755247959022734E-05</v>
      </c>
      <c r="M224" s="12">
        <f t="shared" si="109"/>
        <v>3.0041983672181876E-05</v>
      </c>
      <c r="N224" s="12">
        <f t="shared" si="109"/>
        <v>0.0004956927305910009</v>
      </c>
      <c r="O224" s="12">
        <f t="shared" si="109"/>
        <v>0.0003755247959022734</v>
      </c>
      <c r="P224" s="12">
        <f t="shared" si="109"/>
        <v>3.0041983672181876E-05</v>
      </c>
      <c r="Q224" s="12">
        <f t="shared" si="109"/>
        <v>2.2531487754136405E-05</v>
      </c>
      <c r="R224" s="12">
        <f t="shared" si="109"/>
        <v>0.0003379723163120461</v>
      </c>
      <c r="S224" s="12">
        <f t="shared" si="109"/>
        <v>0.2435728931181326</v>
      </c>
      <c r="T224" s="12">
        <f t="shared" si="109"/>
        <v>0.021307276919494994</v>
      </c>
      <c r="U224" s="12">
        <f t="shared" si="109"/>
        <v>7.510495918045469E-06</v>
      </c>
      <c r="V224" s="12">
        <f t="shared" si="109"/>
        <v>0.00011265743877068203</v>
      </c>
      <c r="W224" s="12">
        <f t="shared" si="109"/>
        <v>4.506297550827281E-05</v>
      </c>
      <c r="X224" s="12">
        <f t="shared" si="109"/>
        <v>1.5020991836090938E-05</v>
      </c>
      <c r="Y224" s="12">
        <f t="shared" si="109"/>
        <v>0.0009087700060835017</v>
      </c>
      <c r="Z224" s="12">
        <f t="shared" si="109"/>
        <v>0.000976364469345911</v>
      </c>
      <c r="AA224" s="12">
        <f t="shared" si="109"/>
        <v>1.5020991836090938E-05</v>
      </c>
      <c r="AB224" s="12">
        <f t="shared" si="109"/>
        <v>3.0041983672181876E-05</v>
      </c>
      <c r="AC224" s="12">
        <f t="shared" si="109"/>
        <v>3.0041983672181876E-05</v>
      </c>
      <c r="AD224" s="12">
        <f t="shared" si="109"/>
        <v>4.506297550827281E-05</v>
      </c>
      <c r="AE224" s="12">
        <f t="shared" si="109"/>
        <v>1.5020991836090938E-05</v>
      </c>
      <c r="AF224" s="12">
        <f t="shared" si="109"/>
        <v>0.00019527289386918217</v>
      </c>
      <c r="AG224" s="12">
        <f t="shared" si="109"/>
        <v>0.0017724770366587305</v>
      </c>
      <c r="AH224" s="12">
        <f t="shared" si="109"/>
        <v>4.506297550827281E-05</v>
      </c>
      <c r="AI224" s="12">
        <f aca="true" t="shared" si="110" ref="AI224:BK224">AI223/133147</f>
        <v>5.257347142631828E-05</v>
      </c>
      <c r="AJ224" s="12">
        <f t="shared" si="110"/>
        <v>0.00022531487754136407</v>
      </c>
      <c r="AK224" s="12">
        <f t="shared" si="110"/>
        <v>0.00010514694285263655</v>
      </c>
      <c r="AL224" s="12">
        <f t="shared" si="110"/>
        <v>0.0008637070305752289</v>
      </c>
      <c r="AM224" s="12">
        <f t="shared" si="110"/>
        <v>4.506297550827281E-05</v>
      </c>
      <c r="AN224" s="12">
        <f t="shared" si="110"/>
        <v>3.755247959022734E-05</v>
      </c>
      <c r="AO224" s="12">
        <f t="shared" si="110"/>
        <v>0.00020278338978722764</v>
      </c>
      <c r="AP224" s="12">
        <f t="shared" si="110"/>
        <v>0.00022531487754136407</v>
      </c>
      <c r="AQ224" s="12">
        <f t="shared" si="110"/>
        <v>9.763644693459109E-05</v>
      </c>
      <c r="AR224" s="12">
        <f t="shared" si="110"/>
        <v>4.506297550827281E-05</v>
      </c>
      <c r="AS224" s="12">
        <f t="shared" si="110"/>
        <v>0.00027788834896768234</v>
      </c>
      <c r="AT224" s="12">
        <f t="shared" si="110"/>
        <v>0.00023282537345940954</v>
      </c>
      <c r="AU224" s="12">
        <f t="shared" si="110"/>
        <v>7.510495918045469E-05</v>
      </c>
      <c r="AV224" s="12">
        <f t="shared" si="110"/>
        <v>3.755247959022734E-05</v>
      </c>
      <c r="AW224" s="12">
        <f t="shared" si="110"/>
        <v>0.00023282537345940954</v>
      </c>
      <c r="AX224" s="12">
        <f t="shared" si="110"/>
        <v>0.0002853988448857278</v>
      </c>
      <c r="AY224" s="12">
        <f t="shared" si="110"/>
        <v>0.00012767843060677297</v>
      </c>
      <c r="AZ224" s="12">
        <f t="shared" si="110"/>
        <v>0.004784185899794963</v>
      </c>
      <c r="BA224" s="12">
        <f t="shared" si="110"/>
        <v>3.755247959022734E-05</v>
      </c>
      <c r="BB224" s="12">
        <f t="shared" si="110"/>
        <v>6.008396734436375E-05</v>
      </c>
      <c r="BC224" s="12">
        <f t="shared" si="110"/>
        <v>0.0001426994224428639</v>
      </c>
      <c r="BD224" s="12">
        <f t="shared" si="110"/>
        <v>0.00027037785304963687</v>
      </c>
      <c r="BE224" s="12">
        <f t="shared" si="110"/>
        <v>1.5020991836090938E-05</v>
      </c>
      <c r="BF224" s="12">
        <f t="shared" si="110"/>
        <v>4.506297550827281E-05</v>
      </c>
      <c r="BG224" s="12">
        <f t="shared" si="110"/>
        <v>3.755247959022734E-05</v>
      </c>
      <c r="BH224" s="12">
        <f t="shared" si="110"/>
        <v>3.0041983672181876E-05</v>
      </c>
      <c r="BI224" s="12">
        <f t="shared" si="110"/>
        <v>0.0005858186816075465</v>
      </c>
      <c r="BJ224" s="12">
        <f t="shared" si="110"/>
        <v>8.261545509850015E-05</v>
      </c>
      <c r="BK224" s="12">
        <f t="shared" si="110"/>
        <v>1.5020991836090938E-05</v>
      </c>
      <c r="BL224" s="12">
        <f>BL223/42971</f>
        <v>2.3271508691908496E-05</v>
      </c>
      <c r="BM224" s="12">
        <f>BM223/133147</f>
        <v>3.755247959022734E-05</v>
      </c>
      <c r="BN224" s="12">
        <f aca="true" t="shared" si="111" ref="BN224:DY224">BN223/133147</f>
        <v>0.00010514694285263655</v>
      </c>
      <c r="BO224" s="12">
        <f t="shared" si="111"/>
        <v>2.2531487754136405E-05</v>
      </c>
      <c r="BP224" s="12">
        <f t="shared" si="111"/>
        <v>4.506297550827281E-05</v>
      </c>
      <c r="BQ224" s="12">
        <f t="shared" si="111"/>
        <v>0.00096134347750982</v>
      </c>
      <c r="BR224" s="12">
        <f t="shared" si="111"/>
        <v>5.257347142631828E-05</v>
      </c>
      <c r="BS224" s="12">
        <f t="shared" si="111"/>
        <v>7.510495918045469E-06</v>
      </c>
      <c r="BT224" s="12">
        <f t="shared" si="111"/>
        <v>0.0032445342365956423</v>
      </c>
      <c r="BU224" s="12">
        <f t="shared" si="111"/>
        <v>0.00041307727549250075</v>
      </c>
      <c r="BV224" s="12">
        <f t="shared" si="111"/>
        <v>0.18558435413490354</v>
      </c>
      <c r="BW224" s="12">
        <f t="shared" si="111"/>
        <v>3.0041983672181876E-05</v>
      </c>
      <c r="BX224" s="12">
        <f t="shared" si="111"/>
        <v>3.755247959022734E-05</v>
      </c>
      <c r="BY224" s="12">
        <f t="shared" si="111"/>
        <v>0.0001652309101970003</v>
      </c>
      <c r="BZ224" s="12">
        <f t="shared" si="111"/>
        <v>3.0041983672181876E-05</v>
      </c>
      <c r="CA224" s="12">
        <f t="shared" si="111"/>
        <v>0.0003304618203940006</v>
      </c>
      <c r="CB224" s="12">
        <f t="shared" si="111"/>
        <v>3.755247959022734E-05</v>
      </c>
      <c r="CC224" s="12">
        <f t="shared" si="111"/>
        <v>4.506297550827281E-05</v>
      </c>
      <c r="CD224" s="12">
        <f t="shared" si="111"/>
        <v>2.2531487754136405E-05</v>
      </c>
      <c r="CE224" s="12">
        <f t="shared" si="111"/>
        <v>9.763644693459109E-05</v>
      </c>
      <c r="CF224" s="12">
        <f t="shared" si="111"/>
        <v>3.0041983672181876E-05</v>
      </c>
      <c r="CG224" s="12">
        <f t="shared" si="111"/>
        <v>0.00015020991836090937</v>
      </c>
      <c r="CH224" s="12">
        <f t="shared" si="111"/>
        <v>0.00013518892652481844</v>
      </c>
      <c r="CI224" s="12">
        <f t="shared" si="111"/>
        <v>0.0009463224856737291</v>
      </c>
      <c r="CJ224" s="12">
        <f t="shared" si="111"/>
        <v>7.510495918045469E-06</v>
      </c>
      <c r="CK224" s="12">
        <f t="shared" si="111"/>
        <v>6.759446326240922E-05</v>
      </c>
      <c r="CL224" s="12">
        <f t="shared" si="111"/>
        <v>9.763644693459109E-05</v>
      </c>
      <c r="CM224" s="12">
        <f t="shared" si="111"/>
        <v>7.510495918045469E-06</v>
      </c>
      <c r="CN224" s="12">
        <f t="shared" si="111"/>
        <v>6.008396734436375E-05</v>
      </c>
      <c r="CO224" s="12">
        <f t="shared" si="111"/>
        <v>2.2531487754136405E-05</v>
      </c>
      <c r="CP224" s="12">
        <f t="shared" si="111"/>
        <v>6.008396734436375E-05</v>
      </c>
      <c r="CQ224" s="12">
        <f t="shared" si="111"/>
        <v>0.00012767843060677297</v>
      </c>
      <c r="CR224" s="12">
        <f t="shared" si="111"/>
        <v>5.257347142631828E-05</v>
      </c>
      <c r="CS224" s="12">
        <f t="shared" si="111"/>
        <v>1.5020991836090938E-05</v>
      </c>
      <c r="CT224" s="12">
        <f t="shared" si="111"/>
        <v>6.008396734436375E-05</v>
      </c>
      <c r="CU224" s="12">
        <f t="shared" si="111"/>
        <v>3.755247959022734E-05</v>
      </c>
      <c r="CV224" s="12">
        <f t="shared" si="111"/>
        <v>9.012595101654562E-05</v>
      </c>
      <c r="CW224" s="12">
        <f t="shared" si="111"/>
        <v>0.0007810915754767287</v>
      </c>
      <c r="CX224" s="12">
        <f t="shared" si="111"/>
        <v>0.0003605038040661825</v>
      </c>
      <c r="CY224" s="12">
        <f t="shared" si="111"/>
        <v>4.506297550827281E-05</v>
      </c>
      <c r="CZ224" s="12">
        <f t="shared" si="111"/>
        <v>0.0001877623979511367</v>
      </c>
      <c r="DA224" s="12">
        <f t="shared" si="111"/>
        <v>3.0041983672181876E-05</v>
      </c>
      <c r="DB224" s="12">
        <f t="shared" si="111"/>
        <v>3.755247959022734E-05</v>
      </c>
      <c r="DC224" s="12">
        <f t="shared" si="111"/>
        <v>7.510495918045469E-06</v>
      </c>
      <c r="DD224" s="12">
        <f t="shared" si="111"/>
        <v>3.755247959022734E-05</v>
      </c>
      <c r="DE224" s="12">
        <f t="shared" si="111"/>
        <v>0.0015471621591173666</v>
      </c>
      <c r="DF224" s="12">
        <f t="shared" si="111"/>
        <v>0.5155730132860673</v>
      </c>
      <c r="DG224" s="12">
        <f t="shared" si="111"/>
        <v>0.00027037785304963687</v>
      </c>
      <c r="DH224" s="12">
        <f t="shared" si="111"/>
        <v>0.0016898615815602305</v>
      </c>
      <c r="DI224" s="12">
        <f t="shared" si="111"/>
        <v>9.763644693459109E-05</v>
      </c>
      <c r="DJ224" s="12">
        <f t="shared" si="111"/>
        <v>0.0003154408285579097</v>
      </c>
      <c r="DK224" s="12">
        <f t="shared" si="111"/>
        <v>0.00012767843060677297</v>
      </c>
      <c r="DL224" s="12">
        <f t="shared" si="111"/>
        <v>0.00027788834896768234</v>
      </c>
      <c r="DM224" s="12">
        <f t="shared" si="111"/>
        <v>3.755247959022734E-05</v>
      </c>
      <c r="DN224" s="12">
        <f t="shared" si="111"/>
        <v>4.506297550827281E-05</v>
      </c>
      <c r="DO224" s="12">
        <f t="shared" si="111"/>
        <v>0.00017274140611504577</v>
      </c>
      <c r="DP224" s="12">
        <f t="shared" si="111"/>
        <v>6.759446326240922E-05</v>
      </c>
      <c r="DQ224" s="12">
        <f t="shared" si="111"/>
        <v>4.506297550827281E-05</v>
      </c>
      <c r="DR224" s="12">
        <f t="shared" si="111"/>
        <v>7.510495918045469E-06</v>
      </c>
      <c r="DS224" s="12">
        <f t="shared" si="111"/>
        <v>0.0030192193590542786</v>
      </c>
      <c r="DT224" s="12">
        <f t="shared" si="111"/>
        <v>0.00015772041427895484</v>
      </c>
      <c r="DU224" s="12">
        <f t="shared" si="111"/>
        <v>2.2531487754136405E-05</v>
      </c>
      <c r="DV224" s="12">
        <f t="shared" si="111"/>
        <v>3.755247959022734E-05</v>
      </c>
      <c r="DW224" s="12">
        <f t="shared" si="111"/>
        <v>7.510495918045469E-05</v>
      </c>
      <c r="DX224" s="12">
        <f t="shared" si="111"/>
        <v>2.2531487754136405E-05</v>
      </c>
      <c r="DY224" s="12">
        <f t="shared" si="111"/>
        <v>4.506297550827281E-05</v>
      </c>
      <c r="DZ224" s="12">
        <f aca="true" t="shared" si="112" ref="DZ224:EG224">DZ223/133147</f>
        <v>0.00012767843060677297</v>
      </c>
      <c r="EA224" s="12">
        <f t="shared" si="112"/>
        <v>0.00015772041427895484</v>
      </c>
      <c r="EB224" s="12">
        <f t="shared" si="112"/>
        <v>0.00025535686121354594</v>
      </c>
      <c r="EC224" s="12">
        <f t="shared" si="112"/>
        <v>0.0001426994224428639</v>
      </c>
      <c r="ED224" s="12">
        <f t="shared" si="112"/>
        <v>0.00010514694285263655</v>
      </c>
      <c r="EE224" s="12">
        <f t="shared" si="112"/>
        <v>2.2531487754136405E-05</v>
      </c>
      <c r="EF224" s="12">
        <f t="shared" si="112"/>
        <v>5.257347142631828E-05</v>
      </c>
      <c r="EG224" s="12">
        <f t="shared" si="112"/>
        <v>0</v>
      </c>
    </row>
    <row r="225" spans="2:137" ht="4.5" customHeight="1">
      <c r="B225" s="13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</row>
    <row r="226" spans="1:137" ht="12.75">
      <c r="A226" s="3" t="s">
        <v>92</v>
      </c>
      <c r="B226" s="13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</row>
    <row r="227" spans="2:137" ht="12.75">
      <c r="B227" s="7" t="s">
        <v>91</v>
      </c>
      <c r="C227" s="8">
        <v>2</v>
      </c>
      <c r="D227" s="8">
        <v>0</v>
      </c>
      <c r="E227" s="8">
        <v>16</v>
      </c>
      <c r="F227" s="8">
        <v>3</v>
      </c>
      <c r="G227" s="8">
        <v>2</v>
      </c>
      <c r="H227" s="8">
        <v>0</v>
      </c>
      <c r="I227" s="8">
        <v>2</v>
      </c>
      <c r="J227" s="8">
        <v>0</v>
      </c>
      <c r="K227" s="8">
        <v>0</v>
      </c>
      <c r="L227" s="8">
        <v>1</v>
      </c>
      <c r="M227" s="8">
        <v>0</v>
      </c>
      <c r="N227" s="8">
        <v>4</v>
      </c>
      <c r="O227" s="8">
        <v>5</v>
      </c>
      <c r="P227" s="8">
        <v>0</v>
      </c>
      <c r="Q227" s="8">
        <v>7</v>
      </c>
      <c r="R227" s="8">
        <v>2</v>
      </c>
      <c r="S227" s="8">
        <v>1482</v>
      </c>
      <c r="T227" s="8">
        <v>96</v>
      </c>
      <c r="U227" s="8">
        <v>0</v>
      </c>
      <c r="V227" s="8">
        <v>0</v>
      </c>
      <c r="W227" s="8">
        <v>0</v>
      </c>
      <c r="X227" s="8">
        <v>1</v>
      </c>
      <c r="Y227" s="8">
        <v>7</v>
      </c>
      <c r="Z227" s="8">
        <v>9</v>
      </c>
      <c r="AA227" s="8">
        <v>0</v>
      </c>
      <c r="AB227" s="8">
        <v>0</v>
      </c>
      <c r="AC227" s="8">
        <v>0</v>
      </c>
      <c r="AD227" s="8">
        <v>1</v>
      </c>
      <c r="AE227" s="8">
        <v>2</v>
      </c>
      <c r="AF227" s="8">
        <v>1</v>
      </c>
      <c r="AG227" s="8">
        <v>25</v>
      </c>
      <c r="AH227" s="8">
        <v>1</v>
      </c>
      <c r="AI227" s="8">
        <v>0</v>
      </c>
      <c r="AJ227" s="8">
        <v>7</v>
      </c>
      <c r="AK227" s="8">
        <v>2</v>
      </c>
      <c r="AL227" s="8">
        <v>8</v>
      </c>
      <c r="AM227" s="8">
        <v>1</v>
      </c>
      <c r="AN227" s="8">
        <v>1</v>
      </c>
      <c r="AO227" s="8">
        <v>5</v>
      </c>
      <c r="AP227" s="8">
        <v>0</v>
      </c>
      <c r="AQ227" s="8">
        <v>1</v>
      </c>
      <c r="AR227" s="8">
        <v>1</v>
      </c>
      <c r="AS227" s="8">
        <v>1</v>
      </c>
      <c r="AT227" s="8">
        <v>6</v>
      </c>
      <c r="AU227" s="8">
        <v>1</v>
      </c>
      <c r="AV227" s="8">
        <v>0</v>
      </c>
      <c r="AW227" s="8">
        <v>0</v>
      </c>
      <c r="AX227" s="8">
        <v>1</v>
      </c>
      <c r="AY227" s="8">
        <v>1</v>
      </c>
      <c r="AZ227" s="8">
        <v>50</v>
      </c>
      <c r="BA227" s="8">
        <v>1</v>
      </c>
      <c r="BB227" s="8">
        <v>1</v>
      </c>
      <c r="BC227" s="8">
        <v>0</v>
      </c>
      <c r="BD227" s="8">
        <v>2</v>
      </c>
      <c r="BE227" s="8">
        <v>0</v>
      </c>
      <c r="BF227" s="8">
        <v>0</v>
      </c>
      <c r="BG227" s="8">
        <v>0</v>
      </c>
      <c r="BH227" s="8">
        <v>0</v>
      </c>
      <c r="BI227" s="8">
        <v>0</v>
      </c>
      <c r="BJ227" s="8">
        <v>0</v>
      </c>
      <c r="BK227" s="8">
        <v>0</v>
      </c>
      <c r="BL227" s="8">
        <v>0</v>
      </c>
      <c r="BM227" s="8">
        <v>1</v>
      </c>
      <c r="BN227" s="8">
        <v>1</v>
      </c>
      <c r="BO227" s="8">
        <v>0</v>
      </c>
      <c r="BP227" s="8">
        <v>0</v>
      </c>
      <c r="BQ227" s="8">
        <v>21</v>
      </c>
      <c r="BR227" s="8">
        <v>0</v>
      </c>
      <c r="BS227" s="8">
        <v>0</v>
      </c>
      <c r="BT227" s="8">
        <v>1</v>
      </c>
      <c r="BU227" s="8">
        <v>13</v>
      </c>
      <c r="BV227" s="8">
        <v>1067</v>
      </c>
      <c r="BW227" s="8">
        <v>0</v>
      </c>
      <c r="BX227" s="8">
        <v>1</v>
      </c>
      <c r="BY227" s="8">
        <v>4</v>
      </c>
      <c r="BZ227" s="8">
        <v>0</v>
      </c>
      <c r="CA227" s="8">
        <v>6</v>
      </c>
      <c r="CB227" s="8">
        <v>0</v>
      </c>
      <c r="CC227" s="8">
        <v>1</v>
      </c>
      <c r="CD227" s="8">
        <v>0</v>
      </c>
      <c r="CE227" s="8">
        <v>4</v>
      </c>
      <c r="CF227" s="8">
        <v>1</v>
      </c>
      <c r="CG227" s="8">
        <v>1</v>
      </c>
      <c r="CH227" s="8">
        <v>0</v>
      </c>
      <c r="CI227" s="8">
        <v>0</v>
      </c>
      <c r="CJ227" s="8">
        <v>0</v>
      </c>
      <c r="CK227" s="8">
        <v>2</v>
      </c>
      <c r="CL227" s="8">
        <v>0</v>
      </c>
      <c r="CM227" s="8">
        <v>0</v>
      </c>
      <c r="CN227" s="8">
        <v>1</v>
      </c>
      <c r="CO227" s="8">
        <v>0</v>
      </c>
      <c r="CP227" s="8">
        <v>0</v>
      </c>
      <c r="CQ227" s="8">
        <v>0</v>
      </c>
      <c r="CR227" s="8">
        <v>1</v>
      </c>
      <c r="CS227" s="8">
        <v>0</v>
      </c>
      <c r="CT227" s="8">
        <v>0</v>
      </c>
      <c r="CU227" s="8">
        <v>0</v>
      </c>
      <c r="CV227" s="8">
        <v>1</v>
      </c>
      <c r="CW227" s="8">
        <v>28</v>
      </c>
      <c r="CX227" s="8">
        <v>0</v>
      </c>
      <c r="CY227" s="8">
        <v>2</v>
      </c>
      <c r="CZ227" s="8">
        <v>1</v>
      </c>
      <c r="DA227" s="8">
        <v>1</v>
      </c>
      <c r="DB227" s="8">
        <v>0</v>
      </c>
      <c r="DC227" s="8">
        <v>2</v>
      </c>
      <c r="DD227" s="8">
        <v>1</v>
      </c>
      <c r="DE227" s="8">
        <v>22</v>
      </c>
      <c r="DF227" s="8">
        <v>3610</v>
      </c>
      <c r="DG227" s="8">
        <v>2</v>
      </c>
      <c r="DH227" s="8">
        <v>17</v>
      </c>
      <c r="DI227" s="8">
        <v>4</v>
      </c>
      <c r="DJ227" s="8">
        <v>1</v>
      </c>
      <c r="DK227" s="8">
        <v>2</v>
      </c>
      <c r="DL227" s="8">
        <v>7</v>
      </c>
      <c r="DM227" s="8">
        <v>1</v>
      </c>
      <c r="DN227" s="8">
        <v>0</v>
      </c>
      <c r="DO227" s="8">
        <v>0</v>
      </c>
      <c r="DP227" s="8">
        <v>1</v>
      </c>
      <c r="DQ227" s="8">
        <v>3</v>
      </c>
      <c r="DR227" s="8">
        <v>0</v>
      </c>
      <c r="DS227" s="8">
        <v>45</v>
      </c>
      <c r="DT227" s="8">
        <v>10</v>
      </c>
      <c r="DU227" s="8">
        <v>0</v>
      </c>
      <c r="DV227" s="8">
        <v>1</v>
      </c>
      <c r="DW227" s="8">
        <v>0</v>
      </c>
      <c r="DX227" s="8">
        <v>1</v>
      </c>
      <c r="DY227" s="8">
        <v>0</v>
      </c>
      <c r="DZ227" s="8">
        <v>1</v>
      </c>
      <c r="EA227" s="8">
        <v>3</v>
      </c>
      <c r="EB227" s="8">
        <v>0</v>
      </c>
      <c r="EC227" s="8">
        <v>2</v>
      </c>
      <c r="ED227" s="8">
        <v>3</v>
      </c>
      <c r="EE227" s="8">
        <v>3</v>
      </c>
      <c r="EF227" s="8">
        <v>1</v>
      </c>
      <c r="EG227" s="8">
        <v>4</v>
      </c>
    </row>
    <row r="228" spans="2:137" ht="12.75">
      <c r="B228" s="7" t="s">
        <v>82</v>
      </c>
      <c r="C228" s="8">
        <v>2</v>
      </c>
      <c r="D228" s="8">
        <v>2</v>
      </c>
      <c r="E228" s="8">
        <v>3</v>
      </c>
      <c r="F228" s="8">
        <v>3</v>
      </c>
      <c r="G228" s="8">
        <v>1</v>
      </c>
      <c r="H228" s="8">
        <v>0</v>
      </c>
      <c r="I228" s="8">
        <v>1</v>
      </c>
      <c r="J228" s="8">
        <v>1</v>
      </c>
      <c r="K228" s="8">
        <v>0</v>
      </c>
      <c r="L228" s="8">
        <v>2</v>
      </c>
      <c r="M228" s="8">
        <v>0</v>
      </c>
      <c r="N228" s="8">
        <v>4</v>
      </c>
      <c r="O228" s="8">
        <v>1</v>
      </c>
      <c r="P228" s="8">
        <v>1</v>
      </c>
      <c r="Q228" s="8">
        <v>0</v>
      </c>
      <c r="R228" s="8">
        <v>3</v>
      </c>
      <c r="S228" s="8">
        <v>1053</v>
      </c>
      <c r="T228" s="8">
        <v>77</v>
      </c>
      <c r="U228" s="8">
        <v>0</v>
      </c>
      <c r="V228" s="8">
        <v>0</v>
      </c>
      <c r="W228" s="8">
        <v>1</v>
      </c>
      <c r="X228" s="8">
        <v>0</v>
      </c>
      <c r="Y228" s="8">
        <v>12</v>
      </c>
      <c r="Z228" s="8">
        <v>17</v>
      </c>
      <c r="AA228" s="8">
        <v>1</v>
      </c>
      <c r="AB228" s="8">
        <v>0</v>
      </c>
      <c r="AC228" s="8">
        <v>1</v>
      </c>
      <c r="AD228" s="8">
        <v>0</v>
      </c>
      <c r="AE228" s="8">
        <v>0</v>
      </c>
      <c r="AF228" s="8">
        <v>1</v>
      </c>
      <c r="AG228" s="8">
        <v>17</v>
      </c>
      <c r="AH228" s="8">
        <v>0</v>
      </c>
      <c r="AI228" s="8">
        <v>0</v>
      </c>
      <c r="AJ228" s="8">
        <v>1</v>
      </c>
      <c r="AK228" s="8">
        <v>2</v>
      </c>
      <c r="AL228" s="8">
        <v>7</v>
      </c>
      <c r="AM228" s="8">
        <v>0</v>
      </c>
      <c r="AN228" s="8">
        <v>1</v>
      </c>
      <c r="AO228" s="8">
        <v>1</v>
      </c>
      <c r="AP228" s="8">
        <v>1</v>
      </c>
      <c r="AQ228" s="8">
        <v>0</v>
      </c>
      <c r="AR228" s="8">
        <v>0</v>
      </c>
      <c r="AS228" s="8">
        <v>2</v>
      </c>
      <c r="AT228" s="8">
        <v>3</v>
      </c>
      <c r="AU228" s="8">
        <v>2</v>
      </c>
      <c r="AV228" s="8">
        <v>1</v>
      </c>
      <c r="AW228" s="8">
        <v>1</v>
      </c>
      <c r="AX228" s="8">
        <v>0</v>
      </c>
      <c r="AY228" s="8">
        <v>0</v>
      </c>
      <c r="AZ228" s="8">
        <v>21</v>
      </c>
      <c r="BA228" s="8">
        <v>0</v>
      </c>
      <c r="BB228" s="8">
        <v>0</v>
      </c>
      <c r="BC228" s="8">
        <v>2</v>
      </c>
      <c r="BD228" s="8">
        <v>0</v>
      </c>
      <c r="BE228" s="8">
        <v>0</v>
      </c>
      <c r="BF228" s="8">
        <v>0</v>
      </c>
      <c r="BG228" s="8">
        <v>0</v>
      </c>
      <c r="BH228" s="8">
        <v>1</v>
      </c>
      <c r="BI228" s="8">
        <v>3</v>
      </c>
      <c r="BJ228" s="8">
        <v>0</v>
      </c>
      <c r="BK228" s="8">
        <v>0</v>
      </c>
      <c r="BL228" s="8">
        <v>0</v>
      </c>
      <c r="BM228" s="8">
        <v>0</v>
      </c>
      <c r="BN228" s="8">
        <v>0</v>
      </c>
      <c r="BO228" s="8">
        <v>0</v>
      </c>
      <c r="BP228" s="8">
        <v>0</v>
      </c>
      <c r="BQ228" s="8">
        <v>8</v>
      </c>
      <c r="BR228" s="8">
        <v>0</v>
      </c>
      <c r="BS228" s="8">
        <v>0</v>
      </c>
      <c r="BT228" s="8">
        <v>1</v>
      </c>
      <c r="BU228" s="8">
        <v>8</v>
      </c>
      <c r="BV228" s="8">
        <v>1320</v>
      </c>
      <c r="BW228" s="8">
        <v>1</v>
      </c>
      <c r="BX228" s="8">
        <v>1</v>
      </c>
      <c r="BY228" s="8">
        <v>1</v>
      </c>
      <c r="BZ228" s="8">
        <v>0</v>
      </c>
      <c r="CA228" s="8">
        <v>6</v>
      </c>
      <c r="CB228" s="8">
        <v>0</v>
      </c>
      <c r="CC228" s="8">
        <v>0</v>
      </c>
      <c r="CD228" s="8">
        <v>0</v>
      </c>
      <c r="CE228" s="8">
        <v>1</v>
      </c>
      <c r="CF228" s="8">
        <v>0</v>
      </c>
      <c r="CG228" s="8">
        <v>4</v>
      </c>
      <c r="CH228" s="8">
        <v>1</v>
      </c>
      <c r="CI228" s="8">
        <v>10</v>
      </c>
      <c r="CJ228" s="8">
        <v>0</v>
      </c>
      <c r="CK228" s="8">
        <v>2</v>
      </c>
      <c r="CL228" s="8">
        <v>3</v>
      </c>
      <c r="CM228" s="8">
        <v>0</v>
      </c>
      <c r="CN228" s="8">
        <v>0</v>
      </c>
      <c r="CO228" s="8">
        <v>0</v>
      </c>
      <c r="CP228" s="8">
        <v>1</v>
      </c>
      <c r="CQ228" s="8">
        <v>1</v>
      </c>
      <c r="CR228" s="8">
        <v>1</v>
      </c>
      <c r="CS228" s="8">
        <v>0</v>
      </c>
      <c r="CT228" s="8">
        <v>1</v>
      </c>
      <c r="CU228" s="8">
        <v>0</v>
      </c>
      <c r="CV228" s="8">
        <v>0</v>
      </c>
      <c r="CW228" s="8">
        <v>19</v>
      </c>
      <c r="CX228" s="8">
        <v>2</v>
      </c>
      <c r="CY228" s="8">
        <v>1</v>
      </c>
      <c r="CZ228" s="8">
        <v>0</v>
      </c>
      <c r="DA228" s="8">
        <v>0</v>
      </c>
      <c r="DB228" s="8">
        <v>0</v>
      </c>
      <c r="DC228" s="8">
        <v>1</v>
      </c>
      <c r="DD228" s="8">
        <v>0</v>
      </c>
      <c r="DE228" s="8">
        <v>21</v>
      </c>
      <c r="DF228" s="8">
        <v>5905</v>
      </c>
      <c r="DG228" s="8">
        <v>0</v>
      </c>
      <c r="DH228" s="8">
        <v>12</v>
      </c>
      <c r="DI228" s="8">
        <v>0</v>
      </c>
      <c r="DJ228" s="8">
        <v>4</v>
      </c>
      <c r="DK228" s="8">
        <v>2</v>
      </c>
      <c r="DL228" s="8">
        <v>3</v>
      </c>
      <c r="DM228" s="8">
        <v>0</v>
      </c>
      <c r="DN228" s="8">
        <v>1</v>
      </c>
      <c r="DO228" s="8">
        <v>1</v>
      </c>
      <c r="DP228" s="8">
        <v>1</v>
      </c>
      <c r="DQ228" s="8">
        <v>1</v>
      </c>
      <c r="DR228" s="8">
        <v>0</v>
      </c>
      <c r="DS228" s="8">
        <v>6</v>
      </c>
      <c r="DT228" s="8">
        <v>0</v>
      </c>
      <c r="DU228" s="8">
        <v>0</v>
      </c>
      <c r="DV228" s="8">
        <v>1</v>
      </c>
      <c r="DW228" s="8">
        <v>3</v>
      </c>
      <c r="DX228" s="8">
        <v>0</v>
      </c>
      <c r="DY228" s="8">
        <v>0</v>
      </c>
      <c r="DZ228" s="8">
        <v>0</v>
      </c>
      <c r="EA228" s="8">
        <v>2</v>
      </c>
      <c r="EB228" s="8">
        <v>2</v>
      </c>
      <c r="EC228" s="8">
        <v>1</v>
      </c>
      <c r="ED228" s="8">
        <v>0</v>
      </c>
      <c r="EE228" s="8">
        <v>0</v>
      </c>
      <c r="EF228" s="8">
        <v>0</v>
      </c>
      <c r="EG228" s="8">
        <v>1</v>
      </c>
    </row>
    <row r="229" spans="2:137" ht="12.75" customHeight="1">
      <c r="B229" s="7" t="s">
        <v>86</v>
      </c>
      <c r="C229" s="8">
        <v>0</v>
      </c>
      <c r="D229" s="8">
        <v>5</v>
      </c>
      <c r="E229" s="8">
        <v>10</v>
      </c>
      <c r="F229" s="8">
        <v>2</v>
      </c>
      <c r="G229" s="8">
        <v>4</v>
      </c>
      <c r="H229" s="8">
        <v>2</v>
      </c>
      <c r="I229" s="8">
        <v>2</v>
      </c>
      <c r="J229" s="8">
        <v>2</v>
      </c>
      <c r="K229" s="8">
        <v>0</v>
      </c>
      <c r="L229" s="8">
        <v>1</v>
      </c>
      <c r="M229" s="8">
        <v>0</v>
      </c>
      <c r="N229" s="8">
        <v>6</v>
      </c>
      <c r="O229" s="8">
        <v>4</v>
      </c>
      <c r="P229" s="8">
        <v>0</v>
      </c>
      <c r="Q229" s="8">
        <v>1</v>
      </c>
      <c r="R229" s="8">
        <v>10</v>
      </c>
      <c r="S229" s="8">
        <v>2046</v>
      </c>
      <c r="T229" s="8">
        <v>76</v>
      </c>
      <c r="U229" s="8">
        <v>0</v>
      </c>
      <c r="V229" s="8">
        <v>1</v>
      </c>
      <c r="W229" s="8">
        <v>0</v>
      </c>
      <c r="X229" s="8">
        <v>0</v>
      </c>
      <c r="Y229" s="8">
        <v>15</v>
      </c>
      <c r="Z229" s="8">
        <v>13</v>
      </c>
      <c r="AA229" s="8">
        <v>0</v>
      </c>
      <c r="AB229" s="8">
        <v>1</v>
      </c>
      <c r="AC229" s="8">
        <v>0</v>
      </c>
      <c r="AD229" s="8">
        <v>2</v>
      </c>
      <c r="AE229" s="8">
        <v>1</v>
      </c>
      <c r="AF229" s="8">
        <v>2</v>
      </c>
      <c r="AG229" s="8">
        <v>24</v>
      </c>
      <c r="AH229" s="8">
        <v>0</v>
      </c>
      <c r="AI229" s="8">
        <v>0</v>
      </c>
      <c r="AJ229" s="8">
        <v>1</v>
      </c>
      <c r="AK229" s="8">
        <v>1</v>
      </c>
      <c r="AL229" s="8">
        <v>5</v>
      </c>
      <c r="AM229" s="8">
        <v>0</v>
      </c>
      <c r="AN229" s="8">
        <v>0</v>
      </c>
      <c r="AO229" s="8">
        <v>4</v>
      </c>
      <c r="AP229" s="8">
        <v>0</v>
      </c>
      <c r="AQ229" s="8">
        <v>1</v>
      </c>
      <c r="AR229" s="8">
        <v>2</v>
      </c>
      <c r="AS229" s="8">
        <v>5</v>
      </c>
      <c r="AT229" s="8">
        <v>1</v>
      </c>
      <c r="AU229" s="8">
        <v>0</v>
      </c>
      <c r="AV229" s="8">
        <v>2</v>
      </c>
      <c r="AW229" s="8">
        <v>3</v>
      </c>
      <c r="AX229" s="8">
        <v>3</v>
      </c>
      <c r="AY229" s="8">
        <v>3</v>
      </c>
      <c r="AZ229" s="8">
        <v>25</v>
      </c>
      <c r="BA229" s="8">
        <v>0</v>
      </c>
      <c r="BB229" s="8">
        <v>0</v>
      </c>
      <c r="BC229" s="8">
        <v>7</v>
      </c>
      <c r="BD229" s="8">
        <v>2</v>
      </c>
      <c r="BE229" s="8">
        <v>0</v>
      </c>
      <c r="BF229" s="8">
        <v>3</v>
      </c>
      <c r="BG229" s="8">
        <v>0</v>
      </c>
      <c r="BH229" s="8">
        <v>0</v>
      </c>
      <c r="BI229" s="8">
        <v>0</v>
      </c>
      <c r="BJ229" s="8">
        <v>1</v>
      </c>
      <c r="BK229" s="8">
        <v>0</v>
      </c>
      <c r="BL229" s="8">
        <v>0</v>
      </c>
      <c r="BM229" s="8">
        <v>0</v>
      </c>
      <c r="BN229" s="8">
        <v>1</v>
      </c>
      <c r="BO229" s="8">
        <v>1</v>
      </c>
      <c r="BP229" s="8">
        <v>0</v>
      </c>
      <c r="BQ229" s="8">
        <v>8</v>
      </c>
      <c r="BR229" s="8">
        <v>0</v>
      </c>
      <c r="BS229" s="8">
        <v>1</v>
      </c>
      <c r="BT229" s="8">
        <v>0</v>
      </c>
      <c r="BU229" s="8">
        <v>12</v>
      </c>
      <c r="BV229" s="8">
        <v>1536</v>
      </c>
      <c r="BW229" s="8">
        <v>1</v>
      </c>
      <c r="BX229" s="8">
        <v>0</v>
      </c>
      <c r="BY229" s="8">
        <v>2</v>
      </c>
      <c r="BZ229" s="8">
        <v>1</v>
      </c>
      <c r="CA229" s="8">
        <v>9</v>
      </c>
      <c r="CB229" s="8">
        <v>0</v>
      </c>
      <c r="CC229" s="8">
        <v>0</v>
      </c>
      <c r="CD229" s="8">
        <v>0</v>
      </c>
      <c r="CE229" s="8">
        <v>1</v>
      </c>
      <c r="CF229" s="8">
        <v>0</v>
      </c>
      <c r="CG229" s="8">
        <v>4</v>
      </c>
      <c r="CH229" s="8">
        <v>2</v>
      </c>
      <c r="CI229" s="8">
        <v>1</v>
      </c>
      <c r="CJ229" s="8">
        <v>1</v>
      </c>
      <c r="CK229" s="8">
        <v>0</v>
      </c>
      <c r="CL229" s="8">
        <v>1</v>
      </c>
      <c r="CM229" s="8">
        <v>1</v>
      </c>
      <c r="CN229" s="8">
        <v>1</v>
      </c>
      <c r="CO229" s="8">
        <v>0</v>
      </c>
      <c r="CP229" s="8">
        <v>1</v>
      </c>
      <c r="CQ229" s="8">
        <v>1</v>
      </c>
      <c r="CR229" s="8">
        <v>1</v>
      </c>
      <c r="CS229" s="8">
        <v>0</v>
      </c>
      <c r="CT229" s="8">
        <v>0</v>
      </c>
      <c r="CU229" s="8">
        <v>0</v>
      </c>
      <c r="CV229" s="8">
        <v>1</v>
      </c>
      <c r="CW229" s="8">
        <v>10</v>
      </c>
      <c r="CX229" s="8">
        <v>3</v>
      </c>
      <c r="CY229" s="8">
        <v>2</v>
      </c>
      <c r="CZ229" s="8">
        <v>11</v>
      </c>
      <c r="DA229" s="8">
        <v>0</v>
      </c>
      <c r="DB229" s="8">
        <v>0</v>
      </c>
      <c r="DC229" s="8">
        <v>0</v>
      </c>
      <c r="DD229" s="8">
        <v>0</v>
      </c>
      <c r="DE229" s="8">
        <v>19</v>
      </c>
      <c r="DF229" s="8">
        <v>6419</v>
      </c>
      <c r="DG229" s="8">
        <v>0</v>
      </c>
      <c r="DH229" s="8">
        <v>8</v>
      </c>
      <c r="DI229" s="8">
        <v>1</v>
      </c>
      <c r="DJ229" s="8">
        <v>0</v>
      </c>
      <c r="DK229" s="8">
        <v>0</v>
      </c>
      <c r="DL229" s="8">
        <v>6</v>
      </c>
      <c r="DM229" s="8">
        <v>1</v>
      </c>
      <c r="DN229" s="8">
        <v>0</v>
      </c>
      <c r="DO229" s="8">
        <v>2</v>
      </c>
      <c r="DP229" s="8">
        <v>4</v>
      </c>
      <c r="DQ229" s="8">
        <v>0</v>
      </c>
      <c r="DR229" s="8">
        <v>0</v>
      </c>
      <c r="DS229" s="8">
        <v>13</v>
      </c>
      <c r="DT229" s="8">
        <v>6</v>
      </c>
      <c r="DU229" s="8">
        <v>1</v>
      </c>
      <c r="DV229" s="8">
        <v>1</v>
      </c>
      <c r="DW229" s="8">
        <v>4</v>
      </c>
      <c r="DX229" s="8">
        <v>0</v>
      </c>
      <c r="DY229" s="8">
        <v>0</v>
      </c>
      <c r="DZ229" s="8">
        <v>0</v>
      </c>
      <c r="EA229" s="8">
        <v>3</v>
      </c>
      <c r="EB229" s="8">
        <v>0</v>
      </c>
      <c r="EC229" s="8">
        <v>0</v>
      </c>
      <c r="ED229" s="8">
        <v>2</v>
      </c>
      <c r="EE229" s="8">
        <v>0</v>
      </c>
      <c r="EF229" s="8">
        <v>1</v>
      </c>
      <c r="EG229" s="8">
        <v>1</v>
      </c>
    </row>
    <row r="230" spans="2:137" ht="12.75">
      <c r="B230" s="7" t="s">
        <v>80</v>
      </c>
      <c r="C230" s="8">
        <v>7</v>
      </c>
      <c r="D230" s="8">
        <v>7</v>
      </c>
      <c r="E230" s="8">
        <v>4</v>
      </c>
      <c r="F230" s="8">
        <v>1</v>
      </c>
      <c r="G230" s="8">
        <v>3</v>
      </c>
      <c r="H230" s="8">
        <v>1</v>
      </c>
      <c r="I230" s="8">
        <v>7</v>
      </c>
      <c r="J230" s="8">
        <v>2</v>
      </c>
      <c r="K230" s="8">
        <v>3</v>
      </c>
      <c r="L230" s="8">
        <v>1</v>
      </c>
      <c r="M230" s="8">
        <v>0</v>
      </c>
      <c r="N230" s="8">
        <v>20</v>
      </c>
      <c r="O230" s="8">
        <v>9</v>
      </c>
      <c r="P230" s="8">
        <v>1</v>
      </c>
      <c r="Q230" s="8">
        <v>0</v>
      </c>
      <c r="R230" s="8">
        <v>17</v>
      </c>
      <c r="S230" s="8">
        <v>13731</v>
      </c>
      <c r="T230" s="8">
        <v>448</v>
      </c>
      <c r="U230" s="8">
        <v>1</v>
      </c>
      <c r="V230" s="8">
        <v>3</v>
      </c>
      <c r="W230" s="8">
        <v>4</v>
      </c>
      <c r="X230" s="8">
        <v>1</v>
      </c>
      <c r="Y230" s="8">
        <v>42</v>
      </c>
      <c r="Z230" s="8">
        <v>32</v>
      </c>
      <c r="AA230" s="8">
        <v>9</v>
      </c>
      <c r="AB230" s="8">
        <v>6</v>
      </c>
      <c r="AC230" s="8">
        <v>4</v>
      </c>
      <c r="AD230" s="8">
        <v>4</v>
      </c>
      <c r="AE230" s="8">
        <v>1</v>
      </c>
      <c r="AF230" s="8">
        <v>16</v>
      </c>
      <c r="AG230" s="8">
        <v>64</v>
      </c>
      <c r="AH230" s="8">
        <v>1</v>
      </c>
      <c r="AI230" s="8">
        <v>3</v>
      </c>
      <c r="AJ230" s="8">
        <v>8</v>
      </c>
      <c r="AK230" s="8">
        <v>2</v>
      </c>
      <c r="AL230" s="8">
        <v>26</v>
      </c>
      <c r="AM230" s="8">
        <v>0</v>
      </c>
      <c r="AN230" s="8">
        <v>2</v>
      </c>
      <c r="AO230" s="8">
        <v>6</v>
      </c>
      <c r="AP230" s="8">
        <v>4</v>
      </c>
      <c r="AQ230" s="8">
        <v>10</v>
      </c>
      <c r="AR230" s="8">
        <v>3</v>
      </c>
      <c r="AS230" s="8">
        <v>6</v>
      </c>
      <c r="AT230" s="8">
        <v>10</v>
      </c>
      <c r="AU230" s="8">
        <v>3</v>
      </c>
      <c r="AV230" s="8">
        <v>2</v>
      </c>
      <c r="AW230" s="8">
        <v>9</v>
      </c>
      <c r="AX230" s="8">
        <v>6</v>
      </c>
      <c r="AY230" s="8">
        <v>6</v>
      </c>
      <c r="AZ230" s="8">
        <v>94</v>
      </c>
      <c r="BA230" s="8">
        <v>3</v>
      </c>
      <c r="BB230" s="8">
        <v>4</v>
      </c>
      <c r="BC230" s="8">
        <v>4</v>
      </c>
      <c r="BD230" s="8">
        <v>17</v>
      </c>
      <c r="BE230" s="8">
        <v>0</v>
      </c>
      <c r="BF230" s="8">
        <v>0</v>
      </c>
      <c r="BG230" s="8">
        <v>4</v>
      </c>
      <c r="BH230" s="8">
        <v>4</v>
      </c>
      <c r="BI230" s="8">
        <v>588</v>
      </c>
      <c r="BJ230" s="8">
        <v>3</v>
      </c>
      <c r="BK230" s="8">
        <v>1</v>
      </c>
      <c r="BL230" s="8">
        <v>0</v>
      </c>
      <c r="BM230" s="8">
        <v>2</v>
      </c>
      <c r="BN230" s="8">
        <v>109</v>
      </c>
      <c r="BO230" s="8">
        <v>2</v>
      </c>
      <c r="BP230" s="8">
        <v>3</v>
      </c>
      <c r="BQ230" s="8">
        <v>21</v>
      </c>
      <c r="BR230" s="8">
        <v>0</v>
      </c>
      <c r="BS230" s="8">
        <v>3</v>
      </c>
      <c r="BT230" s="8">
        <v>5</v>
      </c>
      <c r="BU230" s="8">
        <v>43</v>
      </c>
      <c r="BV230" s="8">
        <v>10151</v>
      </c>
      <c r="BW230" s="8">
        <v>2</v>
      </c>
      <c r="BX230" s="8">
        <v>1</v>
      </c>
      <c r="BY230" s="8">
        <v>6</v>
      </c>
      <c r="BZ230" s="8">
        <v>2</v>
      </c>
      <c r="CA230" s="8">
        <v>24</v>
      </c>
      <c r="CB230" s="8">
        <v>1</v>
      </c>
      <c r="CC230" s="8">
        <v>2</v>
      </c>
      <c r="CD230" s="8">
        <v>2</v>
      </c>
      <c r="CE230" s="8">
        <v>2</v>
      </c>
      <c r="CF230" s="8">
        <v>2</v>
      </c>
      <c r="CG230" s="8">
        <v>9</v>
      </c>
      <c r="CH230" s="8">
        <v>8</v>
      </c>
      <c r="CI230" s="8">
        <v>941</v>
      </c>
      <c r="CJ230" s="8">
        <v>0</v>
      </c>
      <c r="CK230" s="8">
        <v>0</v>
      </c>
      <c r="CL230" s="8">
        <v>10</v>
      </c>
      <c r="CM230" s="8">
        <v>0</v>
      </c>
      <c r="CN230" s="8">
        <v>4</v>
      </c>
      <c r="CO230" s="8">
        <v>0</v>
      </c>
      <c r="CP230" s="8">
        <v>4</v>
      </c>
      <c r="CQ230" s="8">
        <v>16</v>
      </c>
      <c r="CR230" s="8">
        <v>4</v>
      </c>
      <c r="CS230" s="8">
        <v>2</v>
      </c>
      <c r="CT230" s="8">
        <v>3</v>
      </c>
      <c r="CU230" s="8">
        <v>0</v>
      </c>
      <c r="CV230" s="8">
        <v>4</v>
      </c>
      <c r="CW230" s="8">
        <v>46</v>
      </c>
      <c r="CX230" s="8">
        <v>5</v>
      </c>
      <c r="CY230" s="8">
        <v>11</v>
      </c>
      <c r="CZ230" s="8">
        <v>7</v>
      </c>
      <c r="DA230" s="8">
        <v>2</v>
      </c>
      <c r="DB230" s="8">
        <v>4</v>
      </c>
      <c r="DC230" s="8">
        <v>3</v>
      </c>
      <c r="DD230" s="8">
        <v>4</v>
      </c>
      <c r="DE230" s="8">
        <v>89</v>
      </c>
      <c r="DF230" s="8">
        <v>36506</v>
      </c>
      <c r="DG230" s="8">
        <v>6</v>
      </c>
      <c r="DH230" s="8">
        <v>70</v>
      </c>
      <c r="DI230" s="8">
        <v>6</v>
      </c>
      <c r="DJ230" s="8">
        <v>539</v>
      </c>
      <c r="DK230" s="8">
        <v>13</v>
      </c>
      <c r="DL230" s="8">
        <v>12</v>
      </c>
      <c r="DM230" s="8">
        <v>6</v>
      </c>
      <c r="DN230" s="8">
        <v>4</v>
      </c>
      <c r="DO230" s="8">
        <v>23</v>
      </c>
      <c r="DP230" s="8">
        <v>2</v>
      </c>
      <c r="DQ230" s="8">
        <v>1</v>
      </c>
      <c r="DR230" s="8">
        <v>0</v>
      </c>
      <c r="DS230" s="8">
        <v>82</v>
      </c>
      <c r="DT230" s="8">
        <v>9</v>
      </c>
      <c r="DU230" s="8">
        <v>0</v>
      </c>
      <c r="DV230" s="8">
        <v>2</v>
      </c>
      <c r="DW230" s="8">
        <v>7</v>
      </c>
      <c r="DX230" s="8">
        <v>1</v>
      </c>
      <c r="DY230" s="8">
        <v>2</v>
      </c>
      <c r="DZ230" s="8">
        <v>2</v>
      </c>
      <c r="EA230" s="8">
        <v>6</v>
      </c>
      <c r="EB230" s="8">
        <v>8</v>
      </c>
      <c r="EC230" s="8">
        <v>2</v>
      </c>
      <c r="ED230" s="8">
        <v>3</v>
      </c>
      <c r="EE230" s="8">
        <v>0</v>
      </c>
      <c r="EF230" s="8">
        <v>18</v>
      </c>
      <c r="EG230" s="8">
        <v>3</v>
      </c>
    </row>
    <row r="231" spans="1:137" ht="12.75">
      <c r="A231" s="9" t="s">
        <v>13</v>
      </c>
      <c r="C231" s="8">
        <v>11</v>
      </c>
      <c r="D231" s="8">
        <v>14</v>
      </c>
      <c r="E231" s="8">
        <v>33</v>
      </c>
      <c r="F231" s="8">
        <v>9</v>
      </c>
      <c r="G231" s="8">
        <v>10</v>
      </c>
      <c r="H231" s="8">
        <v>3</v>
      </c>
      <c r="I231" s="8">
        <v>12</v>
      </c>
      <c r="J231" s="8">
        <v>5</v>
      </c>
      <c r="K231" s="8">
        <v>3</v>
      </c>
      <c r="L231" s="8">
        <v>5</v>
      </c>
      <c r="M231" s="8">
        <v>0</v>
      </c>
      <c r="N231" s="8">
        <v>34</v>
      </c>
      <c r="O231" s="8">
        <v>19</v>
      </c>
      <c r="P231" s="8">
        <v>2</v>
      </c>
      <c r="Q231" s="8">
        <v>8</v>
      </c>
      <c r="R231" s="8">
        <v>32</v>
      </c>
      <c r="S231" s="8">
        <v>18312</v>
      </c>
      <c r="T231" s="8">
        <v>697</v>
      </c>
      <c r="U231" s="8">
        <v>1</v>
      </c>
      <c r="V231" s="8">
        <v>4</v>
      </c>
      <c r="W231" s="8">
        <v>5</v>
      </c>
      <c r="X231" s="8">
        <v>2</v>
      </c>
      <c r="Y231" s="8">
        <v>76</v>
      </c>
      <c r="Z231" s="8">
        <v>71</v>
      </c>
      <c r="AA231" s="8">
        <v>10</v>
      </c>
      <c r="AB231" s="8">
        <v>7</v>
      </c>
      <c r="AC231" s="8">
        <v>5</v>
      </c>
      <c r="AD231" s="8">
        <v>7</v>
      </c>
      <c r="AE231" s="8">
        <v>4</v>
      </c>
      <c r="AF231" s="8">
        <v>20</v>
      </c>
      <c r="AG231" s="8">
        <v>130</v>
      </c>
      <c r="AH231" s="8">
        <v>2</v>
      </c>
      <c r="AI231" s="8">
        <v>3</v>
      </c>
      <c r="AJ231" s="8">
        <v>17</v>
      </c>
      <c r="AK231" s="8">
        <v>7</v>
      </c>
      <c r="AL231" s="8">
        <v>46</v>
      </c>
      <c r="AM231" s="8">
        <v>1</v>
      </c>
      <c r="AN231" s="8">
        <v>4</v>
      </c>
      <c r="AO231" s="8">
        <v>16</v>
      </c>
      <c r="AP231" s="8">
        <v>5</v>
      </c>
      <c r="AQ231" s="8">
        <v>12</v>
      </c>
      <c r="AR231" s="8">
        <v>6</v>
      </c>
      <c r="AS231" s="8">
        <v>14</v>
      </c>
      <c r="AT231" s="8">
        <v>20</v>
      </c>
      <c r="AU231" s="8">
        <v>6</v>
      </c>
      <c r="AV231" s="8">
        <v>5</v>
      </c>
      <c r="AW231" s="8">
        <v>13</v>
      </c>
      <c r="AX231" s="8">
        <v>10</v>
      </c>
      <c r="AY231" s="8">
        <v>10</v>
      </c>
      <c r="AZ231" s="8">
        <v>190</v>
      </c>
      <c r="BA231" s="8">
        <v>4</v>
      </c>
      <c r="BB231" s="8">
        <v>5</v>
      </c>
      <c r="BC231" s="8">
        <v>13</v>
      </c>
      <c r="BD231" s="8">
        <v>21</v>
      </c>
      <c r="BE231" s="8">
        <v>0</v>
      </c>
      <c r="BF231" s="8">
        <v>3</v>
      </c>
      <c r="BG231" s="8">
        <v>4</v>
      </c>
      <c r="BH231" s="8">
        <v>5</v>
      </c>
      <c r="BI231" s="8">
        <v>591</v>
      </c>
      <c r="BJ231" s="8">
        <v>4</v>
      </c>
      <c r="BK231" s="8">
        <v>1</v>
      </c>
      <c r="BL231" s="8">
        <v>0</v>
      </c>
      <c r="BM231" s="8">
        <v>3</v>
      </c>
      <c r="BN231" s="8">
        <v>111</v>
      </c>
      <c r="BO231" s="8">
        <v>3</v>
      </c>
      <c r="BP231" s="8">
        <v>3</v>
      </c>
      <c r="BQ231" s="8">
        <v>58</v>
      </c>
      <c r="BR231" s="8">
        <v>0</v>
      </c>
      <c r="BS231" s="8">
        <v>4</v>
      </c>
      <c r="BT231" s="8">
        <v>7</v>
      </c>
      <c r="BU231" s="8">
        <v>76</v>
      </c>
      <c r="BV231" s="8">
        <v>14074</v>
      </c>
      <c r="BW231" s="8">
        <v>4</v>
      </c>
      <c r="BX231" s="8">
        <v>3</v>
      </c>
      <c r="BY231" s="8">
        <v>13</v>
      </c>
      <c r="BZ231" s="8">
        <v>3</v>
      </c>
      <c r="CA231" s="8">
        <v>45</v>
      </c>
      <c r="CB231" s="8">
        <v>1</v>
      </c>
      <c r="CC231" s="8">
        <v>3</v>
      </c>
      <c r="CD231" s="8">
        <v>2</v>
      </c>
      <c r="CE231" s="8">
        <v>8</v>
      </c>
      <c r="CF231" s="8">
        <v>3</v>
      </c>
      <c r="CG231" s="8">
        <v>18</v>
      </c>
      <c r="CH231" s="8">
        <v>11</v>
      </c>
      <c r="CI231" s="8">
        <v>952</v>
      </c>
      <c r="CJ231" s="8">
        <v>1</v>
      </c>
      <c r="CK231" s="8">
        <v>4</v>
      </c>
      <c r="CL231" s="8">
        <v>14</v>
      </c>
      <c r="CM231" s="8">
        <v>1</v>
      </c>
      <c r="CN231" s="8">
        <v>6</v>
      </c>
      <c r="CO231" s="8">
        <v>0</v>
      </c>
      <c r="CP231" s="8">
        <v>6</v>
      </c>
      <c r="CQ231" s="8">
        <v>18</v>
      </c>
      <c r="CR231" s="8">
        <v>7</v>
      </c>
      <c r="CS231" s="8">
        <v>2</v>
      </c>
      <c r="CT231" s="8">
        <v>4</v>
      </c>
      <c r="CU231" s="8">
        <v>0</v>
      </c>
      <c r="CV231" s="8">
        <v>6</v>
      </c>
      <c r="CW231" s="8">
        <v>103</v>
      </c>
      <c r="CX231" s="8">
        <v>10</v>
      </c>
      <c r="CY231" s="8">
        <v>16</v>
      </c>
      <c r="CZ231" s="8">
        <v>19</v>
      </c>
      <c r="DA231" s="8">
        <v>3</v>
      </c>
      <c r="DB231" s="8">
        <v>4</v>
      </c>
      <c r="DC231" s="8">
        <v>6</v>
      </c>
      <c r="DD231" s="8">
        <v>5</v>
      </c>
      <c r="DE231" s="8">
        <v>151</v>
      </c>
      <c r="DF231" s="8">
        <v>52440</v>
      </c>
      <c r="DG231" s="8">
        <v>8</v>
      </c>
      <c r="DH231" s="8">
        <v>107</v>
      </c>
      <c r="DI231" s="8">
        <v>11</v>
      </c>
      <c r="DJ231" s="8">
        <v>544</v>
      </c>
      <c r="DK231" s="8">
        <v>17</v>
      </c>
      <c r="DL231" s="8">
        <v>28</v>
      </c>
      <c r="DM231" s="8">
        <v>8</v>
      </c>
      <c r="DN231" s="8">
        <v>5</v>
      </c>
      <c r="DO231" s="8">
        <v>26</v>
      </c>
      <c r="DP231" s="8">
        <v>8</v>
      </c>
      <c r="DQ231" s="8">
        <v>5</v>
      </c>
      <c r="DR231" s="8">
        <v>0</v>
      </c>
      <c r="DS231" s="8">
        <v>146</v>
      </c>
      <c r="DT231" s="8">
        <v>25</v>
      </c>
      <c r="DU231" s="8">
        <v>1</v>
      </c>
      <c r="DV231" s="8">
        <v>5</v>
      </c>
      <c r="DW231" s="8">
        <v>14</v>
      </c>
      <c r="DX231" s="8">
        <v>2</v>
      </c>
      <c r="DY231" s="8">
        <v>2</v>
      </c>
      <c r="DZ231" s="8">
        <v>3</v>
      </c>
      <c r="EA231" s="8">
        <v>14</v>
      </c>
      <c r="EB231" s="8">
        <v>10</v>
      </c>
      <c r="EC231" s="8">
        <v>5</v>
      </c>
      <c r="ED231" s="8">
        <v>8</v>
      </c>
      <c r="EE231" s="8">
        <v>3</v>
      </c>
      <c r="EF231" s="8">
        <v>20</v>
      </c>
      <c r="EG231" s="8">
        <v>9</v>
      </c>
    </row>
    <row r="232" spans="2:137" s="10" customFormat="1" ht="12.75" customHeight="1">
      <c r="B232" s="11" t="s">
        <v>145</v>
      </c>
      <c r="C232" s="12">
        <f aca="true" t="shared" si="113" ref="C232:AH232">C231/89854</f>
        <v>0.0001224208159903844</v>
      </c>
      <c r="D232" s="12">
        <f t="shared" si="113"/>
        <v>0.00015580831126048924</v>
      </c>
      <c r="E232" s="12">
        <f t="shared" si="113"/>
        <v>0.0003672624479711532</v>
      </c>
      <c r="F232" s="12">
        <f t="shared" si="113"/>
        <v>0.00010016248581031451</v>
      </c>
      <c r="G232" s="12">
        <f t="shared" si="113"/>
        <v>0.00011129165090034945</v>
      </c>
      <c r="H232" s="12">
        <f t="shared" si="113"/>
        <v>3.338749527010484E-05</v>
      </c>
      <c r="I232" s="12">
        <f t="shared" si="113"/>
        <v>0.00013354998108041936</v>
      </c>
      <c r="J232" s="12">
        <f t="shared" si="113"/>
        <v>5.5645825450174725E-05</v>
      </c>
      <c r="K232" s="12">
        <f t="shared" si="113"/>
        <v>3.338749527010484E-05</v>
      </c>
      <c r="L232" s="12">
        <f t="shared" si="113"/>
        <v>5.5645825450174725E-05</v>
      </c>
      <c r="M232" s="12">
        <f t="shared" si="113"/>
        <v>0</v>
      </c>
      <c r="N232" s="12">
        <f t="shared" si="113"/>
        <v>0.00037839161306118814</v>
      </c>
      <c r="O232" s="12">
        <f t="shared" si="113"/>
        <v>0.00021145413671066397</v>
      </c>
      <c r="P232" s="12">
        <f t="shared" si="113"/>
        <v>2.2258330180069893E-05</v>
      </c>
      <c r="Q232" s="12">
        <f t="shared" si="113"/>
        <v>8.903332072027957E-05</v>
      </c>
      <c r="R232" s="12">
        <f t="shared" si="113"/>
        <v>0.0003561332828811183</v>
      </c>
      <c r="S232" s="12">
        <f t="shared" si="113"/>
        <v>0.20379727112871993</v>
      </c>
      <c r="T232" s="12">
        <f t="shared" si="113"/>
        <v>0.007757028067754357</v>
      </c>
      <c r="U232" s="12">
        <f t="shared" si="113"/>
        <v>1.1129165090034946E-05</v>
      </c>
      <c r="V232" s="12">
        <f t="shared" si="113"/>
        <v>4.4516660360139785E-05</v>
      </c>
      <c r="W232" s="12">
        <f t="shared" si="113"/>
        <v>5.5645825450174725E-05</v>
      </c>
      <c r="X232" s="12">
        <f t="shared" si="113"/>
        <v>2.2258330180069893E-05</v>
      </c>
      <c r="Y232" s="12">
        <f t="shared" si="113"/>
        <v>0.0008458165468426559</v>
      </c>
      <c r="Z232" s="12">
        <f t="shared" si="113"/>
        <v>0.0007901707213924811</v>
      </c>
      <c r="AA232" s="12">
        <f t="shared" si="113"/>
        <v>0.00011129165090034945</v>
      </c>
      <c r="AB232" s="12">
        <f t="shared" si="113"/>
        <v>7.790415563024462E-05</v>
      </c>
      <c r="AC232" s="12">
        <f t="shared" si="113"/>
        <v>5.5645825450174725E-05</v>
      </c>
      <c r="AD232" s="12">
        <f t="shared" si="113"/>
        <v>7.790415563024462E-05</v>
      </c>
      <c r="AE232" s="12">
        <f t="shared" si="113"/>
        <v>4.4516660360139785E-05</v>
      </c>
      <c r="AF232" s="12">
        <f t="shared" si="113"/>
        <v>0.0002225833018006989</v>
      </c>
      <c r="AG232" s="12">
        <f t="shared" si="113"/>
        <v>0.0014467914617045429</v>
      </c>
      <c r="AH232" s="12">
        <f t="shared" si="113"/>
        <v>2.2258330180069893E-05</v>
      </c>
      <c r="AI232" s="12">
        <f aca="true" t="shared" si="114" ref="AI232:CT232">AI231/89854</f>
        <v>3.338749527010484E-05</v>
      </c>
      <c r="AJ232" s="12">
        <f t="shared" si="114"/>
        <v>0.00018919580653059407</v>
      </c>
      <c r="AK232" s="12">
        <f t="shared" si="114"/>
        <v>7.790415563024462E-05</v>
      </c>
      <c r="AL232" s="12">
        <f t="shared" si="114"/>
        <v>0.0005119415941416075</v>
      </c>
      <c r="AM232" s="12">
        <f t="shared" si="114"/>
        <v>1.1129165090034946E-05</v>
      </c>
      <c r="AN232" s="12">
        <f t="shared" si="114"/>
        <v>4.4516660360139785E-05</v>
      </c>
      <c r="AO232" s="12">
        <f t="shared" si="114"/>
        <v>0.00017806664144055914</v>
      </c>
      <c r="AP232" s="12">
        <f t="shared" si="114"/>
        <v>5.5645825450174725E-05</v>
      </c>
      <c r="AQ232" s="12">
        <f t="shared" si="114"/>
        <v>0.00013354998108041936</v>
      </c>
      <c r="AR232" s="12">
        <f t="shared" si="114"/>
        <v>6.677499054020968E-05</v>
      </c>
      <c r="AS232" s="12">
        <f t="shared" si="114"/>
        <v>0.00015580831126048924</v>
      </c>
      <c r="AT232" s="12">
        <f t="shared" si="114"/>
        <v>0.0002225833018006989</v>
      </c>
      <c r="AU232" s="12">
        <f t="shared" si="114"/>
        <v>6.677499054020968E-05</v>
      </c>
      <c r="AV232" s="12">
        <f t="shared" si="114"/>
        <v>5.5645825450174725E-05</v>
      </c>
      <c r="AW232" s="12">
        <f t="shared" si="114"/>
        <v>0.00014467914617045428</v>
      </c>
      <c r="AX232" s="12">
        <f t="shared" si="114"/>
        <v>0.00011129165090034945</v>
      </c>
      <c r="AY232" s="12">
        <f t="shared" si="114"/>
        <v>0.00011129165090034945</v>
      </c>
      <c r="AZ232" s="12">
        <f t="shared" si="114"/>
        <v>0.0021145413671066395</v>
      </c>
      <c r="BA232" s="12">
        <f t="shared" si="114"/>
        <v>4.4516660360139785E-05</v>
      </c>
      <c r="BB232" s="12">
        <f t="shared" si="114"/>
        <v>5.5645825450174725E-05</v>
      </c>
      <c r="BC232" s="12">
        <f t="shared" si="114"/>
        <v>0.00014467914617045428</v>
      </c>
      <c r="BD232" s="12">
        <f t="shared" si="114"/>
        <v>0.00023371246689073385</v>
      </c>
      <c r="BE232" s="12">
        <f t="shared" si="114"/>
        <v>0</v>
      </c>
      <c r="BF232" s="12">
        <f t="shared" si="114"/>
        <v>3.338749527010484E-05</v>
      </c>
      <c r="BG232" s="12">
        <f t="shared" si="114"/>
        <v>4.4516660360139785E-05</v>
      </c>
      <c r="BH232" s="12">
        <f t="shared" si="114"/>
        <v>5.5645825450174725E-05</v>
      </c>
      <c r="BI232" s="12">
        <f t="shared" si="114"/>
        <v>0.006577336568210653</v>
      </c>
      <c r="BJ232" s="12">
        <f t="shared" si="114"/>
        <v>4.4516660360139785E-05</v>
      </c>
      <c r="BK232" s="12">
        <f t="shared" si="114"/>
        <v>1.1129165090034946E-05</v>
      </c>
      <c r="BL232" s="12">
        <f t="shared" si="114"/>
        <v>0</v>
      </c>
      <c r="BM232" s="12">
        <f t="shared" si="114"/>
        <v>3.338749527010484E-05</v>
      </c>
      <c r="BN232" s="12">
        <f t="shared" si="114"/>
        <v>0.001235337324993879</v>
      </c>
      <c r="BO232" s="12">
        <f t="shared" si="114"/>
        <v>3.338749527010484E-05</v>
      </c>
      <c r="BP232" s="12">
        <f t="shared" si="114"/>
        <v>3.338749527010484E-05</v>
      </c>
      <c r="BQ232" s="12">
        <f t="shared" si="114"/>
        <v>0.0006454915752220268</v>
      </c>
      <c r="BR232" s="12">
        <f t="shared" si="114"/>
        <v>0</v>
      </c>
      <c r="BS232" s="12">
        <f t="shared" si="114"/>
        <v>4.4516660360139785E-05</v>
      </c>
      <c r="BT232" s="12">
        <f t="shared" si="114"/>
        <v>7.790415563024462E-05</v>
      </c>
      <c r="BU232" s="12">
        <f t="shared" si="114"/>
        <v>0.0008458165468426559</v>
      </c>
      <c r="BV232" s="12">
        <f t="shared" si="114"/>
        <v>0.15663186947715182</v>
      </c>
      <c r="BW232" s="12">
        <f t="shared" si="114"/>
        <v>4.4516660360139785E-05</v>
      </c>
      <c r="BX232" s="12">
        <f t="shared" si="114"/>
        <v>3.338749527010484E-05</v>
      </c>
      <c r="BY232" s="12">
        <f t="shared" si="114"/>
        <v>0.00014467914617045428</v>
      </c>
      <c r="BZ232" s="12">
        <f t="shared" si="114"/>
        <v>3.338749527010484E-05</v>
      </c>
      <c r="CA232" s="12">
        <f t="shared" si="114"/>
        <v>0.0005008124290515726</v>
      </c>
      <c r="CB232" s="12">
        <f t="shared" si="114"/>
        <v>1.1129165090034946E-05</v>
      </c>
      <c r="CC232" s="12">
        <f t="shared" si="114"/>
        <v>3.338749527010484E-05</v>
      </c>
      <c r="CD232" s="12">
        <f t="shared" si="114"/>
        <v>2.2258330180069893E-05</v>
      </c>
      <c r="CE232" s="12">
        <f t="shared" si="114"/>
        <v>8.903332072027957E-05</v>
      </c>
      <c r="CF232" s="12">
        <f t="shared" si="114"/>
        <v>3.338749527010484E-05</v>
      </c>
      <c r="CG232" s="12">
        <f t="shared" si="114"/>
        <v>0.00020032497162062902</v>
      </c>
      <c r="CH232" s="12">
        <f t="shared" si="114"/>
        <v>0.0001224208159903844</v>
      </c>
      <c r="CI232" s="12">
        <f t="shared" si="114"/>
        <v>0.010594965165713267</v>
      </c>
      <c r="CJ232" s="12">
        <f t="shared" si="114"/>
        <v>1.1129165090034946E-05</v>
      </c>
      <c r="CK232" s="12">
        <f t="shared" si="114"/>
        <v>4.4516660360139785E-05</v>
      </c>
      <c r="CL232" s="12">
        <f t="shared" si="114"/>
        <v>0.00015580831126048924</v>
      </c>
      <c r="CM232" s="12">
        <f t="shared" si="114"/>
        <v>1.1129165090034946E-05</v>
      </c>
      <c r="CN232" s="12">
        <f t="shared" si="114"/>
        <v>6.677499054020968E-05</v>
      </c>
      <c r="CO232" s="12">
        <f t="shared" si="114"/>
        <v>0</v>
      </c>
      <c r="CP232" s="12">
        <f t="shared" si="114"/>
        <v>6.677499054020968E-05</v>
      </c>
      <c r="CQ232" s="12">
        <f t="shared" si="114"/>
        <v>0.00020032497162062902</v>
      </c>
      <c r="CR232" s="12">
        <f t="shared" si="114"/>
        <v>7.790415563024462E-05</v>
      </c>
      <c r="CS232" s="12">
        <f t="shared" si="114"/>
        <v>2.2258330180069893E-05</v>
      </c>
      <c r="CT232" s="12">
        <f t="shared" si="114"/>
        <v>4.4516660360139785E-05</v>
      </c>
      <c r="CU232" s="12">
        <f aca="true" t="shared" si="115" ref="CU232:EG232">CU231/89854</f>
        <v>0</v>
      </c>
      <c r="CV232" s="12">
        <f t="shared" si="115"/>
        <v>6.677499054020968E-05</v>
      </c>
      <c r="CW232" s="12">
        <f t="shared" si="115"/>
        <v>0.0011463040042735994</v>
      </c>
      <c r="CX232" s="12">
        <f t="shared" si="115"/>
        <v>0.00011129165090034945</v>
      </c>
      <c r="CY232" s="12">
        <f t="shared" si="115"/>
        <v>0.00017806664144055914</v>
      </c>
      <c r="CZ232" s="12">
        <f t="shared" si="115"/>
        <v>0.00021145413671066397</v>
      </c>
      <c r="DA232" s="12">
        <f t="shared" si="115"/>
        <v>3.338749527010484E-05</v>
      </c>
      <c r="DB232" s="12">
        <f t="shared" si="115"/>
        <v>4.4516660360139785E-05</v>
      </c>
      <c r="DC232" s="12">
        <f t="shared" si="115"/>
        <v>6.677499054020968E-05</v>
      </c>
      <c r="DD232" s="12">
        <f t="shared" si="115"/>
        <v>5.5645825450174725E-05</v>
      </c>
      <c r="DE232" s="12">
        <f t="shared" si="115"/>
        <v>0.0016805039285952767</v>
      </c>
      <c r="DF232" s="12">
        <f t="shared" si="115"/>
        <v>0.5836134173214326</v>
      </c>
      <c r="DG232" s="12">
        <f t="shared" si="115"/>
        <v>8.903332072027957E-05</v>
      </c>
      <c r="DH232" s="12">
        <f t="shared" si="115"/>
        <v>0.001190820664633739</v>
      </c>
      <c r="DI232" s="12">
        <f t="shared" si="115"/>
        <v>0.0001224208159903844</v>
      </c>
      <c r="DJ232" s="12">
        <f t="shared" si="115"/>
        <v>0.00605426580897901</v>
      </c>
      <c r="DK232" s="12">
        <f t="shared" si="115"/>
        <v>0.00018919580653059407</v>
      </c>
      <c r="DL232" s="12">
        <f t="shared" si="115"/>
        <v>0.00031161662252097847</v>
      </c>
      <c r="DM232" s="12">
        <f t="shared" si="115"/>
        <v>8.903332072027957E-05</v>
      </c>
      <c r="DN232" s="12">
        <f t="shared" si="115"/>
        <v>5.5645825450174725E-05</v>
      </c>
      <c r="DO232" s="12">
        <f t="shared" si="115"/>
        <v>0.00028935829234090856</v>
      </c>
      <c r="DP232" s="12">
        <f t="shared" si="115"/>
        <v>8.903332072027957E-05</v>
      </c>
      <c r="DQ232" s="12">
        <f t="shared" si="115"/>
        <v>5.5645825450174725E-05</v>
      </c>
      <c r="DR232" s="12">
        <f t="shared" si="115"/>
        <v>0</v>
      </c>
      <c r="DS232" s="12">
        <f t="shared" si="115"/>
        <v>0.0016248581031451021</v>
      </c>
      <c r="DT232" s="12">
        <f t="shared" si="115"/>
        <v>0.00027822912725087364</v>
      </c>
      <c r="DU232" s="12">
        <f t="shared" si="115"/>
        <v>1.1129165090034946E-05</v>
      </c>
      <c r="DV232" s="12">
        <f t="shared" si="115"/>
        <v>5.5645825450174725E-05</v>
      </c>
      <c r="DW232" s="12">
        <f t="shared" si="115"/>
        <v>0.00015580831126048924</v>
      </c>
      <c r="DX232" s="12">
        <f t="shared" si="115"/>
        <v>2.2258330180069893E-05</v>
      </c>
      <c r="DY232" s="12">
        <f t="shared" si="115"/>
        <v>2.2258330180069893E-05</v>
      </c>
      <c r="DZ232" s="12">
        <f t="shared" si="115"/>
        <v>3.338749527010484E-05</v>
      </c>
      <c r="EA232" s="12">
        <f t="shared" si="115"/>
        <v>0.00015580831126048924</v>
      </c>
      <c r="EB232" s="12">
        <f t="shared" si="115"/>
        <v>0.00011129165090034945</v>
      </c>
      <c r="EC232" s="12">
        <f t="shared" si="115"/>
        <v>5.5645825450174725E-05</v>
      </c>
      <c r="ED232" s="12">
        <f t="shared" si="115"/>
        <v>8.903332072027957E-05</v>
      </c>
      <c r="EE232" s="12">
        <f t="shared" si="115"/>
        <v>3.338749527010484E-05</v>
      </c>
      <c r="EF232" s="12">
        <f t="shared" si="115"/>
        <v>0.0002225833018006989</v>
      </c>
      <c r="EG232" s="12">
        <f t="shared" si="115"/>
        <v>0.00010016248581031451</v>
      </c>
    </row>
    <row r="233" spans="2:137" ht="4.5" customHeight="1">
      <c r="B233" s="13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</row>
    <row r="234" spans="1:137" ht="12.75">
      <c r="A234" s="3" t="s">
        <v>94</v>
      </c>
      <c r="B234" s="13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</row>
    <row r="235" spans="2:137" ht="12.75">
      <c r="B235" s="7" t="s">
        <v>89</v>
      </c>
      <c r="C235" s="8">
        <v>18</v>
      </c>
      <c r="D235" s="8">
        <v>23</v>
      </c>
      <c r="E235" s="8">
        <v>2</v>
      </c>
      <c r="F235" s="8">
        <v>7</v>
      </c>
      <c r="G235" s="8">
        <v>33</v>
      </c>
      <c r="H235" s="8">
        <v>15</v>
      </c>
      <c r="I235" s="8">
        <v>31</v>
      </c>
      <c r="J235" s="8">
        <v>2</v>
      </c>
      <c r="K235" s="8">
        <v>2</v>
      </c>
      <c r="L235" s="8">
        <v>1</v>
      </c>
      <c r="M235" s="8">
        <v>2</v>
      </c>
      <c r="N235" s="8">
        <v>40</v>
      </c>
      <c r="O235" s="8">
        <v>24</v>
      </c>
      <c r="P235" s="8">
        <v>11</v>
      </c>
      <c r="Q235" s="8">
        <v>3</v>
      </c>
      <c r="R235" s="8">
        <v>34</v>
      </c>
      <c r="S235" s="8">
        <v>26917</v>
      </c>
      <c r="T235" s="8">
        <v>2961</v>
      </c>
      <c r="U235" s="8">
        <v>3</v>
      </c>
      <c r="V235" s="8">
        <v>5</v>
      </c>
      <c r="W235" s="8">
        <v>4</v>
      </c>
      <c r="X235" s="8">
        <v>0</v>
      </c>
      <c r="Y235" s="8">
        <v>125</v>
      </c>
      <c r="Z235" s="8">
        <v>72</v>
      </c>
      <c r="AA235" s="8">
        <v>2</v>
      </c>
      <c r="AB235" s="8">
        <v>7</v>
      </c>
      <c r="AC235" s="8">
        <v>4</v>
      </c>
      <c r="AD235" s="8">
        <v>4</v>
      </c>
      <c r="AE235" s="8">
        <v>9</v>
      </c>
      <c r="AF235" s="8">
        <v>14</v>
      </c>
      <c r="AG235" s="8">
        <v>214</v>
      </c>
      <c r="AH235" s="8">
        <v>3</v>
      </c>
      <c r="AI235" s="8">
        <v>1</v>
      </c>
      <c r="AJ235" s="8">
        <v>20</v>
      </c>
      <c r="AK235" s="8">
        <v>1</v>
      </c>
      <c r="AL235" s="8">
        <v>73</v>
      </c>
      <c r="AM235" s="8">
        <v>0</v>
      </c>
      <c r="AN235" s="8">
        <v>2</v>
      </c>
      <c r="AO235" s="8">
        <v>17</v>
      </c>
      <c r="AP235" s="8">
        <v>17</v>
      </c>
      <c r="AQ235" s="8">
        <v>15</v>
      </c>
      <c r="AR235" s="8">
        <v>14</v>
      </c>
      <c r="AS235" s="8">
        <v>30</v>
      </c>
      <c r="AT235" s="8">
        <v>27</v>
      </c>
      <c r="AU235" s="8">
        <v>10</v>
      </c>
      <c r="AV235" s="8">
        <v>9</v>
      </c>
      <c r="AW235" s="8">
        <v>26</v>
      </c>
      <c r="AX235" s="8">
        <v>14</v>
      </c>
      <c r="AY235" s="8">
        <v>4</v>
      </c>
      <c r="AZ235" s="8">
        <v>711</v>
      </c>
      <c r="BA235" s="8">
        <v>3</v>
      </c>
      <c r="BB235" s="8">
        <v>6</v>
      </c>
      <c r="BC235" s="8">
        <v>17</v>
      </c>
      <c r="BD235" s="8">
        <v>19</v>
      </c>
      <c r="BE235" s="8">
        <v>1</v>
      </c>
      <c r="BF235" s="8">
        <v>3</v>
      </c>
      <c r="BG235" s="8">
        <v>3</v>
      </c>
      <c r="BH235" s="8">
        <v>6</v>
      </c>
      <c r="BI235" s="8">
        <v>53</v>
      </c>
      <c r="BJ235" s="8">
        <v>10</v>
      </c>
      <c r="BK235" s="8">
        <v>3</v>
      </c>
      <c r="BL235" s="8">
        <v>2</v>
      </c>
      <c r="BM235" s="8">
        <v>6</v>
      </c>
      <c r="BN235" s="8">
        <v>8</v>
      </c>
      <c r="BO235" s="8">
        <v>4</v>
      </c>
      <c r="BP235" s="8">
        <v>2</v>
      </c>
      <c r="BQ235" s="8">
        <v>87</v>
      </c>
      <c r="BR235" s="8">
        <v>7</v>
      </c>
      <c r="BS235" s="8">
        <v>0</v>
      </c>
      <c r="BT235" s="8">
        <v>5</v>
      </c>
      <c r="BU235" s="8">
        <v>9</v>
      </c>
      <c r="BV235" s="8">
        <v>11479</v>
      </c>
      <c r="BW235" s="8">
        <v>3</v>
      </c>
      <c r="BX235" s="8">
        <v>2</v>
      </c>
      <c r="BY235" s="8">
        <v>4</v>
      </c>
      <c r="BZ235" s="8">
        <v>2</v>
      </c>
      <c r="CA235" s="8">
        <v>37</v>
      </c>
      <c r="CB235" s="8">
        <v>2</v>
      </c>
      <c r="CC235" s="8">
        <v>0</v>
      </c>
      <c r="CD235" s="8">
        <v>0</v>
      </c>
      <c r="CE235" s="8">
        <v>5</v>
      </c>
      <c r="CF235" s="8">
        <v>2</v>
      </c>
      <c r="CG235" s="8">
        <v>0</v>
      </c>
      <c r="CH235" s="8">
        <v>10</v>
      </c>
      <c r="CI235" s="8">
        <v>69</v>
      </c>
      <c r="CJ235" s="8">
        <v>2</v>
      </c>
      <c r="CK235" s="8">
        <v>4</v>
      </c>
      <c r="CL235" s="8">
        <v>6</v>
      </c>
      <c r="CM235" s="8">
        <v>4</v>
      </c>
      <c r="CN235" s="8">
        <v>17</v>
      </c>
      <c r="CO235" s="8">
        <v>3</v>
      </c>
      <c r="CP235" s="8">
        <v>2</v>
      </c>
      <c r="CQ235" s="8">
        <v>9</v>
      </c>
      <c r="CR235" s="8">
        <v>1</v>
      </c>
      <c r="CS235" s="8">
        <v>2</v>
      </c>
      <c r="CT235" s="8">
        <v>1</v>
      </c>
      <c r="CU235" s="8">
        <v>1</v>
      </c>
      <c r="CV235" s="8">
        <v>11</v>
      </c>
      <c r="CW235" s="8">
        <v>61</v>
      </c>
      <c r="CX235" s="8">
        <v>27</v>
      </c>
      <c r="CY235" s="8">
        <v>5</v>
      </c>
      <c r="CZ235" s="8">
        <v>23</v>
      </c>
      <c r="DA235" s="8">
        <v>0</v>
      </c>
      <c r="DB235" s="8">
        <v>4</v>
      </c>
      <c r="DC235" s="8">
        <v>4</v>
      </c>
      <c r="DD235" s="8">
        <v>4</v>
      </c>
      <c r="DE235" s="8">
        <v>75</v>
      </c>
      <c r="DF235" s="8">
        <v>31491</v>
      </c>
      <c r="DG235" s="8">
        <v>8</v>
      </c>
      <c r="DH235" s="8">
        <v>66</v>
      </c>
      <c r="DI235" s="8">
        <v>5</v>
      </c>
      <c r="DJ235" s="8">
        <v>31</v>
      </c>
      <c r="DK235" s="8">
        <v>25</v>
      </c>
      <c r="DL235" s="8">
        <v>17</v>
      </c>
      <c r="DM235" s="8">
        <v>2</v>
      </c>
      <c r="DN235" s="8">
        <v>3</v>
      </c>
      <c r="DO235" s="8">
        <v>5</v>
      </c>
      <c r="DP235" s="8">
        <v>5</v>
      </c>
      <c r="DQ235" s="8">
        <v>11</v>
      </c>
      <c r="DR235" s="8">
        <v>0</v>
      </c>
      <c r="DS235" s="8">
        <v>316</v>
      </c>
      <c r="DT235" s="8">
        <v>28</v>
      </c>
      <c r="DU235" s="8">
        <v>2</v>
      </c>
      <c r="DV235" s="8">
        <v>5</v>
      </c>
      <c r="DW235" s="8">
        <v>4</v>
      </c>
      <c r="DX235" s="8">
        <v>3</v>
      </c>
      <c r="DY235" s="8">
        <v>0</v>
      </c>
      <c r="DZ235" s="8">
        <v>14</v>
      </c>
      <c r="EA235" s="8">
        <v>13</v>
      </c>
      <c r="EB235" s="8">
        <v>34</v>
      </c>
      <c r="EC235" s="8">
        <v>19</v>
      </c>
      <c r="ED235" s="8">
        <v>9</v>
      </c>
      <c r="EE235" s="8">
        <v>2</v>
      </c>
      <c r="EF235" s="8">
        <v>7</v>
      </c>
      <c r="EG235" s="8">
        <v>1</v>
      </c>
    </row>
    <row r="236" spans="2:137" ht="12.75">
      <c r="B236" s="7" t="s">
        <v>93</v>
      </c>
      <c r="C236" s="8">
        <v>9</v>
      </c>
      <c r="D236" s="8">
        <v>12</v>
      </c>
      <c r="E236" s="8">
        <v>2</v>
      </c>
      <c r="F236" s="8">
        <v>2</v>
      </c>
      <c r="G236" s="8">
        <v>21</v>
      </c>
      <c r="H236" s="8">
        <v>9</v>
      </c>
      <c r="I236" s="8">
        <v>10</v>
      </c>
      <c r="J236" s="8">
        <v>2</v>
      </c>
      <c r="K236" s="8">
        <v>2</v>
      </c>
      <c r="L236" s="8">
        <v>3</v>
      </c>
      <c r="M236" s="8">
        <v>0</v>
      </c>
      <c r="N236" s="8">
        <v>21</v>
      </c>
      <c r="O236" s="8">
        <v>17</v>
      </c>
      <c r="P236" s="8">
        <v>7</v>
      </c>
      <c r="Q236" s="8">
        <v>22</v>
      </c>
      <c r="R236" s="8">
        <v>21</v>
      </c>
      <c r="S236" s="8">
        <v>16579</v>
      </c>
      <c r="T236" s="8">
        <v>1498</v>
      </c>
      <c r="U236" s="8">
        <v>2</v>
      </c>
      <c r="V236" s="8">
        <v>1</v>
      </c>
      <c r="W236" s="8">
        <v>1</v>
      </c>
      <c r="X236" s="8">
        <v>2</v>
      </c>
      <c r="Y236" s="8">
        <v>58</v>
      </c>
      <c r="Z236" s="8">
        <v>72</v>
      </c>
      <c r="AA236" s="8">
        <v>4</v>
      </c>
      <c r="AB236" s="8">
        <v>2</v>
      </c>
      <c r="AC236" s="8">
        <v>2</v>
      </c>
      <c r="AD236" s="8">
        <v>0</v>
      </c>
      <c r="AE236" s="8">
        <v>2</v>
      </c>
      <c r="AF236" s="8">
        <v>32</v>
      </c>
      <c r="AG236" s="8">
        <v>107</v>
      </c>
      <c r="AH236" s="8">
        <v>2</v>
      </c>
      <c r="AI236" s="8">
        <v>1</v>
      </c>
      <c r="AJ236" s="8">
        <v>8</v>
      </c>
      <c r="AK236" s="8">
        <v>1</v>
      </c>
      <c r="AL236" s="8">
        <v>47</v>
      </c>
      <c r="AM236" s="8">
        <v>1</v>
      </c>
      <c r="AN236" s="8">
        <v>3</v>
      </c>
      <c r="AO236" s="8">
        <v>20</v>
      </c>
      <c r="AP236" s="8">
        <v>21</v>
      </c>
      <c r="AQ236" s="8">
        <v>7</v>
      </c>
      <c r="AR236" s="8">
        <v>13</v>
      </c>
      <c r="AS236" s="8">
        <v>27</v>
      </c>
      <c r="AT236" s="8">
        <v>16</v>
      </c>
      <c r="AU236" s="8">
        <v>10</v>
      </c>
      <c r="AV236" s="8">
        <v>8</v>
      </c>
      <c r="AW236" s="8">
        <v>57</v>
      </c>
      <c r="AX236" s="8">
        <v>9</v>
      </c>
      <c r="AY236" s="8">
        <v>3</v>
      </c>
      <c r="AZ236" s="8">
        <v>227</v>
      </c>
      <c r="BA236" s="8">
        <v>3</v>
      </c>
      <c r="BB236" s="8">
        <v>14</v>
      </c>
      <c r="BC236" s="8">
        <v>10</v>
      </c>
      <c r="BD236" s="8">
        <v>16</v>
      </c>
      <c r="BE236" s="8">
        <v>0</v>
      </c>
      <c r="BF236" s="8">
        <v>4</v>
      </c>
      <c r="BG236" s="8">
        <v>4</v>
      </c>
      <c r="BH236" s="8">
        <v>3</v>
      </c>
      <c r="BI236" s="8">
        <v>0</v>
      </c>
      <c r="BJ236" s="8">
        <v>10</v>
      </c>
      <c r="BK236" s="8">
        <v>1</v>
      </c>
      <c r="BL236" s="8">
        <v>1</v>
      </c>
      <c r="BM236" s="8">
        <v>6</v>
      </c>
      <c r="BN236" s="8">
        <v>17</v>
      </c>
      <c r="BO236" s="8">
        <v>4</v>
      </c>
      <c r="BP236" s="8">
        <v>13</v>
      </c>
      <c r="BQ236" s="8">
        <v>52</v>
      </c>
      <c r="BR236" s="8">
        <v>18</v>
      </c>
      <c r="BS236" s="8">
        <v>0</v>
      </c>
      <c r="BT236" s="8">
        <v>2</v>
      </c>
      <c r="BU236" s="8">
        <v>9</v>
      </c>
      <c r="BV236" s="8">
        <v>10222</v>
      </c>
      <c r="BW236" s="8">
        <v>3</v>
      </c>
      <c r="BX236" s="8">
        <v>2</v>
      </c>
      <c r="BY236" s="8">
        <v>31</v>
      </c>
      <c r="BZ236" s="8">
        <v>2</v>
      </c>
      <c r="CA236" s="8">
        <v>69</v>
      </c>
      <c r="CB236" s="8">
        <v>0</v>
      </c>
      <c r="CC236" s="8">
        <v>1</v>
      </c>
      <c r="CD236" s="8">
        <v>14</v>
      </c>
      <c r="CE236" s="8">
        <v>15</v>
      </c>
      <c r="CF236" s="8">
        <v>0</v>
      </c>
      <c r="CG236" s="8">
        <v>6</v>
      </c>
      <c r="CH236" s="8">
        <v>6</v>
      </c>
      <c r="CI236" s="8">
        <v>17</v>
      </c>
      <c r="CJ236" s="8">
        <v>1</v>
      </c>
      <c r="CK236" s="8">
        <v>3</v>
      </c>
      <c r="CL236" s="8">
        <v>1</v>
      </c>
      <c r="CM236" s="8">
        <v>4</v>
      </c>
      <c r="CN236" s="8">
        <v>0</v>
      </c>
      <c r="CO236" s="8">
        <v>7</v>
      </c>
      <c r="CP236" s="8">
        <v>4</v>
      </c>
      <c r="CQ236" s="8">
        <v>21</v>
      </c>
      <c r="CR236" s="8">
        <v>4</v>
      </c>
      <c r="CS236" s="8">
        <v>1</v>
      </c>
      <c r="CT236" s="8">
        <v>2</v>
      </c>
      <c r="CU236" s="8">
        <v>3</v>
      </c>
      <c r="CV236" s="8">
        <v>9</v>
      </c>
      <c r="CW236" s="8">
        <v>33</v>
      </c>
      <c r="CX236" s="8">
        <v>8</v>
      </c>
      <c r="CY236" s="8">
        <v>7</v>
      </c>
      <c r="CZ236" s="8">
        <v>7</v>
      </c>
      <c r="DA236" s="8">
        <v>2</v>
      </c>
      <c r="DB236" s="8">
        <v>7</v>
      </c>
      <c r="DC236" s="8">
        <v>0</v>
      </c>
      <c r="DD236" s="8">
        <v>12</v>
      </c>
      <c r="DE236" s="8">
        <v>96</v>
      </c>
      <c r="DF236" s="8">
        <v>20811</v>
      </c>
      <c r="DG236" s="8">
        <v>3</v>
      </c>
      <c r="DH236" s="8">
        <v>32</v>
      </c>
      <c r="DI236" s="8">
        <v>3</v>
      </c>
      <c r="DJ236" s="8">
        <v>0</v>
      </c>
      <c r="DK236" s="8">
        <v>12</v>
      </c>
      <c r="DL236" s="8">
        <v>13</v>
      </c>
      <c r="DM236" s="8">
        <v>3</v>
      </c>
      <c r="DN236" s="8">
        <v>2</v>
      </c>
      <c r="DO236" s="8">
        <v>4</v>
      </c>
      <c r="DP236" s="8">
        <v>1</v>
      </c>
      <c r="DQ236" s="8">
        <v>5</v>
      </c>
      <c r="DR236" s="8">
        <v>1</v>
      </c>
      <c r="DS236" s="8">
        <v>138</v>
      </c>
      <c r="DT236" s="8">
        <v>57</v>
      </c>
      <c r="DU236" s="8">
        <v>4</v>
      </c>
      <c r="DV236" s="8">
        <v>5</v>
      </c>
      <c r="DW236" s="8">
        <v>16</v>
      </c>
      <c r="DX236" s="8">
        <v>11</v>
      </c>
      <c r="DY236" s="8">
        <v>0</v>
      </c>
      <c r="DZ236" s="8">
        <v>4</v>
      </c>
      <c r="EA236" s="8">
        <v>8</v>
      </c>
      <c r="EB236" s="8">
        <v>10</v>
      </c>
      <c r="EC236" s="8">
        <v>4</v>
      </c>
      <c r="ED236" s="8">
        <v>14</v>
      </c>
      <c r="EE236" s="8">
        <v>0</v>
      </c>
      <c r="EF236" s="8">
        <v>7</v>
      </c>
      <c r="EG236" s="8">
        <v>0</v>
      </c>
    </row>
    <row r="237" spans="1:137" ht="12.75">
      <c r="A237" s="9" t="s">
        <v>13</v>
      </c>
      <c r="C237" s="8">
        <v>27</v>
      </c>
      <c r="D237" s="8">
        <v>35</v>
      </c>
      <c r="E237" s="8">
        <v>4</v>
      </c>
      <c r="F237" s="8">
        <v>9</v>
      </c>
      <c r="G237" s="8">
        <v>54</v>
      </c>
      <c r="H237" s="8">
        <v>24</v>
      </c>
      <c r="I237" s="8">
        <v>41</v>
      </c>
      <c r="J237" s="8">
        <v>4</v>
      </c>
      <c r="K237" s="8">
        <v>4</v>
      </c>
      <c r="L237" s="8">
        <v>4</v>
      </c>
      <c r="M237" s="8">
        <v>2</v>
      </c>
      <c r="N237" s="8">
        <v>61</v>
      </c>
      <c r="O237" s="8">
        <v>41</v>
      </c>
      <c r="P237" s="8">
        <v>18</v>
      </c>
      <c r="Q237" s="8">
        <v>25</v>
      </c>
      <c r="R237" s="8">
        <v>55</v>
      </c>
      <c r="S237" s="8">
        <v>43496</v>
      </c>
      <c r="T237" s="8">
        <v>4459</v>
      </c>
      <c r="U237" s="8">
        <v>5</v>
      </c>
      <c r="V237" s="8">
        <v>6</v>
      </c>
      <c r="W237" s="8">
        <v>5</v>
      </c>
      <c r="X237" s="8">
        <v>2</v>
      </c>
      <c r="Y237" s="8">
        <v>183</v>
      </c>
      <c r="Z237" s="8">
        <v>144</v>
      </c>
      <c r="AA237" s="8">
        <v>6</v>
      </c>
      <c r="AB237" s="8">
        <v>9</v>
      </c>
      <c r="AC237" s="8">
        <v>6</v>
      </c>
      <c r="AD237" s="8">
        <v>4</v>
      </c>
      <c r="AE237" s="8">
        <v>11</v>
      </c>
      <c r="AF237" s="8">
        <v>46</v>
      </c>
      <c r="AG237" s="8">
        <v>321</v>
      </c>
      <c r="AH237" s="8">
        <v>5</v>
      </c>
      <c r="AI237" s="8">
        <v>2</v>
      </c>
      <c r="AJ237" s="8">
        <v>28</v>
      </c>
      <c r="AK237" s="8">
        <v>2</v>
      </c>
      <c r="AL237" s="8">
        <v>120</v>
      </c>
      <c r="AM237" s="8">
        <v>1</v>
      </c>
      <c r="AN237" s="8">
        <v>5</v>
      </c>
      <c r="AO237" s="8">
        <v>37</v>
      </c>
      <c r="AP237" s="8">
        <v>38</v>
      </c>
      <c r="AQ237" s="8">
        <v>22</v>
      </c>
      <c r="AR237" s="8">
        <v>27</v>
      </c>
      <c r="AS237" s="8">
        <v>57</v>
      </c>
      <c r="AT237" s="8">
        <v>43</v>
      </c>
      <c r="AU237" s="8">
        <v>20</v>
      </c>
      <c r="AV237" s="8">
        <v>17</v>
      </c>
      <c r="AW237" s="8">
        <v>83</v>
      </c>
      <c r="AX237" s="8">
        <v>23</v>
      </c>
      <c r="AY237" s="8">
        <v>7</v>
      </c>
      <c r="AZ237" s="8">
        <v>938</v>
      </c>
      <c r="BA237" s="8">
        <v>6</v>
      </c>
      <c r="BB237" s="8">
        <v>20</v>
      </c>
      <c r="BC237" s="8">
        <v>27</v>
      </c>
      <c r="BD237" s="8">
        <v>35</v>
      </c>
      <c r="BE237" s="8">
        <v>1</v>
      </c>
      <c r="BF237" s="8">
        <v>7</v>
      </c>
      <c r="BG237" s="8">
        <v>7</v>
      </c>
      <c r="BH237" s="8">
        <v>9</v>
      </c>
      <c r="BI237" s="8">
        <v>53</v>
      </c>
      <c r="BJ237" s="8">
        <v>20</v>
      </c>
      <c r="BK237" s="8">
        <v>4</v>
      </c>
      <c r="BL237" s="8">
        <v>3</v>
      </c>
      <c r="BM237" s="8">
        <v>12</v>
      </c>
      <c r="BN237" s="8">
        <v>25</v>
      </c>
      <c r="BO237" s="8">
        <v>8</v>
      </c>
      <c r="BP237" s="8">
        <v>15</v>
      </c>
      <c r="BQ237" s="8">
        <v>139</v>
      </c>
      <c r="BR237" s="8">
        <v>25</v>
      </c>
      <c r="BS237" s="8">
        <v>0</v>
      </c>
      <c r="BT237" s="8">
        <v>7</v>
      </c>
      <c r="BU237" s="8">
        <v>18</v>
      </c>
      <c r="BV237" s="8">
        <v>21701</v>
      </c>
      <c r="BW237" s="8">
        <v>6</v>
      </c>
      <c r="BX237" s="8">
        <v>4</v>
      </c>
      <c r="BY237" s="8">
        <v>35</v>
      </c>
      <c r="BZ237" s="8">
        <v>4</v>
      </c>
      <c r="CA237" s="8">
        <v>106</v>
      </c>
      <c r="CB237" s="8">
        <v>2</v>
      </c>
      <c r="CC237" s="8">
        <v>1</v>
      </c>
      <c r="CD237" s="8">
        <v>14</v>
      </c>
      <c r="CE237" s="8">
        <v>20</v>
      </c>
      <c r="CF237" s="8">
        <v>2</v>
      </c>
      <c r="CG237" s="8">
        <v>6</v>
      </c>
      <c r="CH237" s="8">
        <v>16</v>
      </c>
      <c r="CI237" s="8">
        <v>86</v>
      </c>
      <c r="CJ237" s="8">
        <v>3</v>
      </c>
      <c r="CK237" s="8">
        <v>7</v>
      </c>
      <c r="CL237" s="8">
        <v>7</v>
      </c>
      <c r="CM237" s="8">
        <v>8</v>
      </c>
      <c r="CN237" s="8">
        <v>17</v>
      </c>
      <c r="CO237" s="8">
        <v>10</v>
      </c>
      <c r="CP237" s="8">
        <v>6</v>
      </c>
      <c r="CQ237" s="8">
        <v>30</v>
      </c>
      <c r="CR237" s="8">
        <v>5</v>
      </c>
      <c r="CS237" s="8">
        <v>3</v>
      </c>
      <c r="CT237" s="8">
        <v>3</v>
      </c>
      <c r="CU237" s="8">
        <v>4</v>
      </c>
      <c r="CV237" s="8">
        <v>20</v>
      </c>
      <c r="CW237" s="8">
        <v>94</v>
      </c>
      <c r="CX237" s="8">
        <v>35</v>
      </c>
      <c r="CY237" s="8">
        <v>12</v>
      </c>
      <c r="CZ237" s="8">
        <v>30</v>
      </c>
      <c r="DA237" s="8">
        <v>2</v>
      </c>
      <c r="DB237" s="8">
        <v>11</v>
      </c>
      <c r="DC237" s="8">
        <v>4</v>
      </c>
      <c r="DD237" s="8">
        <v>16</v>
      </c>
      <c r="DE237" s="8">
        <v>171</v>
      </c>
      <c r="DF237" s="8">
        <v>52302</v>
      </c>
      <c r="DG237" s="8">
        <v>11</v>
      </c>
      <c r="DH237" s="8">
        <v>98</v>
      </c>
      <c r="DI237" s="8">
        <v>8</v>
      </c>
      <c r="DJ237" s="8">
        <v>31</v>
      </c>
      <c r="DK237" s="8">
        <v>37</v>
      </c>
      <c r="DL237" s="8">
        <v>30</v>
      </c>
      <c r="DM237" s="8">
        <v>5</v>
      </c>
      <c r="DN237" s="8">
        <v>5</v>
      </c>
      <c r="DO237" s="8">
        <v>9</v>
      </c>
      <c r="DP237" s="8">
        <v>6</v>
      </c>
      <c r="DQ237" s="8">
        <v>16</v>
      </c>
      <c r="DR237" s="8">
        <v>1</v>
      </c>
      <c r="DS237" s="8">
        <v>454</v>
      </c>
      <c r="DT237" s="8">
        <v>85</v>
      </c>
      <c r="DU237" s="8">
        <v>6</v>
      </c>
      <c r="DV237" s="8">
        <v>10</v>
      </c>
      <c r="DW237" s="8">
        <v>20</v>
      </c>
      <c r="DX237" s="8">
        <v>14</v>
      </c>
      <c r="DY237" s="8">
        <v>0</v>
      </c>
      <c r="DZ237" s="8">
        <v>18</v>
      </c>
      <c r="EA237" s="8">
        <v>21</v>
      </c>
      <c r="EB237" s="8">
        <v>44</v>
      </c>
      <c r="EC237" s="8">
        <v>23</v>
      </c>
      <c r="ED237" s="8">
        <v>23</v>
      </c>
      <c r="EE237" s="8">
        <v>2</v>
      </c>
      <c r="EF237" s="8">
        <v>14</v>
      </c>
      <c r="EG237" s="8">
        <v>1</v>
      </c>
    </row>
    <row r="238" spans="2:137" s="10" customFormat="1" ht="12.75" customHeight="1">
      <c r="B238" s="11" t="s">
        <v>145</v>
      </c>
      <c r="C238" s="12">
        <f aca="true" t="shared" si="116" ref="C238:AH238">C237/126822</f>
        <v>0.00021289681600984055</v>
      </c>
      <c r="D238" s="12">
        <f t="shared" si="116"/>
        <v>0.00027597735408683034</v>
      </c>
      <c r="E238" s="12">
        <f t="shared" si="116"/>
        <v>3.15402690384949E-05</v>
      </c>
      <c r="F238" s="12">
        <f t="shared" si="116"/>
        <v>7.096560533661353E-05</v>
      </c>
      <c r="G238" s="12">
        <f t="shared" si="116"/>
        <v>0.0004257936320196811</v>
      </c>
      <c r="H238" s="12">
        <f t="shared" si="116"/>
        <v>0.00018924161423096938</v>
      </c>
      <c r="I238" s="12">
        <f t="shared" si="116"/>
        <v>0.0003232877576445727</v>
      </c>
      <c r="J238" s="12">
        <f t="shared" si="116"/>
        <v>3.15402690384949E-05</v>
      </c>
      <c r="K238" s="12">
        <f t="shared" si="116"/>
        <v>3.15402690384949E-05</v>
      </c>
      <c r="L238" s="12">
        <f t="shared" si="116"/>
        <v>3.15402690384949E-05</v>
      </c>
      <c r="M238" s="12">
        <f t="shared" si="116"/>
        <v>1.577013451924745E-05</v>
      </c>
      <c r="N238" s="12">
        <f t="shared" si="116"/>
        <v>0.0004809891028370472</v>
      </c>
      <c r="O238" s="12">
        <f t="shared" si="116"/>
        <v>0.0003232877576445727</v>
      </c>
      <c r="P238" s="12">
        <f t="shared" si="116"/>
        <v>0.00014193121067322705</v>
      </c>
      <c r="Q238" s="12">
        <f t="shared" si="116"/>
        <v>0.00019712668149059312</v>
      </c>
      <c r="R238" s="12">
        <f t="shared" si="116"/>
        <v>0.0004336786992793049</v>
      </c>
      <c r="S238" s="12">
        <f t="shared" si="116"/>
        <v>0.34296888552459354</v>
      </c>
      <c r="T238" s="12">
        <f t="shared" si="116"/>
        <v>0.03515951491066219</v>
      </c>
      <c r="U238" s="12">
        <f t="shared" si="116"/>
        <v>3.942533629811862E-05</v>
      </c>
      <c r="V238" s="12">
        <f t="shared" si="116"/>
        <v>4.7310403557742344E-05</v>
      </c>
      <c r="W238" s="12">
        <f t="shared" si="116"/>
        <v>3.942533629811862E-05</v>
      </c>
      <c r="X238" s="12">
        <f t="shared" si="116"/>
        <v>1.577013451924745E-05</v>
      </c>
      <c r="Y238" s="12">
        <f t="shared" si="116"/>
        <v>0.0014429673085111416</v>
      </c>
      <c r="Z238" s="12">
        <f t="shared" si="116"/>
        <v>0.0011354496853858164</v>
      </c>
      <c r="AA238" s="12">
        <f t="shared" si="116"/>
        <v>4.7310403557742344E-05</v>
      </c>
      <c r="AB238" s="12">
        <f t="shared" si="116"/>
        <v>7.096560533661353E-05</v>
      </c>
      <c r="AC238" s="12">
        <f t="shared" si="116"/>
        <v>4.7310403557742344E-05</v>
      </c>
      <c r="AD238" s="12">
        <f t="shared" si="116"/>
        <v>3.15402690384949E-05</v>
      </c>
      <c r="AE238" s="12">
        <f t="shared" si="116"/>
        <v>8.673573985586097E-05</v>
      </c>
      <c r="AF238" s="12">
        <f t="shared" si="116"/>
        <v>0.0003627130939426913</v>
      </c>
      <c r="AG238" s="12">
        <f t="shared" si="116"/>
        <v>0.0025311065903392154</v>
      </c>
      <c r="AH238" s="12">
        <f t="shared" si="116"/>
        <v>3.942533629811862E-05</v>
      </c>
      <c r="AI238" s="12">
        <f aca="true" t="shared" si="117" ref="AI238:CT238">AI237/126822</f>
        <v>1.577013451924745E-05</v>
      </c>
      <c r="AJ238" s="12">
        <f t="shared" si="117"/>
        <v>0.0002207818832694643</v>
      </c>
      <c r="AK238" s="12">
        <f t="shared" si="117"/>
        <v>1.577013451924745E-05</v>
      </c>
      <c r="AL238" s="12">
        <f t="shared" si="117"/>
        <v>0.0009462080711548469</v>
      </c>
      <c r="AM238" s="12">
        <f t="shared" si="117"/>
        <v>7.885067259623725E-06</v>
      </c>
      <c r="AN238" s="12">
        <f t="shared" si="117"/>
        <v>3.942533629811862E-05</v>
      </c>
      <c r="AO238" s="12">
        <f t="shared" si="117"/>
        <v>0.0002917474886060778</v>
      </c>
      <c r="AP238" s="12">
        <f t="shared" si="117"/>
        <v>0.00029963255586570154</v>
      </c>
      <c r="AQ238" s="12">
        <f t="shared" si="117"/>
        <v>0.00017347147971172194</v>
      </c>
      <c r="AR238" s="12">
        <f t="shared" si="117"/>
        <v>0.00021289681600984055</v>
      </c>
      <c r="AS238" s="12">
        <f t="shared" si="117"/>
        <v>0.0004494488337985523</v>
      </c>
      <c r="AT238" s="12">
        <f t="shared" si="117"/>
        <v>0.0003390578921638202</v>
      </c>
      <c r="AU238" s="12">
        <f t="shared" si="117"/>
        <v>0.00015770134519247449</v>
      </c>
      <c r="AV238" s="12">
        <f t="shared" si="117"/>
        <v>0.0001340461434136033</v>
      </c>
      <c r="AW238" s="12">
        <f t="shared" si="117"/>
        <v>0.0006544605825487691</v>
      </c>
      <c r="AX238" s="12">
        <f t="shared" si="117"/>
        <v>0.00018135654697134566</v>
      </c>
      <c r="AY238" s="12">
        <f t="shared" si="117"/>
        <v>5.5195470817366074E-05</v>
      </c>
      <c r="AZ238" s="12">
        <f t="shared" si="117"/>
        <v>0.007396193089527054</v>
      </c>
      <c r="BA238" s="12">
        <f t="shared" si="117"/>
        <v>4.7310403557742344E-05</v>
      </c>
      <c r="BB238" s="12">
        <f t="shared" si="117"/>
        <v>0.00015770134519247449</v>
      </c>
      <c r="BC238" s="12">
        <f t="shared" si="117"/>
        <v>0.00021289681600984055</v>
      </c>
      <c r="BD238" s="12">
        <f t="shared" si="117"/>
        <v>0.00027597735408683034</v>
      </c>
      <c r="BE238" s="12">
        <f t="shared" si="117"/>
        <v>7.885067259623725E-06</v>
      </c>
      <c r="BF238" s="12">
        <f t="shared" si="117"/>
        <v>5.5195470817366074E-05</v>
      </c>
      <c r="BG238" s="12">
        <f t="shared" si="117"/>
        <v>5.5195470817366074E-05</v>
      </c>
      <c r="BH238" s="12">
        <f t="shared" si="117"/>
        <v>7.096560533661353E-05</v>
      </c>
      <c r="BI238" s="12">
        <f t="shared" si="117"/>
        <v>0.0004179085647600574</v>
      </c>
      <c r="BJ238" s="12">
        <f t="shared" si="117"/>
        <v>0.00015770134519247449</v>
      </c>
      <c r="BK238" s="12">
        <f t="shared" si="117"/>
        <v>3.15402690384949E-05</v>
      </c>
      <c r="BL238" s="12">
        <f t="shared" si="117"/>
        <v>2.3655201778871172E-05</v>
      </c>
      <c r="BM238" s="12">
        <f t="shared" si="117"/>
        <v>9.462080711548469E-05</v>
      </c>
      <c r="BN238" s="12">
        <f t="shared" si="117"/>
        <v>0.00019712668149059312</v>
      </c>
      <c r="BO238" s="12">
        <f t="shared" si="117"/>
        <v>6.30805380769898E-05</v>
      </c>
      <c r="BP238" s="12">
        <f t="shared" si="117"/>
        <v>0.00011827600889435586</v>
      </c>
      <c r="BQ238" s="12">
        <f t="shared" si="117"/>
        <v>0.0010960243490876977</v>
      </c>
      <c r="BR238" s="12">
        <f t="shared" si="117"/>
        <v>0.00019712668149059312</v>
      </c>
      <c r="BS238" s="12">
        <f t="shared" si="117"/>
        <v>0</v>
      </c>
      <c r="BT238" s="12">
        <f t="shared" si="117"/>
        <v>5.5195470817366074E-05</v>
      </c>
      <c r="BU238" s="12">
        <f t="shared" si="117"/>
        <v>0.00014193121067322705</v>
      </c>
      <c r="BV238" s="12">
        <f t="shared" si="117"/>
        <v>0.17111384460109444</v>
      </c>
      <c r="BW238" s="12">
        <f t="shared" si="117"/>
        <v>4.7310403557742344E-05</v>
      </c>
      <c r="BX238" s="12">
        <f t="shared" si="117"/>
        <v>3.15402690384949E-05</v>
      </c>
      <c r="BY238" s="12">
        <f t="shared" si="117"/>
        <v>0.00027597735408683034</v>
      </c>
      <c r="BZ238" s="12">
        <f t="shared" si="117"/>
        <v>3.15402690384949E-05</v>
      </c>
      <c r="CA238" s="12">
        <f t="shared" si="117"/>
        <v>0.0008358171295201148</v>
      </c>
      <c r="CB238" s="12">
        <f t="shared" si="117"/>
        <v>1.577013451924745E-05</v>
      </c>
      <c r="CC238" s="12">
        <f t="shared" si="117"/>
        <v>7.885067259623725E-06</v>
      </c>
      <c r="CD238" s="12">
        <f t="shared" si="117"/>
        <v>0.00011039094163473215</v>
      </c>
      <c r="CE238" s="12">
        <f t="shared" si="117"/>
        <v>0.00015770134519247449</v>
      </c>
      <c r="CF238" s="12">
        <f t="shared" si="117"/>
        <v>1.577013451924745E-05</v>
      </c>
      <c r="CG238" s="12">
        <f t="shared" si="117"/>
        <v>4.7310403557742344E-05</v>
      </c>
      <c r="CH238" s="12">
        <f t="shared" si="117"/>
        <v>0.0001261610761539796</v>
      </c>
      <c r="CI238" s="12">
        <f t="shared" si="117"/>
        <v>0.0006781157843276403</v>
      </c>
      <c r="CJ238" s="12">
        <f t="shared" si="117"/>
        <v>2.3655201778871172E-05</v>
      </c>
      <c r="CK238" s="12">
        <f t="shared" si="117"/>
        <v>5.5195470817366074E-05</v>
      </c>
      <c r="CL238" s="12">
        <f t="shared" si="117"/>
        <v>5.5195470817366074E-05</v>
      </c>
      <c r="CM238" s="12">
        <f t="shared" si="117"/>
        <v>6.30805380769898E-05</v>
      </c>
      <c r="CN238" s="12">
        <f t="shared" si="117"/>
        <v>0.0001340461434136033</v>
      </c>
      <c r="CO238" s="12">
        <f t="shared" si="117"/>
        <v>7.885067259623724E-05</v>
      </c>
      <c r="CP238" s="12">
        <f t="shared" si="117"/>
        <v>4.7310403557742344E-05</v>
      </c>
      <c r="CQ238" s="12">
        <f t="shared" si="117"/>
        <v>0.00023655201778871173</v>
      </c>
      <c r="CR238" s="12">
        <f t="shared" si="117"/>
        <v>3.942533629811862E-05</v>
      </c>
      <c r="CS238" s="12">
        <f t="shared" si="117"/>
        <v>2.3655201778871172E-05</v>
      </c>
      <c r="CT238" s="12">
        <f t="shared" si="117"/>
        <v>2.3655201778871172E-05</v>
      </c>
      <c r="CU238" s="12">
        <f aca="true" t="shared" si="118" ref="CU238:EG238">CU237/126822</f>
        <v>3.15402690384949E-05</v>
      </c>
      <c r="CV238" s="12">
        <f t="shared" si="118"/>
        <v>0.00015770134519247449</v>
      </c>
      <c r="CW238" s="12">
        <f t="shared" si="118"/>
        <v>0.0007411963224046301</v>
      </c>
      <c r="CX238" s="12">
        <f t="shared" si="118"/>
        <v>0.00027597735408683034</v>
      </c>
      <c r="CY238" s="12">
        <f t="shared" si="118"/>
        <v>9.462080711548469E-05</v>
      </c>
      <c r="CZ238" s="12">
        <f t="shared" si="118"/>
        <v>0.00023655201778871173</v>
      </c>
      <c r="DA238" s="12">
        <f t="shared" si="118"/>
        <v>1.577013451924745E-05</v>
      </c>
      <c r="DB238" s="12">
        <f t="shared" si="118"/>
        <v>8.673573985586097E-05</v>
      </c>
      <c r="DC238" s="12">
        <f t="shared" si="118"/>
        <v>3.15402690384949E-05</v>
      </c>
      <c r="DD238" s="12">
        <f t="shared" si="118"/>
        <v>0.0001261610761539796</v>
      </c>
      <c r="DE238" s="12">
        <f t="shared" si="118"/>
        <v>0.0013483465013956568</v>
      </c>
      <c r="DF238" s="12">
        <f t="shared" si="118"/>
        <v>0.41240478781284007</v>
      </c>
      <c r="DG238" s="12">
        <f t="shared" si="118"/>
        <v>8.673573985586097E-05</v>
      </c>
      <c r="DH238" s="12">
        <f t="shared" si="118"/>
        <v>0.000772736591443125</v>
      </c>
      <c r="DI238" s="12">
        <f t="shared" si="118"/>
        <v>6.30805380769898E-05</v>
      </c>
      <c r="DJ238" s="12">
        <f t="shared" si="118"/>
        <v>0.00024443708504833547</v>
      </c>
      <c r="DK238" s="12">
        <f t="shared" si="118"/>
        <v>0.0002917474886060778</v>
      </c>
      <c r="DL238" s="12">
        <f t="shared" si="118"/>
        <v>0.00023655201778871173</v>
      </c>
      <c r="DM238" s="12">
        <f t="shared" si="118"/>
        <v>3.942533629811862E-05</v>
      </c>
      <c r="DN238" s="12">
        <f t="shared" si="118"/>
        <v>3.942533629811862E-05</v>
      </c>
      <c r="DO238" s="12">
        <f t="shared" si="118"/>
        <v>7.096560533661353E-05</v>
      </c>
      <c r="DP238" s="12">
        <f t="shared" si="118"/>
        <v>4.7310403557742344E-05</v>
      </c>
      <c r="DQ238" s="12">
        <f t="shared" si="118"/>
        <v>0.0001261610761539796</v>
      </c>
      <c r="DR238" s="12">
        <f t="shared" si="118"/>
        <v>7.885067259623725E-06</v>
      </c>
      <c r="DS238" s="12">
        <f t="shared" si="118"/>
        <v>0.003579820535869171</v>
      </c>
      <c r="DT238" s="12">
        <f t="shared" si="118"/>
        <v>0.0006702307170680166</v>
      </c>
      <c r="DU238" s="12">
        <f t="shared" si="118"/>
        <v>4.7310403557742344E-05</v>
      </c>
      <c r="DV238" s="12">
        <f t="shared" si="118"/>
        <v>7.885067259623724E-05</v>
      </c>
      <c r="DW238" s="12">
        <f t="shared" si="118"/>
        <v>0.00015770134519247449</v>
      </c>
      <c r="DX238" s="12">
        <f t="shared" si="118"/>
        <v>0.00011039094163473215</v>
      </c>
      <c r="DY238" s="12">
        <f t="shared" si="118"/>
        <v>0</v>
      </c>
      <c r="DZ238" s="12">
        <f t="shared" si="118"/>
        <v>0.00014193121067322705</v>
      </c>
      <c r="EA238" s="12">
        <f t="shared" si="118"/>
        <v>0.00016558641245209823</v>
      </c>
      <c r="EB238" s="12">
        <f t="shared" si="118"/>
        <v>0.0003469429594234439</v>
      </c>
      <c r="EC238" s="12">
        <f t="shared" si="118"/>
        <v>0.00018135654697134566</v>
      </c>
      <c r="ED238" s="12">
        <f t="shared" si="118"/>
        <v>0.00018135654697134566</v>
      </c>
      <c r="EE238" s="12">
        <f t="shared" si="118"/>
        <v>1.577013451924745E-05</v>
      </c>
      <c r="EF238" s="12">
        <f t="shared" si="118"/>
        <v>0.00011039094163473215</v>
      </c>
      <c r="EG238" s="12">
        <f t="shared" si="118"/>
        <v>7.885067259623725E-06</v>
      </c>
    </row>
    <row r="239" spans="2:137" ht="43.5" customHeight="1">
      <c r="B239" s="13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</row>
    <row r="240" spans="1:137" ht="12.75">
      <c r="A240" s="3" t="s">
        <v>96</v>
      </c>
      <c r="B240" s="13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</row>
    <row r="241" spans="2:137" ht="12.75">
      <c r="B241" s="7" t="s">
        <v>95</v>
      </c>
      <c r="C241" s="8">
        <v>10</v>
      </c>
      <c r="D241" s="8">
        <v>16</v>
      </c>
      <c r="E241" s="8">
        <v>9</v>
      </c>
      <c r="F241" s="8">
        <v>9</v>
      </c>
      <c r="G241" s="8">
        <v>25</v>
      </c>
      <c r="H241" s="8">
        <v>18</v>
      </c>
      <c r="I241" s="8">
        <v>17</v>
      </c>
      <c r="J241" s="8">
        <v>4</v>
      </c>
      <c r="K241" s="8">
        <v>4</v>
      </c>
      <c r="L241" s="8">
        <v>10</v>
      </c>
      <c r="M241" s="8">
        <v>6</v>
      </c>
      <c r="N241" s="8">
        <v>81</v>
      </c>
      <c r="O241" s="8">
        <v>19</v>
      </c>
      <c r="P241" s="8">
        <v>9</v>
      </c>
      <c r="Q241" s="8">
        <v>9</v>
      </c>
      <c r="R241" s="8">
        <v>28</v>
      </c>
      <c r="S241" s="8">
        <v>10830</v>
      </c>
      <c r="T241" s="8">
        <v>601</v>
      </c>
      <c r="U241" s="8">
        <v>1</v>
      </c>
      <c r="V241" s="8">
        <v>3</v>
      </c>
      <c r="W241" s="8">
        <v>4</v>
      </c>
      <c r="X241" s="8">
        <v>1</v>
      </c>
      <c r="Y241" s="8">
        <v>129</v>
      </c>
      <c r="Z241" s="8">
        <v>57</v>
      </c>
      <c r="AA241" s="8">
        <v>2</v>
      </c>
      <c r="AB241" s="8">
        <v>1</v>
      </c>
      <c r="AC241" s="8">
        <v>2</v>
      </c>
      <c r="AD241" s="8">
        <v>3</v>
      </c>
      <c r="AE241" s="8">
        <v>2</v>
      </c>
      <c r="AF241" s="8">
        <v>30</v>
      </c>
      <c r="AG241" s="8">
        <v>116</v>
      </c>
      <c r="AH241" s="8">
        <v>4</v>
      </c>
      <c r="AI241" s="8">
        <v>0</v>
      </c>
      <c r="AJ241" s="8">
        <v>15</v>
      </c>
      <c r="AK241" s="8">
        <v>1</v>
      </c>
      <c r="AL241" s="8">
        <v>41</v>
      </c>
      <c r="AM241" s="8">
        <v>5</v>
      </c>
      <c r="AN241" s="8">
        <v>3</v>
      </c>
      <c r="AO241" s="8">
        <v>10</v>
      </c>
      <c r="AP241" s="8">
        <v>20</v>
      </c>
      <c r="AQ241" s="8">
        <v>2</v>
      </c>
      <c r="AR241" s="8">
        <v>9</v>
      </c>
      <c r="AS241" s="8">
        <v>8</v>
      </c>
      <c r="AT241" s="8">
        <v>10</v>
      </c>
      <c r="AU241" s="8">
        <v>5</v>
      </c>
      <c r="AV241" s="8">
        <v>7</v>
      </c>
      <c r="AW241" s="8">
        <v>17</v>
      </c>
      <c r="AX241" s="8">
        <v>10</v>
      </c>
      <c r="AY241" s="8">
        <v>16</v>
      </c>
      <c r="AZ241" s="8">
        <v>185</v>
      </c>
      <c r="BA241" s="8">
        <v>3</v>
      </c>
      <c r="BB241" s="8">
        <v>0</v>
      </c>
      <c r="BC241" s="8">
        <v>2</v>
      </c>
      <c r="BD241" s="8">
        <v>17</v>
      </c>
      <c r="BE241" s="8">
        <v>1</v>
      </c>
      <c r="BF241" s="8">
        <v>1</v>
      </c>
      <c r="BG241" s="8">
        <v>0</v>
      </c>
      <c r="BH241" s="8">
        <v>3</v>
      </c>
      <c r="BI241" s="8">
        <v>1</v>
      </c>
      <c r="BJ241" s="8">
        <v>7</v>
      </c>
      <c r="BK241" s="8">
        <v>3</v>
      </c>
      <c r="BL241" s="8">
        <v>2</v>
      </c>
      <c r="BM241" s="8">
        <v>2</v>
      </c>
      <c r="BN241" s="8">
        <v>1</v>
      </c>
      <c r="BO241" s="8">
        <v>1</v>
      </c>
      <c r="BP241" s="8">
        <v>1</v>
      </c>
      <c r="BQ241" s="8">
        <v>49</v>
      </c>
      <c r="BR241" s="8">
        <v>1</v>
      </c>
      <c r="BS241" s="8">
        <v>1</v>
      </c>
      <c r="BT241" s="8">
        <v>1</v>
      </c>
      <c r="BU241" s="8">
        <v>9</v>
      </c>
      <c r="BV241" s="8">
        <v>8580</v>
      </c>
      <c r="BW241" s="8">
        <v>3</v>
      </c>
      <c r="BX241" s="8">
        <v>2</v>
      </c>
      <c r="BY241" s="8">
        <v>16</v>
      </c>
      <c r="BZ241" s="8">
        <v>11</v>
      </c>
      <c r="CA241" s="8">
        <v>45</v>
      </c>
      <c r="CB241" s="8">
        <v>1</v>
      </c>
      <c r="CC241" s="8">
        <v>0</v>
      </c>
      <c r="CD241" s="8">
        <v>2</v>
      </c>
      <c r="CE241" s="8">
        <v>5</v>
      </c>
      <c r="CF241" s="8">
        <v>3</v>
      </c>
      <c r="CG241" s="8">
        <v>10</v>
      </c>
      <c r="CH241" s="8">
        <v>3</v>
      </c>
      <c r="CI241" s="8">
        <v>11</v>
      </c>
      <c r="CJ241" s="8">
        <v>1</v>
      </c>
      <c r="CK241" s="8">
        <v>0</v>
      </c>
      <c r="CL241" s="8">
        <v>7</v>
      </c>
      <c r="CM241" s="8">
        <v>2</v>
      </c>
      <c r="CN241" s="8">
        <v>0</v>
      </c>
      <c r="CO241" s="8">
        <v>2</v>
      </c>
      <c r="CP241" s="8">
        <v>0</v>
      </c>
      <c r="CQ241" s="8">
        <v>9</v>
      </c>
      <c r="CR241" s="8">
        <v>2</v>
      </c>
      <c r="CS241" s="8">
        <v>0</v>
      </c>
      <c r="CT241" s="8">
        <v>0</v>
      </c>
      <c r="CU241" s="8">
        <v>0</v>
      </c>
      <c r="CV241" s="8">
        <v>2</v>
      </c>
      <c r="CW241" s="8">
        <v>52</v>
      </c>
      <c r="CX241" s="8">
        <v>8</v>
      </c>
      <c r="CY241" s="8">
        <v>5</v>
      </c>
      <c r="CZ241" s="8">
        <v>3</v>
      </c>
      <c r="DA241" s="8">
        <v>7</v>
      </c>
      <c r="DB241" s="8">
        <v>11</v>
      </c>
      <c r="DC241" s="8">
        <v>0</v>
      </c>
      <c r="DD241" s="8">
        <v>8</v>
      </c>
      <c r="DE241" s="8">
        <v>136</v>
      </c>
      <c r="DF241" s="8">
        <v>44656</v>
      </c>
      <c r="DG241" s="8">
        <v>6</v>
      </c>
      <c r="DH241" s="8">
        <v>47</v>
      </c>
      <c r="DI241" s="8">
        <v>7</v>
      </c>
      <c r="DJ241" s="8">
        <v>2</v>
      </c>
      <c r="DK241" s="8">
        <v>4</v>
      </c>
      <c r="DL241" s="8">
        <v>90</v>
      </c>
      <c r="DM241" s="8">
        <v>1</v>
      </c>
      <c r="DN241" s="8">
        <v>5</v>
      </c>
      <c r="DO241" s="8">
        <v>5</v>
      </c>
      <c r="DP241" s="8">
        <v>5</v>
      </c>
      <c r="DQ241" s="8">
        <v>2</v>
      </c>
      <c r="DR241" s="8">
        <v>3</v>
      </c>
      <c r="DS241" s="8">
        <v>100</v>
      </c>
      <c r="DT241" s="8">
        <v>20</v>
      </c>
      <c r="DU241" s="8">
        <v>6</v>
      </c>
      <c r="DV241" s="8">
        <v>10</v>
      </c>
      <c r="DW241" s="8">
        <v>13</v>
      </c>
      <c r="DX241" s="8">
        <v>7</v>
      </c>
      <c r="DY241" s="8">
        <v>7</v>
      </c>
      <c r="DZ241" s="8">
        <v>3</v>
      </c>
      <c r="EA241" s="8">
        <v>9</v>
      </c>
      <c r="EB241" s="8">
        <v>6</v>
      </c>
      <c r="EC241" s="8">
        <v>3</v>
      </c>
      <c r="ED241" s="8">
        <v>1</v>
      </c>
      <c r="EE241" s="8">
        <v>2</v>
      </c>
      <c r="EF241" s="8">
        <v>1</v>
      </c>
      <c r="EG241" s="8">
        <v>1</v>
      </c>
    </row>
    <row r="242" spans="2:137" ht="12.75" customHeight="1">
      <c r="B242" s="7" t="s">
        <v>86</v>
      </c>
      <c r="C242" s="8">
        <v>1</v>
      </c>
      <c r="D242" s="8">
        <v>9</v>
      </c>
      <c r="E242" s="8">
        <v>7</v>
      </c>
      <c r="F242" s="8">
        <v>8</v>
      </c>
      <c r="G242" s="8">
        <v>6</v>
      </c>
      <c r="H242" s="8">
        <v>1</v>
      </c>
      <c r="I242" s="8">
        <v>10</v>
      </c>
      <c r="J242" s="8">
        <v>2</v>
      </c>
      <c r="K242" s="8">
        <v>2</v>
      </c>
      <c r="L242" s="8">
        <v>0</v>
      </c>
      <c r="M242" s="8">
        <v>2</v>
      </c>
      <c r="N242" s="8">
        <v>10</v>
      </c>
      <c r="O242" s="8">
        <v>3</v>
      </c>
      <c r="P242" s="8">
        <v>1</v>
      </c>
      <c r="Q242" s="8">
        <v>1</v>
      </c>
      <c r="R242" s="8">
        <v>16</v>
      </c>
      <c r="S242" s="8">
        <v>4712</v>
      </c>
      <c r="T242" s="8">
        <v>264</v>
      </c>
      <c r="U242" s="8">
        <v>1</v>
      </c>
      <c r="V242" s="8">
        <v>0</v>
      </c>
      <c r="W242" s="8">
        <v>0</v>
      </c>
      <c r="X242" s="8">
        <v>0</v>
      </c>
      <c r="Y242" s="8">
        <v>44</v>
      </c>
      <c r="Z242" s="8">
        <v>18</v>
      </c>
      <c r="AA242" s="8">
        <v>2</v>
      </c>
      <c r="AB242" s="8">
        <v>1</v>
      </c>
      <c r="AC242" s="8">
        <v>0</v>
      </c>
      <c r="AD242" s="8">
        <v>2</v>
      </c>
      <c r="AE242" s="8">
        <v>0</v>
      </c>
      <c r="AF242" s="8">
        <v>3</v>
      </c>
      <c r="AG242" s="8">
        <v>32</v>
      </c>
      <c r="AH242" s="8">
        <v>3</v>
      </c>
      <c r="AI242" s="8">
        <v>1</v>
      </c>
      <c r="AJ242" s="8">
        <v>7</v>
      </c>
      <c r="AK242" s="8">
        <v>0</v>
      </c>
      <c r="AL242" s="8">
        <v>19</v>
      </c>
      <c r="AM242" s="8">
        <v>1</v>
      </c>
      <c r="AN242" s="8">
        <v>1</v>
      </c>
      <c r="AO242" s="8">
        <v>6</v>
      </c>
      <c r="AP242" s="8">
        <v>0</v>
      </c>
      <c r="AQ242" s="8">
        <v>2</v>
      </c>
      <c r="AR242" s="8">
        <v>4</v>
      </c>
      <c r="AS242" s="8">
        <v>5</v>
      </c>
      <c r="AT242" s="8">
        <v>3</v>
      </c>
      <c r="AU242" s="8">
        <v>3</v>
      </c>
      <c r="AV242" s="8">
        <v>2</v>
      </c>
      <c r="AW242" s="8">
        <v>17</v>
      </c>
      <c r="AX242" s="8">
        <v>8</v>
      </c>
      <c r="AY242" s="8">
        <v>4</v>
      </c>
      <c r="AZ242" s="8">
        <v>58</v>
      </c>
      <c r="BA242" s="8">
        <v>3</v>
      </c>
      <c r="BB242" s="8">
        <v>1</v>
      </c>
      <c r="BC242" s="8">
        <v>7</v>
      </c>
      <c r="BD242" s="8">
        <v>10</v>
      </c>
      <c r="BE242" s="8">
        <v>1</v>
      </c>
      <c r="BF242" s="8">
        <v>4</v>
      </c>
      <c r="BG242" s="8">
        <v>1</v>
      </c>
      <c r="BH242" s="8">
        <v>4</v>
      </c>
      <c r="BI242" s="8">
        <v>0</v>
      </c>
      <c r="BJ242" s="8">
        <v>1</v>
      </c>
      <c r="BK242" s="8">
        <v>0</v>
      </c>
      <c r="BL242" s="8">
        <v>1</v>
      </c>
      <c r="BM242" s="8">
        <v>2</v>
      </c>
      <c r="BN242" s="8">
        <v>1</v>
      </c>
      <c r="BO242" s="8">
        <v>0</v>
      </c>
      <c r="BP242" s="8">
        <v>0</v>
      </c>
      <c r="BQ242" s="8">
        <v>12</v>
      </c>
      <c r="BR242" s="8">
        <v>1</v>
      </c>
      <c r="BS242" s="8">
        <v>0</v>
      </c>
      <c r="BT242" s="8">
        <v>3</v>
      </c>
      <c r="BU242" s="8">
        <v>8</v>
      </c>
      <c r="BV242" s="8">
        <v>4557</v>
      </c>
      <c r="BW242" s="8">
        <v>0</v>
      </c>
      <c r="BX242" s="8">
        <v>0</v>
      </c>
      <c r="BY242" s="8">
        <v>5</v>
      </c>
      <c r="BZ242" s="8">
        <v>6</v>
      </c>
      <c r="CA242" s="8">
        <v>26</v>
      </c>
      <c r="CB242" s="8">
        <v>0</v>
      </c>
      <c r="CC242" s="8">
        <v>0</v>
      </c>
      <c r="CD242" s="8">
        <v>0</v>
      </c>
      <c r="CE242" s="8">
        <v>4</v>
      </c>
      <c r="CF242" s="8">
        <v>0</v>
      </c>
      <c r="CG242" s="8">
        <v>15</v>
      </c>
      <c r="CH242" s="8">
        <v>4</v>
      </c>
      <c r="CI242" s="8">
        <v>3</v>
      </c>
      <c r="CJ242" s="8">
        <v>0</v>
      </c>
      <c r="CK242" s="8">
        <v>1</v>
      </c>
      <c r="CL242" s="8">
        <v>3</v>
      </c>
      <c r="CM242" s="8">
        <v>3</v>
      </c>
      <c r="CN242" s="8">
        <v>2</v>
      </c>
      <c r="CO242" s="8">
        <v>0</v>
      </c>
      <c r="CP242" s="8">
        <v>2</v>
      </c>
      <c r="CQ242" s="8">
        <v>4</v>
      </c>
      <c r="CR242" s="8">
        <v>0</v>
      </c>
      <c r="CS242" s="8">
        <v>1</v>
      </c>
      <c r="CT242" s="8">
        <v>0</v>
      </c>
      <c r="CU242" s="8">
        <v>0</v>
      </c>
      <c r="CV242" s="8">
        <v>0</v>
      </c>
      <c r="CW242" s="8">
        <v>21</v>
      </c>
      <c r="CX242" s="8">
        <v>6</v>
      </c>
      <c r="CY242" s="8">
        <v>2</v>
      </c>
      <c r="CZ242" s="8">
        <v>3</v>
      </c>
      <c r="DA242" s="8">
        <v>1</v>
      </c>
      <c r="DB242" s="8">
        <v>0</v>
      </c>
      <c r="DC242" s="8">
        <v>1</v>
      </c>
      <c r="DD242" s="8">
        <v>1</v>
      </c>
      <c r="DE242" s="8">
        <v>48</v>
      </c>
      <c r="DF242" s="8">
        <v>21190</v>
      </c>
      <c r="DG242" s="8">
        <v>4</v>
      </c>
      <c r="DH242" s="8">
        <v>24</v>
      </c>
      <c r="DI242" s="8">
        <v>0</v>
      </c>
      <c r="DJ242" s="8">
        <v>2</v>
      </c>
      <c r="DK242" s="8">
        <v>1</v>
      </c>
      <c r="DL242" s="8">
        <v>31</v>
      </c>
      <c r="DM242" s="8">
        <v>0</v>
      </c>
      <c r="DN242" s="8">
        <v>0</v>
      </c>
      <c r="DO242" s="8">
        <v>3</v>
      </c>
      <c r="DP242" s="8">
        <v>3</v>
      </c>
      <c r="DQ242" s="8">
        <v>1</v>
      </c>
      <c r="DR242" s="8">
        <v>0</v>
      </c>
      <c r="DS242" s="8">
        <v>46</v>
      </c>
      <c r="DT242" s="8">
        <v>8</v>
      </c>
      <c r="DU242" s="8">
        <v>2</v>
      </c>
      <c r="DV242" s="8">
        <v>4</v>
      </c>
      <c r="DW242" s="8">
        <v>5</v>
      </c>
      <c r="DX242" s="8">
        <v>4</v>
      </c>
      <c r="DY242" s="8">
        <v>0</v>
      </c>
      <c r="DZ242" s="8">
        <v>1</v>
      </c>
      <c r="EA242" s="8">
        <v>3</v>
      </c>
      <c r="EB242" s="8">
        <v>22</v>
      </c>
      <c r="EC242" s="8">
        <v>2</v>
      </c>
      <c r="ED242" s="8">
        <v>1</v>
      </c>
      <c r="EE242" s="8">
        <v>1</v>
      </c>
      <c r="EF242" s="8">
        <v>3</v>
      </c>
      <c r="EG242" s="8">
        <v>0</v>
      </c>
    </row>
    <row r="243" spans="1:137" ht="12.75">
      <c r="A243" s="9" t="s">
        <v>13</v>
      </c>
      <c r="C243" s="8">
        <v>11</v>
      </c>
      <c r="D243" s="8">
        <v>25</v>
      </c>
      <c r="E243" s="8">
        <v>16</v>
      </c>
      <c r="F243" s="8">
        <v>17</v>
      </c>
      <c r="G243" s="8">
        <v>31</v>
      </c>
      <c r="H243" s="8">
        <v>19</v>
      </c>
      <c r="I243" s="8">
        <v>27</v>
      </c>
      <c r="J243" s="8">
        <v>6</v>
      </c>
      <c r="K243" s="8">
        <v>6</v>
      </c>
      <c r="L243" s="8">
        <v>10</v>
      </c>
      <c r="M243" s="8">
        <v>8</v>
      </c>
      <c r="N243" s="8">
        <v>91</v>
      </c>
      <c r="O243" s="8">
        <v>22</v>
      </c>
      <c r="P243" s="8">
        <v>10</v>
      </c>
      <c r="Q243" s="8">
        <v>10</v>
      </c>
      <c r="R243" s="8">
        <v>44</v>
      </c>
      <c r="S243" s="8">
        <v>15542</v>
      </c>
      <c r="T243" s="8">
        <v>865</v>
      </c>
      <c r="U243" s="8">
        <v>2</v>
      </c>
      <c r="V243" s="8">
        <v>3</v>
      </c>
      <c r="W243" s="8">
        <v>4</v>
      </c>
      <c r="X243" s="8">
        <v>1</v>
      </c>
      <c r="Y243" s="8">
        <v>173</v>
      </c>
      <c r="Z243" s="8">
        <v>75</v>
      </c>
      <c r="AA243" s="8">
        <v>4</v>
      </c>
      <c r="AB243" s="8">
        <v>2</v>
      </c>
      <c r="AC243" s="8">
        <v>2</v>
      </c>
      <c r="AD243" s="8">
        <v>5</v>
      </c>
      <c r="AE243" s="8">
        <v>2</v>
      </c>
      <c r="AF243" s="8">
        <v>33</v>
      </c>
      <c r="AG243" s="8">
        <v>148</v>
      </c>
      <c r="AH243" s="8">
        <v>7</v>
      </c>
      <c r="AI243" s="8">
        <v>1</v>
      </c>
      <c r="AJ243" s="8">
        <v>22</v>
      </c>
      <c r="AK243" s="8">
        <v>1</v>
      </c>
      <c r="AL243" s="8">
        <v>60</v>
      </c>
      <c r="AM243" s="8">
        <v>6</v>
      </c>
      <c r="AN243" s="8">
        <v>4</v>
      </c>
      <c r="AO243" s="8">
        <v>16</v>
      </c>
      <c r="AP243" s="8">
        <v>20</v>
      </c>
      <c r="AQ243" s="8">
        <v>4</v>
      </c>
      <c r="AR243" s="8">
        <v>13</v>
      </c>
      <c r="AS243" s="8">
        <v>13</v>
      </c>
      <c r="AT243" s="8">
        <v>13</v>
      </c>
      <c r="AU243" s="8">
        <v>8</v>
      </c>
      <c r="AV243" s="8">
        <v>9</v>
      </c>
      <c r="AW243" s="8">
        <v>34</v>
      </c>
      <c r="AX243" s="8">
        <v>18</v>
      </c>
      <c r="AY243" s="8">
        <v>20</v>
      </c>
      <c r="AZ243" s="8">
        <v>243</v>
      </c>
      <c r="BA243" s="8">
        <v>6</v>
      </c>
      <c r="BB243" s="8">
        <v>1</v>
      </c>
      <c r="BC243" s="8">
        <v>9</v>
      </c>
      <c r="BD243" s="8">
        <v>27</v>
      </c>
      <c r="BE243" s="8">
        <v>2</v>
      </c>
      <c r="BF243" s="8">
        <v>5</v>
      </c>
      <c r="BG243" s="8">
        <v>1</v>
      </c>
      <c r="BH243" s="8">
        <v>7</v>
      </c>
      <c r="BI243" s="8">
        <v>1</v>
      </c>
      <c r="BJ243" s="8">
        <v>8</v>
      </c>
      <c r="BK243" s="8">
        <v>3</v>
      </c>
      <c r="BL243" s="8">
        <v>3</v>
      </c>
      <c r="BM243" s="8">
        <v>4</v>
      </c>
      <c r="BN243" s="8">
        <v>2</v>
      </c>
      <c r="BO243" s="8">
        <v>1</v>
      </c>
      <c r="BP243" s="8">
        <v>1</v>
      </c>
      <c r="BQ243" s="8">
        <v>61</v>
      </c>
      <c r="BR243" s="8">
        <v>2</v>
      </c>
      <c r="BS243" s="8">
        <v>1</v>
      </c>
      <c r="BT243" s="8">
        <v>4</v>
      </c>
      <c r="BU243" s="8">
        <v>17</v>
      </c>
      <c r="BV243" s="8">
        <v>13137</v>
      </c>
      <c r="BW243" s="8">
        <v>3</v>
      </c>
      <c r="BX243" s="8">
        <v>2</v>
      </c>
      <c r="BY243" s="8">
        <v>21</v>
      </c>
      <c r="BZ243" s="8">
        <v>17</v>
      </c>
      <c r="CA243" s="8">
        <v>71</v>
      </c>
      <c r="CB243" s="8">
        <v>1</v>
      </c>
      <c r="CC243" s="8">
        <v>0</v>
      </c>
      <c r="CD243" s="8">
        <v>2</v>
      </c>
      <c r="CE243" s="8">
        <v>9</v>
      </c>
      <c r="CF243" s="8">
        <v>3</v>
      </c>
      <c r="CG243" s="8">
        <v>25</v>
      </c>
      <c r="CH243" s="8">
        <v>7</v>
      </c>
      <c r="CI243" s="8">
        <v>14</v>
      </c>
      <c r="CJ243" s="8">
        <v>1</v>
      </c>
      <c r="CK243" s="8">
        <v>1</v>
      </c>
      <c r="CL243" s="8">
        <v>10</v>
      </c>
      <c r="CM243" s="8">
        <v>5</v>
      </c>
      <c r="CN243" s="8">
        <v>2</v>
      </c>
      <c r="CO243" s="8">
        <v>2</v>
      </c>
      <c r="CP243" s="8">
        <v>2</v>
      </c>
      <c r="CQ243" s="8">
        <v>13</v>
      </c>
      <c r="CR243" s="8">
        <v>2</v>
      </c>
      <c r="CS243" s="8">
        <v>1</v>
      </c>
      <c r="CT243" s="8">
        <v>0</v>
      </c>
      <c r="CU243" s="8">
        <v>0</v>
      </c>
      <c r="CV243" s="8">
        <v>2</v>
      </c>
      <c r="CW243" s="8">
        <v>73</v>
      </c>
      <c r="CX243" s="8">
        <v>14</v>
      </c>
      <c r="CY243" s="8">
        <v>7</v>
      </c>
      <c r="CZ243" s="8">
        <v>6</v>
      </c>
      <c r="DA243" s="8">
        <v>8</v>
      </c>
      <c r="DB243" s="8">
        <v>11</v>
      </c>
      <c r="DC243" s="8">
        <v>1</v>
      </c>
      <c r="DD243" s="8">
        <v>9</v>
      </c>
      <c r="DE243" s="8">
        <v>184</v>
      </c>
      <c r="DF243" s="8">
        <v>65846</v>
      </c>
      <c r="DG243" s="8">
        <v>10</v>
      </c>
      <c r="DH243" s="8">
        <v>71</v>
      </c>
      <c r="DI243" s="8">
        <v>7</v>
      </c>
      <c r="DJ243" s="8">
        <v>4</v>
      </c>
      <c r="DK243" s="8">
        <v>5</v>
      </c>
      <c r="DL243" s="8">
        <v>121</v>
      </c>
      <c r="DM243" s="8">
        <v>1</v>
      </c>
      <c r="DN243" s="8">
        <v>5</v>
      </c>
      <c r="DO243" s="8">
        <v>8</v>
      </c>
      <c r="DP243" s="8">
        <v>8</v>
      </c>
      <c r="DQ243" s="8">
        <v>3</v>
      </c>
      <c r="DR243" s="8">
        <v>3</v>
      </c>
      <c r="DS243" s="8">
        <v>146</v>
      </c>
      <c r="DT243" s="8">
        <v>28</v>
      </c>
      <c r="DU243" s="8">
        <v>8</v>
      </c>
      <c r="DV243" s="8">
        <v>14</v>
      </c>
      <c r="DW243" s="8">
        <v>18</v>
      </c>
      <c r="DX243" s="8">
        <v>11</v>
      </c>
      <c r="DY243" s="8">
        <v>7</v>
      </c>
      <c r="DZ243" s="8">
        <v>4</v>
      </c>
      <c r="EA243" s="8">
        <v>12</v>
      </c>
      <c r="EB243" s="8">
        <v>28</v>
      </c>
      <c r="EC243" s="8">
        <v>5</v>
      </c>
      <c r="ED243" s="8">
        <v>2</v>
      </c>
      <c r="EE243" s="8">
        <v>3</v>
      </c>
      <c r="EF243" s="8">
        <v>4</v>
      </c>
      <c r="EG243" s="8">
        <v>1</v>
      </c>
    </row>
    <row r="244" spans="2:137" s="10" customFormat="1" ht="12.75" customHeight="1">
      <c r="B244" s="11" t="s">
        <v>145</v>
      </c>
      <c r="C244" s="12">
        <f aca="true" t="shared" si="119" ref="C244:AH244">C243/97941</f>
        <v>0.00011231251467720362</v>
      </c>
      <c r="D244" s="12">
        <f t="shared" si="119"/>
        <v>0.00025525571517546276</v>
      </c>
      <c r="E244" s="12">
        <f t="shared" si="119"/>
        <v>0.00016336365771229617</v>
      </c>
      <c r="F244" s="12">
        <f t="shared" si="119"/>
        <v>0.00017357388631931468</v>
      </c>
      <c r="G244" s="12">
        <f t="shared" si="119"/>
        <v>0.00031651708681757385</v>
      </c>
      <c r="H244" s="12">
        <f t="shared" si="119"/>
        <v>0.0001939943435333517</v>
      </c>
      <c r="I244" s="12">
        <f t="shared" si="119"/>
        <v>0.0002756761723894998</v>
      </c>
      <c r="J244" s="12">
        <f t="shared" si="119"/>
        <v>6.126137164211107E-05</v>
      </c>
      <c r="K244" s="12">
        <f t="shared" si="119"/>
        <v>6.126137164211107E-05</v>
      </c>
      <c r="L244" s="12">
        <f t="shared" si="119"/>
        <v>0.00010210228607018511</v>
      </c>
      <c r="M244" s="12">
        <f t="shared" si="119"/>
        <v>8.168182885614808E-05</v>
      </c>
      <c r="N244" s="12">
        <f t="shared" si="119"/>
        <v>0.0009291308032386846</v>
      </c>
      <c r="O244" s="12">
        <f t="shared" si="119"/>
        <v>0.00022462502935440725</v>
      </c>
      <c r="P244" s="12">
        <f t="shared" si="119"/>
        <v>0.00010210228607018511</v>
      </c>
      <c r="Q244" s="12">
        <f t="shared" si="119"/>
        <v>0.00010210228607018511</v>
      </c>
      <c r="R244" s="12">
        <f t="shared" si="119"/>
        <v>0.0004492500587088145</v>
      </c>
      <c r="S244" s="12">
        <f t="shared" si="119"/>
        <v>0.1586873730102817</v>
      </c>
      <c r="T244" s="12">
        <f t="shared" si="119"/>
        <v>0.008831847745071012</v>
      </c>
      <c r="U244" s="12">
        <f t="shared" si="119"/>
        <v>2.042045721403702E-05</v>
      </c>
      <c r="V244" s="12">
        <f t="shared" si="119"/>
        <v>3.0630685821055535E-05</v>
      </c>
      <c r="W244" s="12">
        <f t="shared" si="119"/>
        <v>4.084091442807404E-05</v>
      </c>
      <c r="X244" s="12">
        <f t="shared" si="119"/>
        <v>1.021022860701851E-05</v>
      </c>
      <c r="Y244" s="12">
        <f t="shared" si="119"/>
        <v>0.0017663695490142024</v>
      </c>
      <c r="Z244" s="12">
        <f t="shared" si="119"/>
        <v>0.0007657671455263883</v>
      </c>
      <c r="AA244" s="12">
        <f t="shared" si="119"/>
        <v>4.084091442807404E-05</v>
      </c>
      <c r="AB244" s="12">
        <f t="shared" si="119"/>
        <v>2.042045721403702E-05</v>
      </c>
      <c r="AC244" s="12">
        <f t="shared" si="119"/>
        <v>2.042045721403702E-05</v>
      </c>
      <c r="AD244" s="12">
        <f t="shared" si="119"/>
        <v>5.1051143035092555E-05</v>
      </c>
      <c r="AE244" s="12">
        <f t="shared" si="119"/>
        <v>2.042045721403702E-05</v>
      </c>
      <c r="AF244" s="12">
        <f t="shared" si="119"/>
        <v>0.0003369375440316109</v>
      </c>
      <c r="AG244" s="12">
        <f t="shared" si="119"/>
        <v>0.0015111138338387397</v>
      </c>
      <c r="AH244" s="12">
        <f t="shared" si="119"/>
        <v>7.147160024912958E-05</v>
      </c>
      <c r="AI244" s="12">
        <f aca="true" t="shared" si="120" ref="AI244:CT244">AI243/97941</f>
        <v>1.021022860701851E-05</v>
      </c>
      <c r="AJ244" s="12">
        <f t="shared" si="120"/>
        <v>0.00022462502935440725</v>
      </c>
      <c r="AK244" s="12">
        <f t="shared" si="120"/>
        <v>1.021022860701851E-05</v>
      </c>
      <c r="AL244" s="12">
        <f t="shared" si="120"/>
        <v>0.0006126137164211107</v>
      </c>
      <c r="AM244" s="12">
        <f t="shared" si="120"/>
        <v>6.126137164211107E-05</v>
      </c>
      <c r="AN244" s="12">
        <f t="shared" si="120"/>
        <v>4.084091442807404E-05</v>
      </c>
      <c r="AO244" s="12">
        <f t="shared" si="120"/>
        <v>0.00016336365771229617</v>
      </c>
      <c r="AP244" s="12">
        <f t="shared" si="120"/>
        <v>0.00020420457214037022</v>
      </c>
      <c r="AQ244" s="12">
        <f t="shared" si="120"/>
        <v>4.084091442807404E-05</v>
      </c>
      <c r="AR244" s="12">
        <f t="shared" si="120"/>
        <v>0.00013273297189124065</v>
      </c>
      <c r="AS244" s="12">
        <f t="shared" si="120"/>
        <v>0.00013273297189124065</v>
      </c>
      <c r="AT244" s="12">
        <f t="shared" si="120"/>
        <v>0.00013273297189124065</v>
      </c>
      <c r="AU244" s="12">
        <f t="shared" si="120"/>
        <v>8.168182885614808E-05</v>
      </c>
      <c r="AV244" s="12">
        <f t="shared" si="120"/>
        <v>9.18920574631666E-05</v>
      </c>
      <c r="AW244" s="12">
        <f t="shared" si="120"/>
        <v>0.00034714777263862936</v>
      </c>
      <c r="AX244" s="12">
        <f t="shared" si="120"/>
        <v>0.0001837841149263332</v>
      </c>
      <c r="AY244" s="12">
        <f t="shared" si="120"/>
        <v>0.00020420457214037022</v>
      </c>
      <c r="AZ244" s="12">
        <f t="shared" si="120"/>
        <v>0.002481085551505498</v>
      </c>
      <c r="BA244" s="12">
        <f t="shared" si="120"/>
        <v>6.126137164211107E-05</v>
      </c>
      <c r="BB244" s="12">
        <f t="shared" si="120"/>
        <v>1.021022860701851E-05</v>
      </c>
      <c r="BC244" s="12">
        <f t="shared" si="120"/>
        <v>9.18920574631666E-05</v>
      </c>
      <c r="BD244" s="12">
        <f t="shared" si="120"/>
        <v>0.0002756761723894998</v>
      </c>
      <c r="BE244" s="12">
        <f t="shared" si="120"/>
        <v>2.042045721403702E-05</v>
      </c>
      <c r="BF244" s="12">
        <f t="shared" si="120"/>
        <v>5.1051143035092555E-05</v>
      </c>
      <c r="BG244" s="12">
        <f t="shared" si="120"/>
        <v>1.021022860701851E-05</v>
      </c>
      <c r="BH244" s="12">
        <f t="shared" si="120"/>
        <v>7.147160024912958E-05</v>
      </c>
      <c r="BI244" s="12">
        <f t="shared" si="120"/>
        <v>1.021022860701851E-05</v>
      </c>
      <c r="BJ244" s="12">
        <f t="shared" si="120"/>
        <v>8.168182885614808E-05</v>
      </c>
      <c r="BK244" s="12">
        <f t="shared" si="120"/>
        <v>3.0630685821055535E-05</v>
      </c>
      <c r="BL244" s="12">
        <f t="shared" si="120"/>
        <v>3.0630685821055535E-05</v>
      </c>
      <c r="BM244" s="12">
        <f t="shared" si="120"/>
        <v>4.084091442807404E-05</v>
      </c>
      <c r="BN244" s="12">
        <f t="shared" si="120"/>
        <v>2.042045721403702E-05</v>
      </c>
      <c r="BO244" s="12">
        <f t="shared" si="120"/>
        <v>1.021022860701851E-05</v>
      </c>
      <c r="BP244" s="12">
        <f t="shared" si="120"/>
        <v>1.021022860701851E-05</v>
      </c>
      <c r="BQ244" s="12">
        <f t="shared" si="120"/>
        <v>0.0006228239450281292</v>
      </c>
      <c r="BR244" s="12">
        <f t="shared" si="120"/>
        <v>2.042045721403702E-05</v>
      </c>
      <c r="BS244" s="12">
        <f t="shared" si="120"/>
        <v>1.021022860701851E-05</v>
      </c>
      <c r="BT244" s="12">
        <f t="shared" si="120"/>
        <v>4.084091442807404E-05</v>
      </c>
      <c r="BU244" s="12">
        <f t="shared" si="120"/>
        <v>0.00017357388631931468</v>
      </c>
      <c r="BV244" s="12">
        <f t="shared" si="120"/>
        <v>0.13413177321040218</v>
      </c>
      <c r="BW244" s="12">
        <f t="shared" si="120"/>
        <v>3.0630685821055535E-05</v>
      </c>
      <c r="BX244" s="12">
        <f t="shared" si="120"/>
        <v>2.042045721403702E-05</v>
      </c>
      <c r="BY244" s="12">
        <f t="shared" si="120"/>
        <v>0.00021441480074738874</v>
      </c>
      <c r="BZ244" s="12">
        <f t="shared" si="120"/>
        <v>0.00017357388631931468</v>
      </c>
      <c r="CA244" s="12">
        <f t="shared" si="120"/>
        <v>0.0007249262310983143</v>
      </c>
      <c r="CB244" s="12">
        <f t="shared" si="120"/>
        <v>1.021022860701851E-05</v>
      </c>
      <c r="CC244" s="12">
        <f t="shared" si="120"/>
        <v>0</v>
      </c>
      <c r="CD244" s="12">
        <f t="shared" si="120"/>
        <v>2.042045721403702E-05</v>
      </c>
      <c r="CE244" s="12">
        <f t="shared" si="120"/>
        <v>9.18920574631666E-05</v>
      </c>
      <c r="CF244" s="12">
        <f t="shared" si="120"/>
        <v>3.0630685821055535E-05</v>
      </c>
      <c r="CG244" s="12">
        <f t="shared" si="120"/>
        <v>0.00025525571517546276</v>
      </c>
      <c r="CH244" s="12">
        <f t="shared" si="120"/>
        <v>7.147160024912958E-05</v>
      </c>
      <c r="CI244" s="12">
        <f t="shared" si="120"/>
        <v>0.00014294320049825917</v>
      </c>
      <c r="CJ244" s="12">
        <f t="shared" si="120"/>
        <v>1.021022860701851E-05</v>
      </c>
      <c r="CK244" s="12">
        <f t="shared" si="120"/>
        <v>1.021022860701851E-05</v>
      </c>
      <c r="CL244" s="12">
        <f t="shared" si="120"/>
        <v>0.00010210228607018511</v>
      </c>
      <c r="CM244" s="12">
        <f t="shared" si="120"/>
        <v>5.1051143035092555E-05</v>
      </c>
      <c r="CN244" s="12">
        <f t="shared" si="120"/>
        <v>2.042045721403702E-05</v>
      </c>
      <c r="CO244" s="12">
        <f t="shared" si="120"/>
        <v>2.042045721403702E-05</v>
      </c>
      <c r="CP244" s="12">
        <f t="shared" si="120"/>
        <v>2.042045721403702E-05</v>
      </c>
      <c r="CQ244" s="12">
        <f t="shared" si="120"/>
        <v>0.00013273297189124065</v>
      </c>
      <c r="CR244" s="12">
        <f t="shared" si="120"/>
        <v>2.042045721403702E-05</v>
      </c>
      <c r="CS244" s="12">
        <f t="shared" si="120"/>
        <v>1.021022860701851E-05</v>
      </c>
      <c r="CT244" s="12">
        <f t="shared" si="120"/>
        <v>0</v>
      </c>
      <c r="CU244" s="12">
        <f aca="true" t="shared" si="121" ref="CU244:EG244">CU243/97941</f>
        <v>0</v>
      </c>
      <c r="CV244" s="12">
        <f t="shared" si="121"/>
        <v>2.042045721403702E-05</v>
      </c>
      <c r="CW244" s="12">
        <f t="shared" si="121"/>
        <v>0.0007453466883123513</v>
      </c>
      <c r="CX244" s="12">
        <f t="shared" si="121"/>
        <v>0.00014294320049825917</v>
      </c>
      <c r="CY244" s="12">
        <f t="shared" si="121"/>
        <v>7.147160024912958E-05</v>
      </c>
      <c r="CZ244" s="12">
        <f t="shared" si="121"/>
        <v>6.126137164211107E-05</v>
      </c>
      <c r="DA244" s="12">
        <f t="shared" si="121"/>
        <v>8.168182885614808E-05</v>
      </c>
      <c r="DB244" s="12">
        <f t="shared" si="121"/>
        <v>0.00011231251467720362</v>
      </c>
      <c r="DC244" s="12">
        <f t="shared" si="121"/>
        <v>1.021022860701851E-05</v>
      </c>
      <c r="DD244" s="12">
        <f t="shared" si="121"/>
        <v>9.18920574631666E-05</v>
      </c>
      <c r="DE244" s="12">
        <f t="shared" si="121"/>
        <v>0.001878682063691406</v>
      </c>
      <c r="DF244" s="12">
        <f t="shared" si="121"/>
        <v>0.6723027128577409</v>
      </c>
      <c r="DG244" s="12">
        <f t="shared" si="121"/>
        <v>0.00010210228607018511</v>
      </c>
      <c r="DH244" s="12">
        <f t="shared" si="121"/>
        <v>0.0007249262310983143</v>
      </c>
      <c r="DI244" s="12">
        <f t="shared" si="121"/>
        <v>7.147160024912958E-05</v>
      </c>
      <c r="DJ244" s="12">
        <f t="shared" si="121"/>
        <v>4.084091442807404E-05</v>
      </c>
      <c r="DK244" s="12">
        <f t="shared" si="121"/>
        <v>5.1051143035092555E-05</v>
      </c>
      <c r="DL244" s="12">
        <f t="shared" si="121"/>
        <v>0.0012354376614492398</v>
      </c>
      <c r="DM244" s="12">
        <f t="shared" si="121"/>
        <v>1.021022860701851E-05</v>
      </c>
      <c r="DN244" s="12">
        <f t="shared" si="121"/>
        <v>5.1051143035092555E-05</v>
      </c>
      <c r="DO244" s="12">
        <f t="shared" si="121"/>
        <v>8.168182885614808E-05</v>
      </c>
      <c r="DP244" s="12">
        <f t="shared" si="121"/>
        <v>8.168182885614808E-05</v>
      </c>
      <c r="DQ244" s="12">
        <f t="shared" si="121"/>
        <v>3.0630685821055535E-05</v>
      </c>
      <c r="DR244" s="12">
        <f t="shared" si="121"/>
        <v>3.0630685821055535E-05</v>
      </c>
      <c r="DS244" s="12">
        <f t="shared" si="121"/>
        <v>0.0014906933766247025</v>
      </c>
      <c r="DT244" s="12">
        <f t="shared" si="121"/>
        <v>0.00028588640099651833</v>
      </c>
      <c r="DU244" s="12">
        <f t="shared" si="121"/>
        <v>8.168182885614808E-05</v>
      </c>
      <c r="DV244" s="12">
        <f t="shared" si="121"/>
        <v>0.00014294320049825917</v>
      </c>
      <c r="DW244" s="12">
        <f t="shared" si="121"/>
        <v>0.0001837841149263332</v>
      </c>
      <c r="DX244" s="12">
        <f t="shared" si="121"/>
        <v>0.00011231251467720362</v>
      </c>
      <c r="DY244" s="12">
        <f t="shared" si="121"/>
        <v>7.147160024912958E-05</v>
      </c>
      <c r="DZ244" s="12">
        <f t="shared" si="121"/>
        <v>4.084091442807404E-05</v>
      </c>
      <c r="EA244" s="12">
        <f t="shared" si="121"/>
        <v>0.00012252274328422214</v>
      </c>
      <c r="EB244" s="12">
        <f t="shared" si="121"/>
        <v>0.00028588640099651833</v>
      </c>
      <c r="EC244" s="12">
        <f t="shared" si="121"/>
        <v>5.1051143035092555E-05</v>
      </c>
      <c r="ED244" s="12">
        <f t="shared" si="121"/>
        <v>2.042045721403702E-05</v>
      </c>
      <c r="EE244" s="12">
        <f t="shared" si="121"/>
        <v>3.0630685821055535E-05</v>
      </c>
      <c r="EF244" s="12">
        <f t="shared" si="121"/>
        <v>4.084091442807404E-05</v>
      </c>
      <c r="EG244" s="12">
        <f t="shared" si="121"/>
        <v>1.021022860701851E-05</v>
      </c>
    </row>
    <row r="245" spans="2:137" ht="4.5" customHeight="1">
      <c r="B245" s="13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</row>
    <row r="246" spans="1:137" ht="12.75">
      <c r="A246" s="3" t="s">
        <v>97</v>
      </c>
      <c r="B246" s="13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</row>
    <row r="247" spans="2:137" ht="12.75">
      <c r="B247" s="7" t="s">
        <v>82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  <c r="AC247" s="8">
        <v>0</v>
      </c>
      <c r="AD247" s="8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8">
        <v>0</v>
      </c>
      <c r="AO247" s="8">
        <v>0</v>
      </c>
      <c r="AP247" s="8">
        <v>0</v>
      </c>
      <c r="AQ247" s="8">
        <v>0</v>
      </c>
      <c r="AR247" s="8">
        <v>0</v>
      </c>
      <c r="AS247" s="8">
        <v>0</v>
      </c>
      <c r="AT247" s="8">
        <v>0</v>
      </c>
      <c r="AU247" s="8">
        <v>0</v>
      </c>
      <c r="AV247" s="8">
        <v>0</v>
      </c>
      <c r="AW247" s="8">
        <v>0</v>
      </c>
      <c r="AX247" s="8">
        <v>0</v>
      </c>
      <c r="AY247" s="8">
        <v>0</v>
      </c>
      <c r="AZ247" s="8">
        <v>0</v>
      </c>
      <c r="BA247" s="8">
        <v>0</v>
      </c>
      <c r="BB247" s="8">
        <v>0</v>
      </c>
      <c r="BC247" s="8">
        <v>0</v>
      </c>
      <c r="BD247" s="8">
        <v>0</v>
      </c>
      <c r="BE247" s="8">
        <v>0</v>
      </c>
      <c r="BF247" s="8">
        <v>0</v>
      </c>
      <c r="BG247" s="8">
        <v>0</v>
      </c>
      <c r="BH247" s="8">
        <v>0</v>
      </c>
      <c r="BI247" s="8">
        <v>0</v>
      </c>
      <c r="BJ247" s="8">
        <v>0</v>
      </c>
      <c r="BK247" s="8">
        <v>0</v>
      </c>
      <c r="BL247" s="8">
        <v>0</v>
      </c>
      <c r="BM247" s="8">
        <v>0</v>
      </c>
      <c r="BN247" s="8">
        <v>0</v>
      </c>
      <c r="BO247" s="8">
        <v>0</v>
      </c>
      <c r="BP247" s="8">
        <v>0</v>
      </c>
      <c r="BQ247" s="8">
        <v>0</v>
      </c>
      <c r="BR247" s="8">
        <v>0</v>
      </c>
      <c r="BS247" s="8">
        <v>0</v>
      </c>
      <c r="BT247" s="8">
        <v>0</v>
      </c>
      <c r="BU247" s="8">
        <v>0</v>
      </c>
      <c r="BV247" s="8">
        <v>1</v>
      </c>
      <c r="BW247" s="8">
        <v>0</v>
      </c>
      <c r="BX247" s="8">
        <v>0</v>
      </c>
      <c r="BY247" s="8">
        <v>0</v>
      </c>
      <c r="BZ247" s="8">
        <v>0</v>
      </c>
      <c r="CA247" s="8">
        <v>0</v>
      </c>
      <c r="CB247" s="8">
        <v>0</v>
      </c>
      <c r="CC247" s="8">
        <v>0</v>
      </c>
      <c r="CD247" s="8">
        <v>0</v>
      </c>
      <c r="CE247" s="8">
        <v>0</v>
      </c>
      <c r="CF247" s="8">
        <v>0</v>
      </c>
      <c r="CG247" s="8">
        <v>0</v>
      </c>
      <c r="CH247" s="8">
        <v>0</v>
      </c>
      <c r="CI247" s="8">
        <v>0</v>
      </c>
      <c r="CJ247" s="8">
        <v>0</v>
      </c>
      <c r="CK247" s="8">
        <v>0</v>
      </c>
      <c r="CL247" s="8">
        <v>0</v>
      </c>
      <c r="CM247" s="8">
        <v>0</v>
      </c>
      <c r="CN247" s="8">
        <v>0</v>
      </c>
      <c r="CO247" s="8">
        <v>0</v>
      </c>
      <c r="CP247" s="8">
        <v>0</v>
      </c>
      <c r="CQ247" s="8">
        <v>0</v>
      </c>
      <c r="CR247" s="8">
        <v>0</v>
      </c>
      <c r="CS247" s="8">
        <v>0</v>
      </c>
      <c r="CT247" s="8">
        <v>0</v>
      </c>
      <c r="CU247" s="8">
        <v>0</v>
      </c>
      <c r="CV247" s="8">
        <v>0</v>
      </c>
      <c r="CW247" s="8">
        <v>0</v>
      </c>
      <c r="CX247" s="8">
        <v>0</v>
      </c>
      <c r="CY247" s="8">
        <v>0</v>
      </c>
      <c r="CZ247" s="8">
        <v>0</v>
      </c>
      <c r="DA247" s="8">
        <v>0</v>
      </c>
      <c r="DB247" s="8">
        <v>0</v>
      </c>
      <c r="DC247" s="8">
        <v>0</v>
      </c>
      <c r="DD247" s="8">
        <v>0</v>
      </c>
      <c r="DE247" s="8">
        <v>0</v>
      </c>
      <c r="DF247" s="8">
        <v>2</v>
      </c>
      <c r="DG247" s="8">
        <v>0</v>
      </c>
      <c r="DH247" s="8">
        <v>0</v>
      </c>
      <c r="DI247" s="8">
        <v>0</v>
      </c>
      <c r="DJ247" s="8">
        <v>0</v>
      </c>
      <c r="DK247" s="8">
        <v>0</v>
      </c>
      <c r="DL247" s="8">
        <v>0</v>
      </c>
      <c r="DM247" s="8">
        <v>0</v>
      </c>
      <c r="DN247" s="8">
        <v>0</v>
      </c>
      <c r="DO247" s="8">
        <v>0</v>
      </c>
      <c r="DP247" s="8">
        <v>0</v>
      </c>
      <c r="DQ247" s="8">
        <v>0</v>
      </c>
      <c r="DR247" s="8">
        <v>0</v>
      </c>
      <c r="DS247" s="8">
        <v>0</v>
      </c>
      <c r="DT247" s="8">
        <v>0</v>
      </c>
      <c r="DU247" s="8">
        <v>0</v>
      </c>
      <c r="DV247" s="8">
        <v>0</v>
      </c>
      <c r="DW247" s="8">
        <v>0</v>
      </c>
      <c r="DX247" s="8">
        <v>0</v>
      </c>
      <c r="DY247" s="8">
        <v>0</v>
      </c>
      <c r="DZ247" s="8">
        <v>0</v>
      </c>
      <c r="EA247" s="8">
        <v>0</v>
      </c>
      <c r="EB247" s="8">
        <v>0</v>
      </c>
      <c r="EC247" s="8">
        <v>0</v>
      </c>
      <c r="ED247" s="8">
        <v>0</v>
      </c>
      <c r="EE247" s="8">
        <v>0</v>
      </c>
      <c r="EF247" s="8">
        <v>0</v>
      </c>
      <c r="EG247" s="8">
        <v>0</v>
      </c>
    </row>
    <row r="248" spans="2:137" ht="12.75">
      <c r="B248" s="7" t="s">
        <v>95</v>
      </c>
      <c r="C248" s="8">
        <v>2</v>
      </c>
      <c r="D248" s="8">
        <v>2</v>
      </c>
      <c r="E248" s="8">
        <v>2</v>
      </c>
      <c r="F248" s="8">
        <v>2</v>
      </c>
      <c r="G248" s="8">
        <v>2</v>
      </c>
      <c r="H248" s="8">
        <v>3</v>
      </c>
      <c r="I248" s="8">
        <v>7</v>
      </c>
      <c r="J248" s="8">
        <v>3</v>
      </c>
      <c r="K248" s="8">
        <v>2</v>
      </c>
      <c r="L248" s="8">
        <v>1</v>
      </c>
      <c r="M248" s="8">
        <v>9</v>
      </c>
      <c r="N248" s="8">
        <v>10</v>
      </c>
      <c r="O248" s="8">
        <v>3</v>
      </c>
      <c r="P248" s="8">
        <v>1</v>
      </c>
      <c r="Q248" s="8">
        <v>0</v>
      </c>
      <c r="R248" s="8">
        <v>9</v>
      </c>
      <c r="S248" s="8">
        <v>3804</v>
      </c>
      <c r="T248" s="8">
        <v>366</v>
      </c>
      <c r="U248" s="8">
        <v>0</v>
      </c>
      <c r="V248" s="8">
        <v>1</v>
      </c>
      <c r="W248" s="8">
        <v>0</v>
      </c>
      <c r="X248" s="8">
        <v>0</v>
      </c>
      <c r="Y248" s="8">
        <v>22</v>
      </c>
      <c r="Z248" s="8">
        <v>30</v>
      </c>
      <c r="AA248" s="8">
        <v>0</v>
      </c>
      <c r="AB248" s="8">
        <v>0</v>
      </c>
      <c r="AC248" s="8">
        <v>0</v>
      </c>
      <c r="AD248" s="8">
        <v>0</v>
      </c>
      <c r="AE248" s="8">
        <v>1</v>
      </c>
      <c r="AF248" s="8">
        <v>7</v>
      </c>
      <c r="AG248" s="8">
        <v>45</v>
      </c>
      <c r="AH248" s="8">
        <v>1</v>
      </c>
      <c r="AI248" s="8">
        <v>1</v>
      </c>
      <c r="AJ248" s="8">
        <v>2</v>
      </c>
      <c r="AK248" s="8">
        <v>1</v>
      </c>
      <c r="AL248" s="8">
        <v>13</v>
      </c>
      <c r="AM248" s="8">
        <v>2</v>
      </c>
      <c r="AN248" s="8">
        <v>0</v>
      </c>
      <c r="AO248" s="8">
        <v>4</v>
      </c>
      <c r="AP248" s="8">
        <v>3</v>
      </c>
      <c r="AQ248" s="8">
        <v>4</v>
      </c>
      <c r="AR248" s="8">
        <v>1</v>
      </c>
      <c r="AS248" s="8">
        <v>5</v>
      </c>
      <c r="AT248" s="8">
        <v>9</v>
      </c>
      <c r="AU248" s="8">
        <v>1</v>
      </c>
      <c r="AV248" s="8">
        <v>2</v>
      </c>
      <c r="AW248" s="8">
        <v>4</v>
      </c>
      <c r="AX248" s="8">
        <v>3</v>
      </c>
      <c r="AY248" s="8">
        <v>2</v>
      </c>
      <c r="AZ248" s="8">
        <v>81</v>
      </c>
      <c r="BA248" s="8">
        <v>0</v>
      </c>
      <c r="BB248" s="8">
        <v>2</v>
      </c>
      <c r="BC248" s="8">
        <v>2</v>
      </c>
      <c r="BD248" s="8">
        <v>2</v>
      </c>
      <c r="BE248" s="8">
        <v>1</v>
      </c>
      <c r="BF248" s="8">
        <v>0</v>
      </c>
      <c r="BG248" s="8">
        <v>0</v>
      </c>
      <c r="BH248" s="8">
        <v>3</v>
      </c>
      <c r="BI248" s="8">
        <v>1</v>
      </c>
      <c r="BJ248" s="8">
        <v>0</v>
      </c>
      <c r="BK248" s="8">
        <v>1</v>
      </c>
      <c r="BL248" s="8">
        <v>0</v>
      </c>
      <c r="BM248" s="8">
        <v>0</v>
      </c>
      <c r="BN248" s="8">
        <v>2</v>
      </c>
      <c r="BO248" s="8">
        <v>2</v>
      </c>
      <c r="BP248" s="8">
        <v>0</v>
      </c>
      <c r="BQ248" s="8">
        <v>13</v>
      </c>
      <c r="BR248" s="8">
        <v>1</v>
      </c>
      <c r="BS248" s="8">
        <v>0</v>
      </c>
      <c r="BT248" s="8">
        <v>3</v>
      </c>
      <c r="BU248" s="8">
        <v>3</v>
      </c>
      <c r="BV248" s="8">
        <v>2960</v>
      </c>
      <c r="BW248" s="8">
        <v>0</v>
      </c>
      <c r="BX248" s="8">
        <v>0</v>
      </c>
      <c r="BY248" s="8">
        <v>11</v>
      </c>
      <c r="BZ248" s="8">
        <v>2</v>
      </c>
      <c r="CA248" s="8">
        <v>6</v>
      </c>
      <c r="CB248" s="8">
        <v>1</v>
      </c>
      <c r="CC248" s="8">
        <v>0</v>
      </c>
      <c r="CD248" s="8">
        <v>0</v>
      </c>
      <c r="CE248" s="8">
        <v>3</v>
      </c>
      <c r="CF248" s="8">
        <v>0</v>
      </c>
      <c r="CG248" s="8">
        <v>0</v>
      </c>
      <c r="CH248" s="8">
        <v>5</v>
      </c>
      <c r="CI248" s="8">
        <v>5</v>
      </c>
      <c r="CJ248" s="8">
        <v>0</v>
      </c>
      <c r="CK248" s="8">
        <v>1</v>
      </c>
      <c r="CL248" s="8">
        <v>2</v>
      </c>
      <c r="CM248" s="8">
        <v>1</v>
      </c>
      <c r="CN248" s="8">
        <v>0</v>
      </c>
      <c r="CO248" s="8">
        <v>0</v>
      </c>
      <c r="CP248" s="8">
        <v>0</v>
      </c>
      <c r="CQ248" s="8">
        <v>0</v>
      </c>
      <c r="CR248" s="8">
        <v>0</v>
      </c>
      <c r="CS248" s="8">
        <v>0</v>
      </c>
      <c r="CT248" s="8">
        <v>0</v>
      </c>
      <c r="CU248" s="8">
        <v>0</v>
      </c>
      <c r="CV248" s="8">
        <v>1</v>
      </c>
      <c r="CW248" s="8">
        <v>10</v>
      </c>
      <c r="CX248" s="8">
        <v>6</v>
      </c>
      <c r="CY248" s="8">
        <v>2</v>
      </c>
      <c r="CZ248" s="8">
        <v>3</v>
      </c>
      <c r="DA248" s="8">
        <v>1</v>
      </c>
      <c r="DB248" s="8">
        <v>4</v>
      </c>
      <c r="DC248" s="8">
        <v>0</v>
      </c>
      <c r="DD248" s="8">
        <v>1</v>
      </c>
      <c r="DE248" s="8">
        <v>39</v>
      </c>
      <c r="DF248" s="8">
        <v>14105</v>
      </c>
      <c r="DG248" s="8">
        <v>1</v>
      </c>
      <c r="DH248" s="8">
        <v>8</v>
      </c>
      <c r="DI248" s="8">
        <v>3</v>
      </c>
      <c r="DJ248" s="8">
        <v>1</v>
      </c>
      <c r="DK248" s="8">
        <v>3</v>
      </c>
      <c r="DL248" s="8">
        <v>17</v>
      </c>
      <c r="DM248" s="8">
        <v>1</v>
      </c>
      <c r="DN248" s="8">
        <v>0</v>
      </c>
      <c r="DO248" s="8">
        <v>1</v>
      </c>
      <c r="DP248" s="8">
        <v>2</v>
      </c>
      <c r="DQ248" s="8">
        <v>1</v>
      </c>
      <c r="DR248" s="8">
        <v>1</v>
      </c>
      <c r="DS248" s="8">
        <v>55</v>
      </c>
      <c r="DT248" s="8">
        <v>7</v>
      </c>
      <c r="DU248" s="8">
        <v>2</v>
      </c>
      <c r="DV248" s="8">
        <v>1</v>
      </c>
      <c r="DW248" s="8">
        <v>2</v>
      </c>
      <c r="DX248" s="8">
        <v>7</v>
      </c>
      <c r="DY248" s="8">
        <v>0</v>
      </c>
      <c r="DZ248" s="8">
        <v>0</v>
      </c>
      <c r="EA248" s="8">
        <v>2</v>
      </c>
      <c r="EB248" s="8">
        <v>1</v>
      </c>
      <c r="EC248" s="8">
        <v>3</v>
      </c>
      <c r="ED248" s="8">
        <v>1</v>
      </c>
      <c r="EE248" s="8">
        <v>0</v>
      </c>
      <c r="EF248" s="8">
        <v>1</v>
      </c>
      <c r="EG248" s="8">
        <v>0</v>
      </c>
    </row>
    <row r="249" spans="2:137" ht="12.75">
      <c r="B249" s="7" t="s">
        <v>93</v>
      </c>
      <c r="C249" s="8">
        <v>12</v>
      </c>
      <c r="D249" s="8">
        <v>20</v>
      </c>
      <c r="E249" s="8">
        <v>9</v>
      </c>
      <c r="F249" s="8">
        <v>24</v>
      </c>
      <c r="G249" s="8">
        <v>28</v>
      </c>
      <c r="H249" s="8">
        <v>26</v>
      </c>
      <c r="I249" s="8">
        <v>40</v>
      </c>
      <c r="J249" s="8">
        <v>8</v>
      </c>
      <c r="K249" s="8">
        <v>12</v>
      </c>
      <c r="L249" s="8">
        <v>5</v>
      </c>
      <c r="M249" s="8">
        <v>10</v>
      </c>
      <c r="N249" s="8">
        <v>30</v>
      </c>
      <c r="O249" s="8">
        <v>26</v>
      </c>
      <c r="P249" s="8">
        <v>16</v>
      </c>
      <c r="Q249" s="8">
        <v>10</v>
      </c>
      <c r="R249" s="8">
        <v>39</v>
      </c>
      <c r="S249" s="8">
        <v>25375</v>
      </c>
      <c r="T249" s="8">
        <v>2411</v>
      </c>
      <c r="U249" s="8">
        <v>0</v>
      </c>
      <c r="V249" s="8">
        <v>4</v>
      </c>
      <c r="W249" s="8">
        <v>3</v>
      </c>
      <c r="X249" s="8">
        <v>1</v>
      </c>
      <c r="Y249" s="8">
        <v>99</v>
      </c>
      <c r="Z249" s="8">
        <v>150</v>
      </c>
      <c r="AA249" s="8">
        <v>3</v>
      </c>
      <c r="AB249" s="8">
        <v>1</v>
      </c>
      <c r="AC249" s="8">
        <v>2</v>
      </c>
      <c r="AD249" s="8">
        <v>8</v>
      </c>
      <c r="AE249" s="8">
        <v>4</v>
      </c>
      <c r="AF249" s="8">
        <v>29</v>
      </c>
      <c r="AG249" s="8">
        <v>204</v>
      </c>
      <c r="AH249" s="8">
        <v>4</v>
      </c>
      <c r="AI249" s="8">
        <v>2</v>
      </c>
      <c r="AJ249" s="8">
        <v>11</v>
      </c>
      <c r="AK249" s="8">
        <v>10</v>
      </c>
      <c r="AL249" s="8">
        <v>68</v>
      </c>
      <c r="AM249" s="8">
        <v>8</v>
      </c>
      <c r="AN249" s="8">
        <v>3</v>
      </c>
      <c r="AO249" s="8">
        <v>38</v>
      </c>
      <c r="AP249" s="8">
        <v>24</v>
      </c>
      <c r="AQ249" s="8">
        <v>15</v>
      </c>
      <c r="AR249" s="8">
        <v>2</v>
      </c>
      <c r="AS249" s="8">
        <v>35</v>
      </c>
      <c r="AT249" s="8">
        <v>34</v>
      </c>
      <c r="AU249" s="8">
        <v>13</v>
      </c>
      <c r="AV249" s="8">
        <v>9</v>
      </c>
      <c r="AW249" s="8">
        <v>58</v>
      </c>
      <c r="AX249" s="8">
        <v>28</v>
      </c>
      <c r="AY249" s="8">
        <v>19</v>
      </c>
      <c r="AZ249" s="8">
        <v>508</v>
      </c>
      <c r="BA249" s="8">
        <v>4</v>
      </c>
      <c r="BB249" s="8">
        <v>8</v>
      </c>
      <c r="BC249" s="8">
        <v>11</v>
      </c>
      <c r="BD249" s="8">
        <v>29</v>
      </c>
      <c r="BE249" s="8">
        <v>3</v>
      </c>
      <c r="BF249" s="8">
        <v>7</v>
      </c>
      <c r="BG249" s="8">
        <v>1</v>
      </c>
      <c r="BH249" s="8">
        <v>7</v>
      </c>
      <c r="BI249" s="8">
        <v>1</v>
      </c>
      <c r="BJ249" s="8">
        <v>19</v>
      </c>
      <c r="BK249" s="8">
        <v>2</v>
      </c>
      <c r="BL249" s="8">
        <v>1</v>
      </c>
      <c r="BM249" s="8">
        <v>7</v>
      </c>
      <c r="BN249" s="8">
        <v>12</v>
      </c>
      <c r="BO249" s="8">
        <v>10</v>
      </c>
      <c r="BP249" s="8">
        <v>25</v>
      </c>
      <c r="BQ249" s="8">
        <v>88</v>
      </c>
      <c r="BR249" s="8">
        <v>18</v>
      </c>
      <c r="BS249" s="8">
        <v>2</v>
      </c>
      <c r="BT249" s="8">
        <v>24</v>
      </c>
      <c r="BU249" s="8">
        <v>31</v>
      </c>
      <c r="BV249" s="8">
        <v>25330</v>
      </c>
      <c r="BW249" s="8">
        <v>8</v>
      </c>
      <c r="BX249" s="8">
        <v>6</v>
      </c>
      <c r="BY249" s="8">
        <v>80</v>
      </c>
      <c r="BZ249" s="8">
        <v>25</v>
      </c>
      <c r="CA249" s="8">
        <v>87</v>
      </c>
      <c r="CB249" s="8">
        <v>7</v>
      </c>
      <c r="CC249" s="8">
        <v>6</v>
      </c>
      <c r="CD249" s="8">
        <v>13</v>
      </c>
      <c r="CE249" s="8">
        <v>27</v>
      </c>
      <c r="CF249" s="8">
        <v>3</v>
      </c>
      <c r="CG249" s="8">
        <v>15</v>
      </c>
      <c r="CH249" s="8">
        <v>8</v>
      </c>
      <c r="CI249" s="8">
        <v>10</v>
      </c>
      <c r="CJ249" s="8">
        <v>0</v>
      </c>
      <c r="CK249" s="8">
        <v>7</v>
      </c>
      <c r="CL249" s="8">
        <v>10</v>
      </c>
      <c r="CM249" s="8">
        <v>7</v>
      </c>
      <c r="CN249" s="8">
        <v>8</v>
      </c>
      <c r="CO249" s="8">
        <v>1</v>
      </c>
      <c r="CP249" s="8">
        <v>9</v>
      </c>
      <c r="CQ249" s="8">
        <v>14</v>
      </c>
      <c r="CR249" s="8">
        <v>9</v>
      </c>
      <c r="CS249" s="8">
        <v>1</v>
      </c>
      <c r="CT249" s="8">
        <v>3</v>
      </c>
      <c r="CU249" s="8">
        <v>1</v>
      </c>
      <c r="CV249" s="8">
        <v>9</v>
      </c>
      <c r="CW249" s="8">
        <v>62</v>
      </c>
      <c r="CX249" s="8">
        <v>27</v>
      </c>
      <c r="CY249" s="8">
        <v>6</v>
      </c>
      <c r="CZ249" s="8">
        <v>17</v>
      </c>
      <c r="DA249" s="8">
        <v>5</v>
      </c>
      <c r="DB249" s="8">
        <v>13</v>
      </c>
      <c r="DC249" s="8">
        <v>7</v>
      </c>
      <c r="DD249" s="8">
        <v>7</v>
      </c>
      <c r="DE249" s="8">
        <v>226</v>
      </c>
      <c r="DF249" s="8">
        <v>67856</v>
      </c>
      <c r="DG249" s="8">
        <v>20</v>
      </c>
      <c r="DH249" s="8">
        <v>73</v>
      </c>
      <c r="DI249" s="8">
        <v>5</v>
      </c>
      <c r="DJ249" s="8">
        <v>5</v>
      </c>
      <c r="DK249" s="8">
        <v>26</v>
      </c>
      <c r="DL249" s="8">
        <v>43</v>
      </c>
      <c r="DM249" s="8">
        <v>5</v>
      </c>
      <c r="DN249" s="8">
        <v>9</v>
      </c>
      <c r="DO249" s="8">
        <v>7</v>
      </c>
      <c r="DP249" s="8">
        <v>3</v>
      </c>
      <c r="DQ249" s="8">
        <v>10</v>
      </c>
      <c r="DR249" s="8">
        <v>1</v>
      </c>
      <c r="DS249" s="8">
        <v>459</v>
      </c>
      <c r="DT249" s="8">
        <v>49</v>
      </c>
      <c r="DU249" s="8">
        <v>9</v>
      </c>
      <c r="DV249" s="8">
        <v>10</v>
      </c>
      <c r="DW249" s="8">
        <v>31</v>
      </c>
      <c r="DX249" s="8">
        <v>14</v>
      </c>
      <c r="DY249" s="8">
        <v>1</v>
      </c>
      <c r="DZ249" s="8">
        <v>5</v>
      </c>
      <c r="EA249" s="8">
        <v>14</v>
      </c>
      <c r="EB249" s="8">
        <v>19</v>
      </c>
      <c r="EC249" s="8">
        <v>12</v>
      </c>
      <c r="ED249" s="8">
        <v>9</v>
      </c>
      <c r="EE249" s="8">
        <v>3</v>
      </c>
      <c r="EF249" s="8">
        <v>8</v>
      </c>
      <c r="EG249" s="8">
        <v>1</v>
      </c>
    </row>
    <row r="250" spans="1:137" ht="12.75">
      <c r="A250" s="9" t="s">
        <v>13</v>
      </c>
      <c r="C250" s="8">
        <v>14</v>
      </c>
      <c r="D250" s="8">
        <v>22</v>
      </c>
      <c r="E250" s="8">
        <v>11</v>
      </c>
      <c r="F250" s="8">
        <v>26</v>
      </c>
      <c r="G250" s="8">
        <v>30</v>
      </c>
      <c r="H250" s="8">
        <v>29</v>
      </c>
      <c r="I250" s="8">
        <v>47</v>
      </c>
      <c r="J250" s="8">
        <v>11</v>
      </c>
      <c r="K250" s="8">
        <v>14</v>
      </c>
      <c r="L250" s="8">
        <v>6</v>
      </c>
      <c r="M250" s="8">
        <v>19</v>
      </c>
      <c r="N250" s="8">
        <v>40</v>
      </c>
      <c r="O250" s="8">
        <v>29</v>
      </c>
      <c r="P250" s="8">
        <v>17</v>
      </c>
      <c r="Q250" s="8">
        <v>10</v>
      </c>
      <c r="R250" s="8">
        <v>48</v>
      </c>
      <c r="S250" s="8">
        <v>29179</v>
      </c>
      <c r="T250" s="8">
        <v>2777</v>
      </c>
      <c r="U250" s="8">
        <v>0</v>
      </c>
      <c r="V250" s="8">
        <v>5</v>
      </c>
      <c r="W250" s="8">
        <v>3</v>
      </c>
      <c r="X250" s="8">
        <v>1</v>
      </c>
      <c r="Y250" s="8">
        <v>121</v>
      </c>
      <c r="Z250" s="8">
        <v>180</v>
      </c>
      <c r="AA250" s="8">
        <v>3</v>
      </c>
      <c r="AB250" s="8">
        <v>1</v>
      </c>
      <c r="AC250" s="8">
        <v>2</v>
      </c>
      <c r="AD250" s="8">
        <v>8</v>
      </c>
      <c r="AE250" s="8">
        <v>5</v>
      </c>
      <c r="AF250" s="8">
        <v>36</v>
      </c>
      <c r="AG250" s="8">
        <v>249</v>
      </c>
      <c r="AH250" s="8">
        <v>5</v>
      </c>
      <c r="AI250" s="8">
        <v>3</v>
      </c>
      <c r="AJ250" s="8">
        <v>13</v>
      </c>
      <c r="AK250" s="8">
        <v>11</v>
      </c>
      <c r="AL250" s="8">
        <v>81</v>
      </c>
      <c r="AM250" s="8">
        <v>10</v>
      </c>
      <c r="AN250" s="8">
        <v>3</v>
      </c>
      <c r="AO250" s="8">
        <v>42</v>
      </c>
      <c r="AP250" s="8">
        <v>27</v>
      </c>
      <c r="AQ250" s="8">
        <v>19</v>
      </c>
      <c r="AR250" s="8">
        <v>3</v>
      </c>
      <c r="AS250" s="8">
        <v>40</v>
      </c>
      <c r="AT250" s="8">
        <v>43</v>
      </c>
      <c r="AU250" s="8">
        <v>14</v>
      </c>
      <c r="AV250" s="8">
        <v>11</v>
      </c>
      <c r="AW250" s="8">
        <v>62</v>
      </c>
      <c r="AX250" s="8">
        <v>31</v>
      </c>
      <c r="AY250" s="8">
        <v>21</v>
      </c>
      <c r="AZ250" s="8">
        <v>589</v>
      </c>
      <c r="BA250" s="8">
        <v>4</v>
      </c>
      <c r="BB250" s="8">
        <v>10</v>
      </c>
      <c r="BC250" s="8">
        <v>13</v>
      </c>
      <c r="BD250" s="8">
        <v>31</v>
      </c>
      <c r="BE250" s="8">
        <v>4</v>
      </c>
      <c r="BF250" s="8">
        <v>7</v>
      </c>
      <c r="BG250" s="8">
        <v>1</v>
      </c>
      <c r="BH250" s="8">
        <v>10</v>
      </c>
      <c r="BI250" s="8">
        <v>2</v>
      </c>
      <c r="BJ250" s="8">
        <v>19</v>
      </c>
      <c r="BK250" s="8">
        <v>3</v>
      </c>
      <c r="BL250" s="8">
        <v>1</v>
      </c>
      <c r="BM250" s="8">
        <v>7</v>
      </c>
      <c r="BN250" s="8">
        <v>14</v>
      </c>
      <c r="BO250" s="8">
        <v>12</v>
      </c>
      <c r="BP250" s="8">
        <v>25</v>
      </c>
      <c r="BQ250" s="8">
        <v>101</v>
      </c>
      <c r="BR250" s="8">
        <v>19</v>
      </c>
      <c r="BS250" s="8">
        <v>2</v>
      </c>
      <c r="BT250" s="8">
        <v>27</v>
      </c>
      <c r="BU250" s="8">
        <v>34</v>
      </c>
      <c r="BV250" s="8">
        <v>28291</v>
      </c>
      <c r="BW250" s="8">
        <v>8</v>
      </c>
      <c r="BX250" s="8">
        <v>6</v>
      </c>
      <c r="BY250" s="8">
        <v>91</v>
      </c>
      <c r="BZ250" s="8">
        <v>27</v>
      </c>
      <c r="CA250" s="8">
        <v>93</v>
      </c>
      <c r="CB250" s="8">
        <v>8</v>
      </c>
      <c r="CC250" s="8">
        <v>6</v>
      </c>
      <c r="CD250" s="8">
        <v>13</v>
      </c>
      <c r="CE250" s="8">
        <v>30</v>
      </c>
      <c r="CF250" s="8">
        <v>3</v>
      </c>
      <c r="CG250" s="8">
        <v>15</v>
      </c>
      <c r="CH250" s="8">
        <v>13</v>
      </c>
      <c r="CI250" s="8">
        <v>15</v>
      </c>
      <c r="CJ250" s="8">
        <v>0</v>
      </c>
      <c r="CK250" s="8">
        <v>8</v>
      </c>
      <c r="CL250" s="8">
        <v>12</v>
      </c>
      <c r="CM250" s="8">
        <v>8</v>
      </c>
      <c r="CN250" s="8">
        <v>8</v>
      </c>
      <c r="CO250" s="8">
        <v>1</v>
      </c>
      <c r="CP250" s="8">
        <v>9</v>
      </c>
      <c r="CQ250" s="8">
        <v>14</v>
      </c>
      <c r="CR250" s="8">
        <v>9</v>
      </c>
      <c r="CS250" s="8">
        <v>1</v>
      </c>
      <c r="CT250" s="8">
        <v>3</v>
      </c>
      <c r="CU250" s="8">
        <v>1</v>
      </c>
      <c r="CV250" s="8">
        <v>10</v>
      </c>
      <c r="CW250" s="8">
        <v>72</v>
      </c>
      <c r="CX250" s="8">
        <v>33</v>
      </c>
      <c r="CY250" s="8">
        <v>8</v>
      </c>
      <c r="CZ250" s="8">
        <v>20</v>
      </c>
      <c r="DA250" s="8">
        <v>6</v>
      </c>
      <c r="DB250" s="8">
        <v>17</v>
      </c>
      <c r="DC250" s="8">
        <v>7</v>
      </c>
      <c r="DD250" s="8">
        <v>8</v>
      </c>
      <c r="DE250" s="8">
        <v>265</v>
      </c>
      <c r="DF250" s="8">
        <v>81963</v>
      </c>
      <c r="DG250" s="8">
        <v>21</v>
      </c>
      <c r="DH250" s="8">
        <v>81</v>
      </c>
      <c r="DI250" s="8">
        <v>8</v>
      </c>
      <c r="DJ250" s="8">
        <v>6</v>
      </c>
      <c r="DK250" s="8">
        <v>29</v>
      </c>
      <c r="DL250" s="8">
        <v>60</v>
      </c>
      <c r="DM250" s="8">
        <v>6</v>
      </c>
      <c r="DN250" s="8">
        <v>9</v>
      </c>
      <c r="DO250" s="8">
        <v>8</v>
      </c>
      <c r="DP250" s="8">
        <v>5</v>
      </c>
      <c r="DQ250" s="8">
        <v>11</v>
      </c>
      <c r="DR250" s="8">
        <v>2</v>
      </c>
      <c r="DS250" s="8">
        <v>514</v>
      </c>
      <c r="DT250" s="8">
        <v>56</v>
      </c>
      <c r="DU250" s="8">
        <v>11</v>
      </c>
      <c r="DV250" s="8">
        <v>11</v>
      </c>
      <c r="DW250" s="8">
        <v>33</v>
      </c>
      <c r="DX250" s="8">
        <v>21</v>
      </c>
      <c r="DY250" s="8">
        <v>1</v>
      </c>
      <c r="DZ250" s="8">
        <v>5</v>
      </c>
      <c r="EA250" s="8">
        <v>16</v>
      </c>
      <c r="EB250" s="8">
        <v>20</v>
      </c>
      <c r="EC250" s="8">
        <v>15</v>
      </c>
      <c r="ED250" s="8">
        <v>10</v>
      </c>
      <c r="EE250" s="8">
        <v>3</v>
      </c>
      <c r="EF250" s="8">
        <v>9</v>
      </c>
      <c r="EG250" s="8">
        <v>1</v>
      </c>
    </row>
    <row r="251" spans="2:137" s="10" customFormat="1" ht="12.75" customHeight="1">
      <c r="B251" s="11" t="s">
        <v>145</v>
      </c>
      <c r="C251" s="12">
        <f aca="true" t="shared" si="122" ref="C251:AH251">C250/146391</f>
        <v>9.563429445799264E-05</v>
      </c>
      <c r="D251" s="12">
        <f t="shared" si="122"/>
        <v>0.0001502824627197027</v>
      </c>
      <c r="E251" s="12">
        <f t="shared" si="122"/>
        <v>7.514123135985135E-05</v>
      </c>
      <c r="F251" s="12">
        <f t="shared" si="122"/>
        <v>0.00017760654685055775</v>
      </c>
      <c r="G251" s="12">
        <f t="shared" si="122"/>
        <v>0.0002049306309814128</v>
      </c>
      <c r="H251" s="12">
        <f t="shared" si="122"/>
        <v>0.00019809960994869903</v>
      </c>
      <c r="I251" s="12">
        <f t="shared" si="122"/>
        <v>0.0003210579885375467</v>
      </c>
      <c r="J251" s="12">
        <f t="shared" si="122"/>
        <v>7.514123135985135E-05</v>
      </c>
      <c r="K251" s="12">
        <f t="shared" si="122"/>
        <v>9.563429445799264E-05</v>
      </c>
      <c r="L251" s="12">
        <f t="shared" si="122"/>
        <v>4.098612619628256E-05</v>
      </c>
      <c r="M251" s="12">
        <f t="shared" si="122"/>
        <v>0.00012978939962156143</v>
      </c>
      <c r="N251" s="12">
        <f t="shared" si="122"/>
        <v>0.0002732408413085504</v>
      </c>
      <c r="O251" s="12">
        <f t="shared" si="122"/>
        <v>0.00019809960994869903</v>
      </c>
      <c r="P251" s="12">
        <f t="shared" si="122"/>
        <v>0.00011612735755613392</v>
      </c>
      <c r="Q251" s="12">
        <f t="shared" si="122"/>
        <v>6.83102103271376E-05</v>
      </c>
      <c r="R251" s="12">
        <f t="shared" si="122"/>
        <v>0.0003278890095702605</v>
      </c>
      <c r="S251" s="12">
        <f t="shared" si="122"/>
        <v>0.1993223627135548</v>
      </c>
      <c r="T251" s="12">
        <f t="shared" si="122"/>
        <v>0.01896974540784611</v>
      </c>
      <c r="U251" s="12">
        <f t="shared" si="122"/>
        <v>0</v>
      </c>
      <c r="V251" s="12">
        <f t="shared" si="122"/>
        <v>3.41551051635688E-05</v>
      </c>
      <c r="W251" s="12">
        <f t="shared" si="122"/>
        <v>2.049306309814128E-05</v>
      </c>
      <c r="X251" s="12">
        <f t="shared" si="122"/>
        <v>6.8310210327137595E-06</v>
      </c>
      <c r="Y251" s="12">
        <f t="shared" si="122"/>
        <v>0.000826553544958365</v>
      </c>
      <c r="Z251" s="12">
        <f t="shared" si="122"/>
        <v>0.0012295837858884767</v>
      </c>
      <c r="AA251" s="12">
        <f t="shared" si="122"/>
        <v>2.049306309814128E-05</v>
      </c>
      <c r="AB251" s="12">
        <f t="shared" si="122"/>
        <v>6.8310210327137595E-06</v>
      </c>
      <c r="AC251" s="12">
        <f t="shared" si="122"/>
        <v>1.3662042065427519E-05</v>
      </c>
      <c r="AD251" s="12">
        <f t="shared" si="122"/>
        <v>5.4648168261710076E-05</v>
      </c>
      <c r="AE251" s="12">
        <f t="shared" si="122"/>
        <v>3.41551051635688E-05</v>
      </c>
      <c r="AF251" s="12">
        <f t="shared" si="122"/>
        <v>0.0002459167571776954</v>
      </c>
      <c r="AG251" s="12">
        <f t="shared" si="122"/>
        <v>0.0017009242371457262</v>
      </c>
      <c r="AH251" s="12">
        <f t="shared" si="122"/>
        <v>3.41551051635688E-05</v>
      </c>
      <c r="AI251" s="12">
        <f aca="true" t="shared" si="123" ref="AI251:CT251">AI250/146391</f>
        <v>2.049306309814128E-05</v>
      </c>
      <c r="AJ251" s="12">
        <f t="shared" si="123"/>
        <v>8.880327342527887E-05</v>
      </c>
      <c r="AK251" s="12">
        <f t="shared" si="123"/>
        <v>7.514123135985135E-05</v>
      </c>
      <c r="AL251" s="12">
        <f t="shared" si="123"/>
        <v>0.0005533127036498146</v>
      </c>
      <c r="AM251" s="12">
        <f t="shared" si="123"/>
        <v>6.83102103271376E-05</v>
      </c>
      <c r="AN251" s="12">
        <f t="shared" si="123"/>
        <v>2.049306309814128E-05</v>
      </c>
      <c r="AO251" s="12">
        <f t="shared" si="123"/>
        <v>0.00028690288337397793</v>
      </c>
      <c r="AP251" s="12">
        <f t="shared" si="123"/>
        <v>0.00018443756788327152</v>
      </c>
      <c r="AQ251" s="12">
        <f t="shared" si="123"/>
        <v>0.00012978939962156143</v>
      </c>
      <c r="AR251" s="12">
        <f t="shared" si="123"/>
        <v>2.049306309814128E-05</v>
      </c>
      <c r="AS251" s="12">
        <f t="shared" si="123"/>
        <v>0.0002732408413085504</v>
      </c>
      <c r="AT251" s="12">
        <f t="shared" si="123"/>
        <v>0.00029373390440669164</v>
      </c>
      <c r="AU251" s="12">
        <f t="shared" si="123"/>
        <v>9.563429445799264E-05</v>
      </c>
      <c r="AV251" s="12">
        <f t="shared" si="123"/>
        <v>7.514123135985135E-05</v>
      </c>
      <c r="AW251" s="12">
        <f t="shared" si="123"/>
        <v>0.0004235233040282531</v>
      </c>
      <c r="AX251" s="12">
        <f t="shared" si="123"/>
        <v>0.00021176165201412656</v>
      </c>
      <c r="AY251" s="12">
        <f t="shared" si="123"/>
        <v>0.00014345144168698896</v>
      </c>
      <c r="AZ251" s="12">
        <f t="shared" si="123"/>
        <v>0.004023471388268404</v>
      </c>
      <c r="BA251" s="12">
        <f t="shared" si="123"/>
        <v>2.7324084130855038E-05</v>
      </c>
      <c r="BB251" s="12">
        <f t="shared" si="123"/>
        <v>6.83102103271376E-05</v>
      </c>
      <c r="BC251" s="12">
        <f t="shared" si="123"/>
        <v>8.880327342527887E-05</v>
      </c>
      <c r="BD251" s="12">
        <f t="shared" si="123"/>
        <v>0.00021176165201412656</v>
      </c>
      <c r="BE251" s="12">
        <f t="shared" si="123"/>
        <v>2.7324084130855038E-05</v>
      </c>
      <c r="BF251" s="12">
        <f t="shared" si="123"/>
        <v>4.781714722899632E-05</v>
      </c>
      <c r="BG251" s="12">
        <f t="shared" si="123"/>
        <v>6.8310210327137595E-06</v>
      </c>
      <c r="BH251" s="12">
        <f t="shared" si="123"/>
        <v>6.83102103271376E-05</v>
      </c>
      <c r="BI251" s="12">
        <f t="shared" si="123"/>
        <v>1.3662042065427519E-05</v>
      </c>
      <c r="BJ251" s="12">
        <f t="shared" si="123"/>
        <v>0.00012978939962156143</v>
      </c>
      <c r="BK251" s="12">
        <f t="shared" si="123"/>
        <v>2.049306309814128E-05</v>
      </c>
      <c r="BL251" s="12">
        <f t="shared" si="123"/>
        <v>6.8310210327137595E-06</v>
      </c>
      <c r="BM251" s="12">
        <f t="shared" si="123"/>
        <v>4.781714722899632E-05</v>
      </c>
      <c r="BN251" s="12">
        <f t="shared" si="123"/>
        <v>9.563429445799264E-05</v>
      </c>
      <c r="BO251" s="12">
        <f t="shared" si="123"/>
        <v>8.197225239256512E-05</v>
      </c>
      <c r="BP251" s="12">
        <f t="shared" si="123"/>
        <v>0.00017077552581784398</v>
      </c>
      <c r="BQ251" s="12">
        <f t="shared" si="123"/>
        <v>0.0006899331243040897</v>
      </c>
      <c r="BR251" s="12">
        <f t="shared" si="123"/>
        <v>0.00012978939962156143</v>
      </c>
      <c r="BS251" s="12">
        <f t="shared" si="123"/>
        <v>1.3662042065427519E-05</v>
      </c>
      <c r="BT251" s="12">
        <f t="shared" si="123"/>
        <v>0.00018443756788327152</v>
      </c>
      <c r="BU251" s="12">
        <f t="shared" si="123"/>
        <v>0.00023225471511226784</v>
      </c>
      <c r="BV251" s="12">
        <f t="shared" si="123"/>
        <v>0.19325641603650498</v>
      </c>
      <c r="BW251" s="12">
        <f t="shared" si="123"/>
        <v>5.4648168261710076E-05</v>
      </c>
      <c r="BX251" s="12">
        <f t="shared" si="123"/>
        <v>4.098612619628256E-05</v>
      </c>
      <c r="BY251" s="12">
        <f t="shared" si="123"/>
        <v>0.0006216229139769521</v>
      </c>
      <c r="BZ251" s="12">
        <f t="shared" si="123"/>
        <v>0.00018443756788327152</v>
      </c>
      <c r="CA251" s="12">
        <f t="shared" si="123"/>
        <v>0.0006352849560423797</v>
      </c>
      <c r="CB251" s="12">
        <f t="shared" si="123"/>
        <v>5.4648168261710076E-05</v>
      </c>
      <c r="CC251" s="12">
        <f t="shared" si="123"/>
        <v>4.098612619628256E-05</v>
      </c>
      <c r="CD251" s="12">
        <f t="shared" si="123"/>
        <v>8.880327342527887E-05</v>
      </c>
      <c r="CE251" s="12">
        <f t="shared" si="123"/>
        <v>0.0002049306309814128</v>
      </c>
      <c r="CF251" s="12">
        <f t="shared" si="123"/>
        <v>2.049306309814128E-05</v>
      </c>
      <c r="CG251" s="12">
        <f t="shared" si="123"/>
        <v>0.0001024653154907064</v>
      </c>
      <c r="CH251" s="12">
        <f t="shared" si="123"/>
        <v>8.880327342527887E-05</v>
      </c>
      <c r="CI251" s="12">
        <f t="shared" si="123"/>
        <v>0.0001024653154907064</v>
      </c>
      <c r="CJ251" s="12">
        <f t="shared" si="123"/>
        <v>0</v>
      </c>
      <c r="CK251" s="12">
        <f t="shared" si="123"/>
        <v>5.4648168261710076E-05</v>
      </c>
      <c r="CL251" s="12">
        <f t="shared" si="123"/>
        <v>8.197225239256512E-05</v>
      </c>
      <c r="CM251" s="12">
        <f t="shared" si="123"/>
        <v>5.4648168261710076E-05</v>
      </c>
      <c r="CN251" s="12">
        <f t="shared" si="123"/>
        <v>5.4648168261710076E-05</v>
      </c>
      <c r="CO251" s="12">
        <f t="shared" si="123"/>
        <v>6.8310210327137595E-06</v>
      </c>
      <c r="CP251" s="12">
        <f t="shared" si="123"/>
        <v>6.147918929442384E-05</v>
      </c>
      <c r="CQ251" s="12">
        <f t="shared" si="123"/>
        <v>9.563429445799264E-05</v>
      </c>
      <c r="CR251" s="12">
        <f t="shared" si="123"/>
        <v>6.147918929442384E-05</v>
      </c>
      <c r="CS251" s="12">
        <f t="shared" si="123"/>
        <v>6.8310210327137595E-06</v>
      </c>
      <c r="CT251" s="12">
        <f t="shared" si="123"/>
        <v>2.049306309814128E-05</v>
      </c>
      <c r="CU251" s="12">
        <f aca="true" t="shared" si="124" ref="CU251:EG251">CU250/146391</f>
        <v>6.8310210327137595E-06</v>
      </c>
      <c r="CV251" s="12">
        <f t="shared" si="124"/>
        <v>6.83102103271376E-05</v>
      </c>
      <c r="CW251" s="12">
        <f t="shared" si="124"/>
        <v>0.0004918335143553908</v>
      </c>
      <c r="CX251" s="12">
        <f t="shared" si="124"/>
        <v>0.00022542369407955407</v>
      </c>
      <c r="CY251" s="12">
        <f t="shared" si="124"/>
        <v>5.4648168261710076E-05</v>
      </c>
      <c r="CZ251" s="12">
        <f t="shared" si="124"/>
        <v>0.0001366204206542752</v>
      </c>
      <c r="DA251" s="12">
        <f t="shared" si="124"/>
        <v>4.098612619628256E-05</v>
      </c>
      <c r="DB251" s="12">
        <f t="shared" si="124"/>
        <v>0.00011612735755613392</v>
      </c>
      <c r="DC251" s="12">
        <f t="shared" si="124"/>
        <v>4.781714722899632E-05</v>
      </c>
      <c r="DD251" s="12">
        <f t="shared" si="124"/>
        <v>5.4648168261710076E-05</v>
      </c>
      <c r="DE251" s="12">
        <f t="shared" si="124"/>
        <v>0.0018102205736691462</v>
      </c>
      <c r="DF251" s="12">
        <f t="shared" si="124"/>
        <v>0.5598909769043179</v>
      </c>
      <c r="DG251" s="12">
        <f t="shared" si="124"/>
        <v>0.00014345144168698896</v>
      </c>
      <c r="DH251" s="12">
        <f t="shared" si="124"/>
        <v>0.0005533127036498146</v>
      </c>
      <c r="DI251" s="12">
        <f t="shared" si="124"/>
        <v>5.4648168261710076E-05</v>
      </c>
      <c r="DJ251" s="12">
        <f t="shared" si="124"/>
        <v>4.098612619628256E-05</v>
      </c>
      <c r="DK251" s="12">
        <f t="shared" si="124"/>
        <v>0.00019809960994869903</v>
      </c>
      <c r="DL251" s="12">
        <f t="shared" si="124"/>
        <v>0.0004098612619628256</v>
      </c>
      <c r="DM251" s="12">
        <f t="shared" si="124"/>
        <v>4.098612619628256E-05</v>
      </c>
      <c r="DN251" s="12">
        <f t="shared" si="124"/>
        <v>6.147918929442384E-05</v>
      </c>
      <c r="DO251" s="12">
        <f t="shared" si="124"/>
        <v>5.4648168261710076E-05</v>
      </c>
      <c r="DP251" s="12">
        <f t="shared" si="124"/>
        <v>3.41551051635688E-05</v>
      </c>
      <c r="DQ251" s="12">
        <f t="shared" si="124"/>
        <v>7.514123135985135E-05</v>
      </c>
      <c r="DR251" s="12">
        <f t="shared" si="124"/>
        <v>1.3662042065427519E-05</v>
      </c>
      <c r="DS251" s="12">
        <f t="shared" si="124"/>
        <v>0.0035111448108148726</v>
      </c>
      <c r="DT251" s="12">
        <f t="shared" si="124"/>
        <v>0.00038253717783197057</v>
      </c>
      <c r="DU251" s="12">
        <f t="shared" si="124"/>
        <v>7.514123135985135E-05</v>
      </c>
      <c r="DV251" s="12">
        <f t="shared" si="124"/>
        <v>7.514123135985135E-05</v>
      </c>
      <c r="DW251" s="12">
        <f t="shared" si="124"/>
        <v>0.00022542369407955407</v>
      </c>
      <c r="DX251" s="12">
        <f t="shared" si="124"/>
        <v>0.00014345144168698896</v>
      </c>
      <c r="DY251" s="12">
        <f t="shared" si="124"/>
        <v>6.8310210327137595E-06</v>
      </c>
      <c r="DZ251" s="12">
        <f t="shared" si="124"/>
        <v>3.41551051635688E-05</v>
      </c>
      <c r="EA251" s="12">
        <f t="shared" si="124"/>
        <v>0.00010929633652342015</v>
      </c>
      <c r="EB251" s="12">
        <f t="shared" si="124"/>
        <v>0.0001366204206542752</v>
      </c>
      <c r="EC251" s="12">
        <f t="shared" si="124"/>
        <v>0.0001024653154907064</v>
      </c>
      <c r="ED251" s="12">
        <f t="shared" si="124"/>
        <v>6.83102103271376E-05</v>
      </c>
      <c r="EE251" s="12">
        <f t="shared" si="124"/>
        <v>2.049306309814128E-05</v>
      </c>
      <c r="EF251" s="12">
        <f t="shared" si="124"/>
        <v>6.147918929442384E-05</v>
      </c>
      <c r="EG251" s="12">
        <f t="shared" si="124"/>
        <v>6.8310210327137595E-06</v>
      </c>
    </row>
    <row r="252" spans="2:137" ht="4.5" customHeight="1">
      <c r="B252" s="13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</row>
    <row r="253" spans="1:137" ht="12.75">
      <c r="A253" s="3" t="s">
        <v>98</v>
      </c>
      <c r="B253" s="13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</row>
    <row r="254" spans="2:137" ht="12.75">
      <c r="B254" s="7" t="s">
        <v>95</v>
      </c>
      <c r="C254" s="8">
        <v>11</v>
      </c>
      <c r="D254" s="8">
        <v>16</v>
      </c>
      <c r="E254" s="8">
        <v>4</v>
      </c>
      <c r="F254" s="8">
        <v>10</v>
      </c>
      <c r="G254" s="8">
        <v>44</v>
      </c>
      <c r="H254" s="8">
        <v>48</v>
      </c>
      <c r="I254" s="8">
        <v>48</v>
      </c>
      <c r="J254" s="8">
        <v>14</v>
      </c>
      <c r="K254" s="8">
        <v>21</v>
      </c>
      <c r="L254" s="8">
        <v>8</v>
      </c>
      <c r="M254" s="8">
        <v>24</v>
      </c>
      <c r="N254" s="8">
        <v>46</v>
      </c>
      <c r="O254" s="8">
        <v>20</v>
      </c>
      <c r="P254" s="8">
        <v>3</v>
      </c>
      <c r="Q254" s="8">
        <v>11</v>
      </c>
      <c r="R254" s="8">
        <v>69</v>
      </c>
      <c r="S254" s="8">
        <v>20911</v>
      </c>
      <c r="T254" s="8">
        <v>1936</v>
      </c>
      <c r="U254" s="8">
        <v>2</v>
      </c>
      <c r="V254" s="8">
        <v>5</v>
      </c>
      <c r="W254" s="8">
        <v>5</v>
      </c>
      <c r="X254" s="8">
        <v>1</v>
      </c>
      <c r="Y254" s="8">
        <v>131</v>
      </c>
      <c r="Z254" s="8">
        <v>116</v>
      </c>
      <c r="AA254" s="8">
        <v>2</v>
      </c>
      <c r="AB254" s="8">
        <v>3</v>
      </c>
      <c r="AC254" s="8">
        <v>0</v>
      </c>
      <c r="AD254" s="8">
        <v>3</v>
      </c>
      <c r="AE254" s="8">
        <v>8</v>
      </c>
      <c r="AF254" s="8">
        <v>17</v>
      </c>
      <c r="AG254" s="8">
        <v>232</v>
      </c>
      <c r="AH254" s="8">
        <v>0</v>
      </c>
      <c r="AI254" s="8">
        <v>0</v>
      </c>
      <c r="AJ254" s="8">
        <v>10</v>
      </c>
      <c r="AK254" s="8">
        <v>7</v>
      </c>
      <c r="AL254" s="8">
        <v>59</v>
      </c>
      <c r="AM254" s="8">
        <v>2</v>
      </c>
      <c r="AN254" s="8">
        <v>3</v>
      </c>
      <c r="AO254" s="8">
        <v>27</v>
      </c>
      <c r="AP254" s="8">
        <v>27</v>
      </c>
      <c r="AQ254" s="8">
        <v>8</v>
      </c>
      <c r="AR254" s="8">
        <v>7</v>
      </c>
      <c r="AS254" s="8">
        <v>24</v>
      </c>
      <c r="AT254" s="8">
        <v>25</v>
      </c>
      <c r="AU254" s="8">
        <v>21</v>
      </c>
      <c r="AV254" s="8">
        <v>7</v>
      </c>
      <c r="AW254" s="8">
        <v>20</v>
      </c>
      <c r="AX254" s="8">
        <v>11</v>
      </c>
      <c r="AY254" s="8">
        <v>19</v>
      </c>
      <c r="AZ254" s="8">
        <v>444</v>
      </c>
      <c r="BA254" s="8">
        <v>5</v>
      </c>
      <c r="BB254" s="8">
        <v>3</v>
      </c>
      <c r="BC254" s="8">
        <v>6</v>
      </c>
      <c r="BD254" s="8">
        <v>22</v>
      </c>
      <c r="BE254" s="8">
        <v>2</v>
      </c>
      <c r="BF254" s="8">
        <v>2</v>
      </c>
      <c r="BG254" s="8">
        <v>4</v>
      </c>
      <c r="BH254" s="8">
        <v>4</v>
      </c>
      <c r="BI254" s="8">
        <v>3</v>
      </c>
      <c r="BJ254" s="8">
        <v>8</v>
      </c>
      <c r="BK254" s="8">
        <v>3</v>
      </c>
      <c r="BL254" s="8">
        <v>1</v>
      </c>
      <c r="BM254" s="8">
        <v>6</v>
      </c>
      <c r="BN254" s="8">
        <v>4</v>
      </c>
      <c r="BO254" s="8">
        <v>2</v>
      </c>
      <c r="BP254" s="8">
        <v>1</v>
      </c>
      <c r="BQ254" s="8">
        <v>87</v>
      </c>
      <c r="BR254" s="8">
        <v>7</v>
      </c>
      <c r="BS254" s="8">
        <v>4</v>
      </c>
      <c r="BT254" s="8">
        <v>6</v>
      </c>
      <c r="BU254" s="8">
        <v>36</v>
      </c>
      <c r="BV254" s="8">
        <v>15393</v>
      </c>
      <c r="BW254" s="8">
        <v>1</v>
      </c>
      <c r="BX254" s="8">
        <v>1</v>
      </c>
      <c r="BY254" s="8">
        <v>54</v>
      </c>
      <c r="BZ254" s="8">
        <v>5</v>
      </c>
      <c r="CA254" s="8">
        <v>18</v>
      </c>
      <c r="CB254" s="8">
        <v>2</v>
      </c>
      <c r="CC254" s="8">
        <v>1</v>
      </c>
      <c r="CD254" s="8">
        <v>0</v>
      </c>
      <c r="CE254" s="8">
        <v>13</v>
      </c>
      <c r="CF254" s="8">
        <v>4</v>
      </c>
      <c r="CG254" s="8">
        <v>8</v>
      </c>
      <c r="CH254" s="8">
        <v>6</v>
      </c>
      <c r="CI254" s="8">
        <v>22</v>
      </c>
      <c r="CJ254" s="8">
        <v>0</v>
      </c>
      <c r="CK254" s="8">
        <v>11</v>
      </c>
      <c r="CL254" s="8">
        <v>6</v>
      </c>
      <c r="CM254" s="8">
        <v>7</v>
      </c>
      <c r="CN254" s="8">
        <v>14</v>
      </c>
      <c r="CO254" s="8">
        <v>1</v>
      </c>
      <c r="CP254" s="8">
        <v>2</v>
      </c>
      <c r="CQ254" s="8">
        <v>10</v>
      </c>
      <c r="CR254" s="8">
        <v>6</v>
      </c>
      <c r="CS254" s="8">
        <v>2</v>
      </c>
      <c r="CT254" s="8">
        <v>0</v>
      </c>
      <c r="CU254" s="8">
        <v>2</v>
      </c>
      <c r="CV254" s="8">
        <v>6</v>
      </c>
      <c r="CW254" s="8">
        <v>52</v>
      </c>
      <c r="CX254" s="8">
        <v>16</v>
      </c>
      <c r="CY254" s="8">
        <v>8</v>
      </c>
      <c r="CZ254" s="8">
        <v>12</v>
      </c>
      <c r="DA254" s="8">
        <v>6</v>
      </c>
      <c r="DB254" s="8">
        <v>2</v>
      </c>
      <c r="DC254" s="8">
        <v>1</v>
      </c>
      <c r="DD254" s="8">
        <v>10</v>
      </c>
      <c r="DE254" s="8">
        <v>187</v>
      </c>
      <c r="DF254" s="8">
        <v>72670</v>
      </c>
      <c r="DG254" s="8">
        <v>11</v>
      </c>
      <c r="DH254" s="8">
        <v>74</v>
      </c>
      <c r="DI254" s="8">
        <v>10</v>
      </c>
      <c r="DJ254" s="8">
        <v>4</v>
      </c>
      <c r="DK254" s="8">
        <v>9</v>
      </c>
      <c r="DL254" s="8">
        <v>79</v>
      </c>
      <c r="DM254" s="8">
        <v>3</v>
      </c>
      <c r="DN254" s="8">
        <v>2</v>
      </c>
      <c r="DO254" s="8">
        <v>14</v>
      </c>
      <c r="DP254" s="8">
        <v>5</v>
      </c>
      <c r="DQ254" s="8">
        <v>10</v>
      </c>
      <c r="DR254" s="8">
        <v>1</v>
      </c>
      <c r="DS254" s="8">
        <v>370</v>
      </c>
      <c r="DT254" s="8">
        <v>26</v>
      </c>
      <c r="DU254" s="8">
        <v>9</v>
      </c>
      <c r="DV254" s="8">
        <v>8</v>
      </c>
      <c r="DW254" s="8">
        <v>21</v>
      </c>
      <c r="DX254" s="8">
        <v>4</v>
      </c>
      <c r="DY254" s="8">
        <v>2</v>
      </c>
      <c r="DZ254" s="8">
        <v>1</v>
      </c>
      <c r="EA254" s="8">
        <v>15</v>
      </c>
      <c r="EB254" s="8">
        <v>7</v>
      </c>
      <c r="EC254" s="8">
        <v>7</v>
      </c>
      <c r="ED254" s="8">
        <v>4</v>
      </c>
      <c r="EE254" s="8">
        <v>5</v>
      </c>
      <c r="EF254" s="8">
        <v>8</v>
      </c>
      <c r="EG254" s="8">
        <v>2</v>
      </c>
    </row>
    <row r="255" spans="2:137" ht="12.75">
      <c r="B255" s="7" t="s">
        <v>93</v>
      </c>
      <c r="C255" s="8">
        <v>2</v>
      </c>
      <c r="D255" s="8">
        <v>7</v>
      </c>
      <c r="E255" s="8">
        <v>2</v>
      </c>
      <c r="F255" s="8">
        <v>10</v>
      </c>
      <c r="G255" s="8">
        <v>4</v>
      </c>
      <c r="H255" s="8">
        <v>8</v>
      </c>
      <c r="I255" s="8">
        <v>3</v>
      </c>
      <c r="J255" s="8">
        <v>6</v>
      </c>
      <c r="K255" s="8">
        <v>1</v>
      </c>
      <c r="L255" s="8">
        <v>2</v>
      </c>
      <c r="M255" s="8">
        <v>3</v>
      </c>
      <c r="N255" s="8">
        <v>5</v>
      </c>
      <c r="O255" s="8">
        <v>7</v>
      </c>
      <c r="P255" s="8">
        <v>0</v>
      </c>
      <c r="Q255" s="8">
        <v>0</v>
      </c>
      <c r="R255" s="8">
        <v>7</v>
      </c>
      <c r="S255" s="8">
        <v>3453</v>
      </c>
      <c r="T255" s="8">
        <v>331</v>
      </c>
      <c r="U255" s="8">
        <v>0</v>
      </c>
      <c r="V255" s="8">
        <v>0</v>
      </c>
      <c r="W255" s="8">
        <v>1</v>
      </c>
      <c r="X255" s="8">
        <v>1</v>
      </c>
      <c r="Y255" s="8">
        <v>15</v>
      </c>
      <c r="Z255" s="8">
        <v>30</v>
      </c>
      <c r="AA255" s="8">
        <v>1</v>
      </c>
      <c r="AB255" s="8">
        <v>2</v>
      </c>
      <c r="AC255" s="8">
        <v>1</v>
      </c>
      <c r="AD255" s="8">
        <v>1</v>
      </c>
      <c r="AE255" s="8">
        <v>1</v>
      </c>
      <c r="AF255" s="8">
        <v>9</v>
      </c>
      <c r="AG255" s="8">
        <v>53</v>
      </c>
      <c r="AH255" s="8">
        <v>0</v>
      </c>
      <c r="AI255" s="8">
        <v>0</v>
      </c>
      <c r="AJ255" s="8">
        <v>2</v>
      </c>
      <c r="AK255" s="8">
        <v>2</v>
      </c>
      <c r="AL255" s="8">
        <v>9</v>
      </c>
      <c r="AM255" s="8">
        <v>0</v>
      </c>
      <c r="AN255" s="8">
        <v>0</v>
      </c>
      <c r="AO255" s="8">
        <v>7</v>
      </c>
      <c r="AP255" s="8">
        <v>11</v>
      </c>
      <c r="AQ255" s="8">
        <v>0</v>
      </c>
      <c r="AR255" s="8">
        <v>0</v>
      </c>
      <c r="AS255" s="8">
        <v>8</v>
      </c>
      <c r="AT255" s="8">
        <v>10</v>
      </c>
      <c r="AU255" s="8">
        <v>3</v>
      </c>
      <c r="AV255" s="8">
        <v>0</v>
      </c>
      <c r="AW255" s="8">
        <v>7</v>
      </c>
      <c r="AX255" s="8">
        <v>5</v>
      </c>
      <c r="AY255" s="8">
        <v>2</v>
      </c>
      <c r="AZ255" s="8">
        <v>58</v>
      </c>
      <c r="BA255" s="8">
        <v>1</v>
      </c>
      <c r="BB255" s="8">
        <v>1</v>
      </c>
      <c r="BC255" s="8">
        <v>2</v>
      </c>
      <c r="BD255" s="8">
        <v>8</v>
      </c>
      <c r="BE255" s="8">
        <v>0</v>
      </c>
      <c r="BF255" s="8">
        <v>0</v>
      </c>
      <c r="BG255" s="8">
        <v>0</v>
      </c>
      <c r="BH255" s="8">
        <v>2</v>
      </c>
      <c r="BI255" s="8">
        <v>0</v>
      </c>
      <c r="BJ255" s="8">
        <v>5</v>
      </c>
      <c r="BK255" s="8">
        <v>1</v>
      </c>
      <c r="BL255" s="8">
        <v>0</v>
      </c>
      <c r="BM255" s="8">
        <v>1</v>
      </c>
      <c r="BN255" s="8">
        <v>2</v>
      </c>
      <c r="BO255" s="8">
        <v>1</v>
      </c>
      <c r="BP255" s="8">
        <v>4</v>
      </c>
      <c r="BQ255" s="8">
        <v>17</v>
      </c>
      <c r="BR255" s="8">
        <v>1</v>
      </c>
      <c r="BS255" s="8">
        <v>1</v>
      </c>
      <c r="BT255" s="8">
        <v>3</v>
      </c>
      <c r="BU255" s="8">
        <v>6</v>
      </c>
      <c r="BV255" s="8">
        <v>4607</v>
      </c>
      <c r="BW255" s="8">
        <v>2</v>
      </c>
      <c r="BX255" s="8">
        <v>1</v>
      </c>
      <c r="BY255" s="8">
        <v>14</v>
      </c>
      <c r="BZ255" s="8">
        <v>0</v>
      </c>
      <c r="CA255" s="8">
        <v>4</v>
      </c>
      <c r="CB255" s="8">
        <v>3</v>
      </c>
      <c r="CC255" s="8">
        <v>1</v>
      </c>
      <c r="CD255" s="8">
        <v>0</v>
      </c>
      <c r="CE255" s="8">
        <v>14</v>
      </c>
      <c r="CF255" s="8">
        <v>0</v>
      </c>
      <c r="CG255" s="8">
        <v>1</v>
      </c>
      <c r="CH255" s="8">
        <v>1</v>
      </c>
      <c r="CI255" s="8">
        <v>2</v>
      </c>
      <c r="CJ255" s="8">
        <v>0</v>
      </c>
      <c r="CK255" s="8">
        <v>0</v>
      </c>
      <c r="CL255" s="8">
        <v>1</v>
      </c>
      <c r="CM255" s="8">
        <v>0</v>
      </c>
      <c r="CN255" s="8">
        <v>3</v>
      </c>
      <c r="CO255" s="8">
        <v>1</v>
      </c>
      <c r="CP255" s="8">
        <v>2</v>
      </c>
      <c r="CQ255" s="8">
        <v>0</v>
      </c>
      <c r="CR255" s="8">
        <v>0</v>
      </c>
      <c r="CS255" s="8">
        <v>1</v>
      </c>
      <c r="CT255" s="8">
        <v>0</v>
      </c>
      <c r="CU255" s="8">
        <v>1</v>
      </c>
      <c r="CV255" s="8">
        <v>1</v>
      </c>
      <c r="CW255" s="8">
        <v>10</v>
      </c>
      <c r="CX255" s="8">
        <v>9</v>
      </c>
      <c r="CY255" s="8">
        <v>0</v>
      </c>
      <c r="CZ255" s="8">
        <v>5</v>
      </c>
      <c r="DA255" s="8">
        <v>0</v>
      </c>
      <c r="DB255" s="8">
        <v>1</v>
      </c>
      <c r="DC255" s="8">
        <v>0</v>
      </c>
      <c r="DD255" s="8">
        <v>0</v>
      </c>
      <c r="DE255" s="8">
        <v>44</v>
      </c>
      <c r="DF255" s="8">
        <v>15110</v>
      </c>
      <c r="DG255" s="8">
        <v>4</v>
      </c>
      <c r="DH255" s="8">
        <v>11</v>
      </c>
      <c r="DI255" s="8">
        <v>3</v>
      </c>
      <c r="DJ255" s="8">
        <v>1</v>
      </c>
      <c r="DK255" s="8">
        <v>6</v>
      </c>
      <c r="DL255" s="8">
        <v>12</v>
      </c>
      <c r="DM255" s="8">
        <v>1</v>
      </c>
      <c r="DN255" s="8">
        <v>1</v>
      </c>
      <c r="DO255" s="8">
        <v>3</v>
      </c>
      <c r="DP255" s="8">
        <v>3</v>
      </c>
      <c r="DQ255" s="8">
        <v>0</v>
      </c>
      <c r="DR255" s="8">
        <v>0</v>
      </c>
      <c r="DS255" s="8">
        <v>57</v>
      </c>
      <c r="DT255" s="8">
        <v>7</v>
      </c>
      <c r="DU255" s="8">
        <v>2</v>
      </c>
      <c r="DV255" s="8">
        <v>4</v>
      </c>
      <c r="DW255" s="8">
        <v>4</v>
      </c>
      <c r="DX255" s="8">
        <v>3</v>
      </c>
      <c r="DY255" s="8">
        <v>0</v>
      </c>
      <c r="DZ255" s="8">
        <v>3</v>
      </c>
      <c r="EA255" s="8">
        <v>2</v>
      </c>
      <c r="EB255" s="8">
        <v>3</v>
      </c>
      <c r="EC255" s="8">
        <v>1</v>
      </c>
      <c r="ED255" s="8">
        <v>1</v>
      </c>
      <c r="EE255" s="8">
        <v>1</v>
      </c>
      <c r="EF255" s="8">
        <v>2</v>
      </c>
      <c r="EG255" s="8">
        <v>1</v>
      </c>
    </row>
    <row r="256" spans="1:137" ht="12.75">
      <c r="A256" s="9" t="s">
        <v>13</v>
      </c>
      <c r="C256" s="8">
        <v>13</v>
      </c>
      <c r="D256" s="8">
        <v>23</v>
      </c>
      <c r="E256" s="8">
        <v>6</v>
      </c>
      <c r="F256" s="8">
        <v>20</v>
      </c>
      <c r="G256" s="8">
        <v>48</v>
      </c>
      <c r="H256" s="8">
        <v>56</v>
      </c>
      <c r="I256" s="8">
        <v>51</v>
      </c>
      <c r="J256" s="8">
        <v>20</v>
      </c>
      <c r="K256" s="8">
        <v>22</v>
      </c>
      <c r="L256" s="8">
        <v>10</v>
      </c>
      <c r="M256" s="8">
        <v>27</v>
      </c>
      <c r="N256" s="8">
        <v>51</v>
      </c>
      <c r="O256" s="8">
        <v>27</v>
      </c>
      <c r="P256" s="8">
        <v>3</v>
      </c>
      <c r="Q256" s="8">
        <v>11</v>
      </c>
      <c r="R256" s="8">
        <v>76</v>
      </c>
      <c r="S256" s="8">
        <v>24364</v>
      </c>
      <c r="T256" s="8">
        <v>2267</v>
      </c>
      <c r="U256" s="8">
        <v>2</v>
      </c>
      <c r="V256" s="8">
        <v>5</v>
      </c>
      <c r="W256" s="8">
        <v>6</v>
      </c>
      <c r="X256" s="8">
        <v>2</v>
      </c>
      <c r="Y256" s="8">
        <v>146</v>
      </c>
      <c r="Z256" s="8">
        <v>146</v>
      </c>
      <c r="AA256" s="8">
        <v>3</v>
      </c>
      <c r="AB256" s="8">
        <v>5</v>
      </c>
      <c r="AC256" s="8">
        <v>1</v>
      </c>
      <c r="AD256" s="8">
        <v>4</v>
      </c>
      <c r="AE256" s="8">
        <v>9</v>
      </c>
      <c r="AF256" s="8">
        <v>26</v>
      </c>
      <c r="AG256" s="8">
        <v>285</v>
      </c>
      <c r="AH256" s="8">
        <v>0</v>
      </c>
      <c r="AI256" s="8">
        <v>0</v>
      </c>
      <c r="AJ256" s="8">
        <v>12</v>
      </c>
      <c r="AK256" s="8">
        <v>9</v>
      </c>
      <c r="AL256" s="8">
        <v>68</v>
      </c>
      <c r="AM256" s="8">
        <v>2</v>
      </c>
      <c r="AN256" s="8">
        <v>3</v>
      </c>
      <c r="AO256" s="8">
        <v>34</v>
      </c>
      <c r="AP256" s="8">
        <v>38</v>
      </c>
      <c r="AQ256" s="8">
        <v>8</v>
      </c>
      <c r="AR256" s="8">
        <v>7</v>
      </c>
      <c r="AS256" s="8">
        <v>32</v>
      </c>
      <c r="AT256" s="8">
        <v>35</v>
      </c>
      <c r="AU256" s="8">
        <v>24</v>
      </c>
      <c r="AV256" s="8">
        <v>7</v>
      </c>
      <c r="AW256" s="8">
        <v>27</v>
      </c>
      <c r="AX256" s="8">
        <v>16</v>
      </c>
      <c r="AY256" s="8">
        <v>21</v>
      </c>
      <c r="AZ256" s="8">
        <v>502</v>
      </c>
      <c r="BA256" s="8">
        <v>6</v>
      </c>
      <c r="BB256" s="8">
        <v>4</v>
      </c>
      <c r="BC256" s="8">
        <v>8</v>
      </c>
      <c r="BD256" s="8">
        <v>30</v>
      </c>
      <c r="BE256" s="8">
        <v>2</v>
      </c>
      <c r="BF256" s="8">
        <v>2</v>
      </c>
      <c r="BG256" s="8">
        <v>4</v>
      </c>
      <c r="BH256" s="8">
        <v>6</v>
      </c>
      <c r="BI256" s="8">
        <v>3</v>
      </c>
      <c r="BJ256" s="8">
        <v>13</v>
      </c>
      <c r="BK256" s="8">
        <v>4</v>
      </c>
      <c r="BL256" s="8">
        <v>1</v>
      </c>
      <c r="BM256" s="8">
        <v>7</v>
      </c>
      <c r="BN256" s="8">
        <v>6</v>
      </c>
      <c r="BO256" s="8">
        <v>3</v>
      </c>
      <c r="BP256" s="8">
        <v>5</v>
      </c>
      <c r="BQ256" s="8">
        <v>104</v>
      </c>
      <c r="BR256" s="8">
        <v>8</v>
      </c>
      <c r="BS256" s="8">
        <v>5</v>
      </c>
      <c r="BT256" s="8">
        <v>9</v>
      </c>
      <c r="BU256" s="8">
        <v>42</v>
      </c>
      <c r="BV256" s="8">
        <v>20000</v>
      </c>
      <c r="BW256" s="8">
        <v>3</v>
      </c>
      <c r="BX256" s="8">
        <v>2</v>
      </c>
      <c r="BY256" s="8">
        <v>68</v>
      </c>
      <c r="BZ256" s="8">
        <v>5</v>
      </c>
      <c r="CA256" s="8">
        <v>22</v>
      </c>
      <c r="CB256" s="8">
        <v>5</v>
      </c>
      <c r="CC256" s="8">
        <v>2</v>
      </c>
      <c r="CD256" s="8">
        <v>0</v>
      </c>
      <c r="CE256" s="8">
        <v>27</v>
      </c>
      <c r="CF256" s="8">
        <v>4</v>
      </c>
      <c r="CG256" s="8">
        <v>9</v>
      </c>
      <c r="CH256" s="8">
        <v>7</v>
      </c>
      <c r="CI256" s="8">
        <v>24</v>
      </c>
      <c r="CJ256" s="8">
        <v>0</v>
      </c>
      <c r="CK256" s="8">
        <v>11</v>
      </c>
      <c r="CL256" s="8">
        <v>7</v>
      </c>
      <c r="CM256" s="8">
        <v>7</v>
      </c>
      <c r="CN256" s="8">
        <v>17</v>
      </c>
      <c r="CO256" s="8">
        <v>2</v>
      </c>
      <c r="CP256" s="8">
        <v>4</v>
      </c>
      <c r="CQ256" s="8">
        <v>10</v>
      </c>
      <c r="CR256" s="8">
        <v>6</v>
      </c>
      <c r="CS256" s="8">
        <v>3</v>
      </c>
      <c r="CT256" s="8">
        <v>0</v>
      </c>
      <c r="CU256" s="8">
        <v>3</v>
      </c>
      <c r="CV256" s="8">
        <v>7</v>
      </c>
      <c r="CW256" s="8">
        <v>62</v>
      </c>
      <c r="CX256" s="8">
        <v>25</v>
      </c>
      <c r="CY256" s="8">
        <v>8</v>
      </c>
      <c r="CZ256" s="8">
        <v>17</v>
      </c>
      <c r="DA256" s="8">
        <v>6</v>
      </c>
      <c r="DB256" s="8">
        <v>3</v>
      </c>
      <c r="DC256" s="8">
        <v>1</v>
      </c>
      <c r="DD256" s="8">
        <v>10</v>
      </c>
      <c r="DE256" s="8">
        <v>231</v>
      </c>
      <c r="DF256" s="8">
        <v>87780</v>
      </c>
      <c r="DG256" s="8">
        <v>15</v>
      </c>
      <c r="DH256" s="8">
        <v>85</v>
      </c>
      <c r="DI256" s="8">
        <v>13</v>
      </c>
      <c r="DJ256" s="8">
        <v>5</v>
      </c>
      <c r="DK256" s="8">
        <v>15</v>
      </c>
      <c r="DL256" s="8">
        <v>91</v>
      </c>
      <c r="DM256" s="8">
        <v>4</v>
      </c>
      <c r="DN256" s="8">
        <v>3</v>
      </c>
      <c r="DO256" s="8">
        <v>17</v>
      </c>
      <c r="DP256" s="8">
        <v>8</v>
      </c>
      <c r="DQ256" s="8">
        <v>10</v>
      </c>
      <c r="DR256" s="8">
        <v>1</v>
      </c>
      <c r="DS256" s="8">
        <v>427</v>
      </c>
      <c r="DT256" s="8">
        <v>33</v>
      </c>
      <c r="DU256" s="8">
        <v>11</v>
      </c>
      <c r="DV256" s="8">
        <v>12</v>
      </c>
      <c r="DW256" s="8">
        <v>25</v>
      </c>
      <c r="DX256" s="8">
        <v>7</v>
      </c>
      <c r="DY256" s="8">
        <v>2</v>
      </c>
      <c r="DZ256" s="8">
        <v>4</v>
      </c>
      <c r="EA256" s="8">
        <v>17</v>
      </c>
      <c r="EB256" s="8">
        <v>10</v>
      </c>
      <c r="EC256" s="8">
        <v>8</v>
      </c>
      <c r="ED256" s="8">
        <v>5</v>
      </c>
      <c r="EE256" s="8">
        <v>6</v>
      </c>
      <c r="EF256" s="8">
        <v>10</v>
      </c>
      <c r="EG256" s="8">
        <v>3</v>
      </c>
    </row>
    <row r="257" spans="2:137" s="10" customFormat="1" ht="12.75" customHeight="1">
      <c r="B257" s="11" t="s">
        <v>145</v>
      </c>
      <c r="C257" s="12">
        <f aca="true" t="shared" si="125" ref="C257:AH257">C256/138097</f>
        <v>9.413672997965198E-05</v>
      </c>
      <c r="D257" s="12">
        <f t="shared" si="125"/>
        <v>0.00016654959919476888</v>
      </c>
      <c r="E257" s="12">
        <f t="shared" si="125"/>
        <v>4.3447721529070147E-05</v>
      </c>
      <c r="F257" s="12">
        <f t="shared" si="125"/>
        <v>0.00014482573843023383</v>
      </c>
      <c r="G257" s="12">
        <f t="shared" si="125"/>
        <v>0.00034758177223256117</v>
      </c>
      <c r="H257" s="12">
        <f t="shared" si="125"/>
        <v>0.0004055120676046547</v>
      </c>
      <c r="I257" s="12">
        <f t="shared" si="125"/>
        <v>0.00036930563299709626</v>
      </c>
      <c r="J257" s="12">
        <f t="shared" si="125"/>
        <v>0.00014482573843023383</v>
      </c>
      <c r="K257" s="12">
        <f t="shared" si="125"/>
        <v>0.0001593083122732572</v>
      </c>
      <c r="L257" s="12">
        <f t="shared" si="125"/>
        <v>7.241286921511691E-05</v>
      </c>
      <c r="M257" s="12">
        <f t="shared" si="125"/>
        <v>0.00019551474688081567</v>
      </c>
      <c r="N257" s="12">
        <f t="shared" si="125"/>
        <v>0.00036930563299709626</v>
      </c>
      <c r="O257" s="12">
        <f t="shared" si="125"/>
        <v>0.00019551474688081567</v>
      </c>
      <c r="P257" s="12">
        <f t="shared" si="125"/>
        <v>2.1723860764535073E-05</v>
      </c>
      <c r="Q257" s="12">
        <f t="shared" si="125"/>
        <v>7.96541561366286E-05</v>
      </c>
      <c r="R257" s="12">
        <f t="shared" si="125"/>
        <v>0.0005503378060348885</v>
      </c>
      <c r="S257" s="12">
        <f t="shared" si="125"/>
        <v>0.17642671455571085</v>
      </c>
      <c r="T257" s="12">
        <f t="shared" si="125"/>
        <v>0.016415997451067005</v>
      </c>
      <c r="U257" s="12">
        <f t="shared" si="125"/>
        <v>1.4482573843023382E-05</v>
      </c>
      <c r="V257" s="12">
        <f t="shared" si="125"/>
        <v>3.620643460755846E-05</v>
      </c>
      <c r="W257" s="12">
        <f t="shared" si="125"/>
        <v>4.3447721529070147E-05</v>
      </c>
      <c r="X257" s="12">
        <f t="shared" si="125"/>
        <v>1.4482573843023382E-05</v>
      </c>
      <c r="Y257" s="12">
        <f t="shared" si="125"/>
        <v>0.001057227890540707</v>
      </c>
      <c r="Z257" s="12">
        <f t="shared" si="125"/>
        <v>0.001057227890540707</v>
      </c>
      <c r="AA257" s="12">
        <f t="shared" si="125"/>
        <v>2.1723860764535073E-05</v>
      </c>
      <c r="AB257" s="12">
        <f t="shared" si="125"/>
        <v>3.620643460755846E-05</v>
      </c>
      <c r="AC257" s="12">
        <f t="shared" si="125"/>
        <v>7.241286921511691E-06</v>
      </c>
      <c r="AD257" s="12">
        <f t="shared" si="125"/>
        <v>2.8965147686046763E-05</v>
      </c>
      <c r="AE257" s="12">
        <f t="shared" si="125"/>
        <v>6.517158229360522E-05</v>
      </c>
      <c r="AF257" s="12">
        <f t="shared" si="125"/>
        <v>0.00018827345995930397</v>
      </c>
      <c r="AG257" s="12">
        <f t="shared" si="125"/>
        <v>0.002063766772630832</v>
      </c>
      <c r="AH257" s="12">
        <f t="shared" si="125"/>
        <v>0</v>
      </c>
      <c r="AI257" s="12">
        <f aca="true" t="shared" si="126" ref="AI257:CT257">AI256/138097</f>
        <v>0</v>
      </c>
      <c r="AJ257" s="12">
        <f t="shared" si="126"/>
        <v>8.689544305814029E-05</v>
      </c>
      <c r="AK257" s="12">
        <f t="shared" si="126"/>
        <v>6.517158229360522E-05</v>
      </c>
      <c r="AL257" s="12">
        <f t="shared" si="126"/>
        <v>0.000492407510662795</v>
      </c>
      <c r="AM257" s="12">
        <f t="shared" si="126"/>
        <v>1.4482573843023382E-05</v>
      </c>
      <c r="AN257" s="12">
        <f t="shared" si="126"/>
        <v>2.1723860764535073E-05</v>
      </c>
      <c r="AO257" s="12">
        <f t="shared" si="126"/>
        <v>0.0002462037553313975</v>
      </c>
      <c r="AP257" s="12">
        <f t="shared" si="126"/>
        <v>0.00027516890301744425</v>
      </c>
      <c r="AQ257" s="12">
        <f t="shared" si="126"/>
        <v>5.7930295372093527E-05</v>
      </c>
      <c r="AR257" s="12">
        <f t="shared" si="126"/>
        <v>5.0689008450581837E-05</v>
      </c>
      <c r="AS257" s="12">
        <f t="shared" si="126"/>
        <v>0.0002317211814883741</v>
      </c>
      <c r="AT257" s="12">
        <f t="shared" si="126"/>
        <v>0.00025344504225290916</v>
      </c>
      <c r="AU257" s="12">
        <f t="shared" si="126"/>
        <v>0.00017379088611628059</v>
      </c>
      <c r="AV257" s="12">
        <f t="shared" si="126"/>
        <v>5.0689008450581837E-05</v>
      </c>
      <c r="AW257" s="12">
        <f t="shared" si="126"/>
        <v>0.00019551474688081567</v>
      </c>
      <c r="AX257" s="12">
        <f t="shared" si="126"/>
        <v>0.00011586059074418705</v>
      </c>
      <c r="AY257" s="12">
        <f t="shared" si="126"/>
        <v>0.0001520670253517455</v>
      </c>
      <c r="AZ257" s="12">
        <f t="shared" si="126"/>
        <v>0.0036351260345988687</v>
      </c>
      <c r="BA257" s="12">
        <f t="shared" si="126"/>
        <v>4.3447721529070147E-05</v>
      </c>
      <c r="BB257" s="12">
        <f t="shared" si="126"/>
        <v>2.8965147686046763E-05</v>
      </c>
      <c r="BC257" s="12">
        <f t="shared" si="126"/>
        <v>5.7930295372093527E-05</v>
      </c>
      <c r="BD257" s="12">
        <f t="shared" si="126"/>
        <v>0.00021723860764535073</v>
      </c>
      <c r="BE257" s="12">
        <f t="shared" si="126"/>
        <v>1.4482573843023382E-05</v>
      </c>
      <c r="BF257" s="12">
        <f t="shared" si="126"/>
        <v>1.4482573843023382E-05</v>
      </c>
      <c r="BG257" s="12">
        <f t="shared" si="126"/>
        <v>2.8965147686046763E-05</v>
      </c>
      <c r="BH257" s="12">
        <f t="shared" si="126"/>
        <v>4.3447721529070147E-05</v>
      </c>
      <c r="BI257" s="12">
        <f t="shared" si="126"/>
        <v>2.1723860764535073E-05</v>
      </c>
      <c r="BJ257" s="12">
        <f t="shared" si="126"/>
        <v>9.413672997965198E-05</v>
      </c>
      <c r="BK257" s="12">
        <f t="shared" si="126"/>
        <v>2.8965147686046763E-05</v>
      </c>
      <c r="BL257" s="12">
        <f t="shared" si="126"/>
        <v>7.241286921511691E-06</v>
      </c>
      <c r="BM257" s="12">
        <f t="shared" si="126"/>
        <v>5.0689008450581837E-05</v>
      </c>
      <c r="BN257" s="12">
        <f t="shared" si="126"/>
        <v>4.3447721529070147E-05</v>
      </c>
      <c r="BO257" s="12">
        <f t="shared" si="126"/>
        <v>2.1723860764535073E-05</v>
      </c>
      <c r="BP257" s="12">
        <f t="shared" si="126"/>
        <v>3.620643460755846E-05</v>
      </c>
      <c r="BQ257" s="12">
        <f t="shared" si="126"/>
        <v>0.0007530938398372159</v>
      </c>
      <c r="BR257" s="12">
        <f t="shared" si="126"/>
        <v>5.7930295372093527E-05</v>
      </c>
      <c r="BS257" s="12">
        <f t="shared" si="126"/>
        <v>3.620643460755846E-05</v>
      </c>
      <c r="BT257" s="12">
        <f t="shared" si="126"/>
        <v>6.517158229360522E-05</v>
      </c>
      <c r="BU257" s="12">
        <f t="shared" si="126"/>
        <v>0.000304134050703491</v>
      </c>
      <c r="BV257" s="12">
        <f t="shared" si="126"/>
        <v>0.14482573843023383</v>
      </c>
      <c r="BW257" s="12">
        <f t="shared" si="126"/>
        <v>2.1723860764535073E-05</v>
      </c>
      <c r="BX257" s="12">
        <f t="shared" si="126"/>
        <v>1.4482573843023382E-05</v>
      </c>
      <c r="BY257" s="12">
        <f t="shared" si="126"/>
        <v>0.000492407510662795</v>
      </c>
      <c r="BZ257" s="12">
        <f t="shared" si="126"/>
        <v>3.620643460755846E-05</v>
      </c>
      <c r="CA257" s="12">
        <f t="shared" si="126"/>
        <v>0.0001593083122732572</v>
      </c>
      <c r="CB257" s="12">
        <f t="shared" si="126"/>
        <v>3.620643460755846E-05</v>
      </c>
      <c r="CC257" s="12">
        <f t="shared" si="126"/>
        <v>1.4482573843023382E-05</v>
      </c>
      <c r="CD257" s="12">
        <f t="shared" si="126"/>
        <v>0</v>
      </c>
      <c r="CE257" s="12">
        <f t="shared" si="126"/>
        <v>0.00019551474688081567</v>
      </c>
      <c r="CF257" s="12">
        <f t="shared" si="126"/>
        <v>2.8965147686046763E-05</v>
      </c>
      <c r="CG257" s="12">
        <f t="shared" si="126"/>
        <v>6.517158229360522E-05</v>
      </c>
      <c r="CH257" s="12">
        <f t="shared" si="126"/>
        <v>5.0689008450581837E-05</v>
      </c>
      <c r="CI257" s="12">
        <f t="shared" si="126"/>
        <v>0.00017379088611628059</v>
      </c>
      <c r="CJ257" s="12">
        <f t="shared" si="126"/>
        <v>0</v>
      </c>
      <c r="CK257" s="12">
        <f t="shared" si="126"/>
        <v>7.96541561366286E-05</v>
      </c>
      <c r="CL257" s="12">
        <f t="shared" si="126"/>
        <v>5.0689008450581837E-05</v>
      </c>
      <c r="CM257" s="12">
        <f t="shared" si="126"/>
        <v>5.0689008450581837E-05</v>
      </c>
      <c r="CN257" s="12">
        <f t="shared" si="126"/>
        <v>0.00012310187766569874</v>
      </c>
      <c r="CO257" s="12">
        <f t="shared" si="126"/>
        <v>1.4482573843023382E-05</v>
      </c>
      <c r="CP257" s="12">
        <f t="shared" si="126"/>
        <v>2.8965147686046763E-05</v>
      </c>
      <c r="CQ257" s="12">
        <f t="shared" si="126"/>
        <v>7.241286921511691E-05</v>
      </c>
      <c r="CR257" s="12">
        <f t="shared" si="126"/>
        <v>4.3447721529070147E-05</v>
      </c>
      <c r="CS257" s="12">
        <f t="shared" si="126"/>
        <v>2.1723860764535073E-05</v>
      </c>
      <c r="CT257" s="12">
        <f t="shared" si="126"/>
        <v>0</v>
      </c>
      <c r="CU257" s="12">
        <f aca="true" t="shared" si="127" ref="CU257:EG257">CU256/138097</f>
        <v>2.1723860764535073E-05</v>
      </c>
      <c r="CV257" s="12">
        <f t="shared" si="127"/>
        <v>5.0689008450581837E-05</v>
      </c>
      <c r="CW257" s="12">
        <f t="shared" si="127"/>
        <v>0.00044895978913372486</v>
      </c>
      <c r="CX257" s="12">
        <f t="shared" si="127"/>
        <v>0.0001810321730377923</v>
      </c>
      <c r="CY257" s="12">
        <f t="shared" si="127"/>
        <v>5.7930295372093527E-05</v>
      </c>
      <c r="CZ257" s="12">
        <f t="shared" si="127"/>
        <v>0.00012310187766569874</v>
      </c>
      <c r="DA257" s="12">
        <f t="shared" si="127"/>
        <v>4.3447721529070147E-05</v>
      </c>
      <c r="DB257" s="12">
        <f t="shared" si="127"/>
        <v>2.1723860764535073E-05</v>
      </c>
      <c r="DC257" s="12">
        <f t="shared" si="127"/>
        <v>7.241286921511691E-06</v>
      </c>
      <c r="DD257" s="12">
        <f t="shared" si="127"/>
        <v>7.241286921511691E-05</v>
      </c>
      <c r="DE257" s="12">
        <f t="shared" si="127"/>
        <v>0.0016727372788692006</v>
      </c>
      <c r="DF257" s="12">
        <f t="shared" si="127"/>
        <v>0.6356401659702963</v>
      </c>
      <c r="DG257" s="12">
        <f t="shared" si="127"/>
        <v>0.00010861930382267536</v>
      </c>
      <c r="DH257" s="12">
        <f t="shared" si="127"/>
        <v>0.0006155093883284937</v>
      </c>
      <c r="DI257" s="12">
        <f t="shared" si="127"/>
        <v>9.413672997965198E-05</v>
      </c>
      <c r="DJ257" s="12">
        <f t="shared" si="127"/>
        <v>3.620643460755846E-05</v>
      </c>
      <c r="DK257" s="12">
        <f t="shared" si="127"/>
        <v>0.00010861930382267536</v>
      </c>
      <c r="DL257" s="12">
        <f t="shared" si="127"/>
        <v>0.0006589571098575639</v>
      </c>
      <c r="DM257" s="12">
        <f t="shared" si="127"/>
        <v>2.8965147686046763E-05</v>
      </c>
      <c r="DN257" s="12">
        <f t="shared" si="127"/>
        <v>2.1723860764535073E-05</v>
      </c>
      <c r="DO257" s="12">
        <f t="shared" si="127"/>
        <v>0.00012310187766569874</v>
      </c>
      <c r="DP257" s="12">
        <f t="shared" si="127"/>
        <v>5.7930295372093527E-05</v>
      </c>
      <c r="DQ257" s="12">
        <f t="shared" si="127"/>
        <v>7.241286921511691E-05</v>
      </c>
      <c r="DR257" s="12">
        <f t="shared" si="127"/>
        <v>7.241286921511691E-06</v>
      </c>
      <c r="DS257" s="12">
        <f t="shared" si="127"/>
        <v>0.003092029515485492</v>
      </c>
      <c r="DT257" s="12">
        <f t="shared" si="127"/>
        <v>0.0002389624684098858</v>
      </c>
      <c r="DU257" s="12">
        <f t="shared" si="127"/>
        <v>7.96541561366286E-05</v>
      </c>
      <c r="DV257" s="12">
        <f t="shared" si="127"/>
        <v>8.689544305814029E-05</v>
      </c>
      <c r="DW257" s="12">
        <f t="shared" si="127"/>
        <v>0.0001810321730377923</v>
      </c>
      <c r="DX257" s="12">
        <f t="shared" si="127"/>
        <v>5.0689008450581837E-05</v>
      </c>
      <c r="DY257" s="12">
        <f t="shared" si="127"/>
        <v>1.4482573843023382E-05</v>
      </c>
      <c r="DZ257" s="12">
        <f t="shared" si="127"/>
        <v>2.8965147686046763E-05</v>
      </c>
      <c r="EA257" s="12">
        <f t="shared" si="127"/>
        <v>0.00012310187766569874</v>
      </c>
      <c r="EB257" s="12">
        <f t="shared" si="127"/>
        <v>7.241286921511691E-05</v>
      </c>
      <c r="EC257" s="12">
        <f t="shared" si="127"/>
        <v>5.7930295372093527E-05</v>
      </c>
      <c r="ED257" s="12">
        <f t="shared" si="127"/>
        <v>3.620643460755846E-05</v>
      </c>
      <c r="EE257" s="12">
        <f t="shared" si="127"/>
        <v>4.3447721529070147E-05</v>
      </c>
      <c r="EF257" s="12">
        <f t="shared" si="127"/>
        <v>7.241286921511691E-05</v>
      </c>
      <c r="EG257" s="12">
        <f t="shared" si="127"/>
        <v>2.1723860764535073E-05</v>
      </c>
    </row>
    <row r="258" spans="2:137" ht="5.25" customHeight="1">
      <c r="B258" s="13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</row>
    <row r="259" spans="1:137" ht="12.75">
      <c r="A259" s="3" t="s">
        <v>99</v>
      </c>
      <c r="B259" s="13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</row>
    <row r="260" spans="2:137" ht="12.75">
      <c r="B260" s="7" t="s">
        <v>95</v>
      </c>
      <c r="C260" s="8">
        <v>5</v>
      </c>
      <c r="D260" s="8">
        <v>5</v>
      </c>
      <c r="E260" s="8">
        <v>5</v>
      </c>
      <c r="F260" s="8">
        <v>15</v>
      </c>
      <c r="G260" s="8">
        <v>32</v>
      </c>
      <c r="H260" s="8">
        <v>17</v>
      </c>
      <c r="I260" s="8">
        <v>9</v>
      </c>
      <c r="J260" s="8">
        <v>5</v>
      </c>
      <c r="K260" s="8">
        <v>8</v>
      </c>
      <c r="L260" s="8">
        <v>4</v>
      </c>
      <c r="M260" s="8">
        <v>15</v>
      </c>
      <c r="N260" s="8">
        <v>111</v>
      </c>
      <c r="O260" s="8">
        <v>7</v>
      </c>
      <c r="P260" s="8">
        <v>2</v>
      </c>
      <c r="Q260" s="8">
        <v>7</v>
      </c>
      <c r="R260" s="8">
        <v>120</v>
      </c>
      <c r="S260" s="8">
        <v>25475</v>
      </c>
      <c r="T260" s="8">
        <v>860</v>
      </c>
      <c r="U260" s="8">
        <v>0</v>
      </c>
      <c r="V260" s="8">
        <v>3</v>
      </c>
      <c r="W260" s="8">
        <v>1</v>
      </c>
      <c r="X260" s="8">
        <v>2</v>
      </c>
      <c r="Y260" s="8">
        <v>109</v>
      </c>
      <c r="Z260" s="8">
        <v>73</v>
      </c>
      <c r="AA260" s="8">
        <v>4</v>
      </c>
      <c r="AB260" s="8">
        <v>1</v>
      </c>
      <c r="AC260" s="8">
        <v>1</v>
      </c>
      <c r="AD260" s="8">
        <v>4</v>
      </c>
      <c r="AE260" s="8">
        <v>6</v>
      </c>
      <c r="AF260" s="8">
        <v>15</v>
      </c>
      <c r="AG260" s="8">
        <v>106</v>
      </c>
      <c r="AH260" s="8">
        <v>2</v>
      </c>
      <c r="AI260" s="8">
        <v>0</v>
      </c>
      <c r="AJ260" s="8">
        <v>12</v>
      </c>
      <c r="AK260" s="8">
        <v>4</v>
      </c>
      <c r="AL260" s="8">
        <v>24</v>
      </c>
      <c r="AM260" s="8">
        <v>3</v>
      </c>
      <c r="AN260" s="8">
        <v>1</v>
      </c>
      <c r="AO260" s="8">
        <v>10</v>
      </c>
      <c r="AP260" s="8">
        <v>16</v>
      </c>
      <c r="AQ260" s="8">
        <v>6</v>
      </c>
      <c r="AR260" s="8">
        <v>3</v>
      </c>
      <c r="AS260" s="8">
        <v>20</v>
      </c>
      <c r="AT260" s="8">
        <v>13</v>
      </c>
      <c r="AU260" s="8">
        <v>12</v>
      </c>
      <c r="AV260" s="8">
        <v>4</v>
      </c>
      <c r="AW260" s="8">
        <v>30</v>
      </c>
      <c r="AX260" s="8">
        <v>6</v>
      </c>
      <c r="AY260" s="8">
        <v>15</v>
      </c>
      <c r="AZ260" s="8">
        <v>177</v>
      </c>
      <c r="BA260" s="8">
        <v>2</v>
      </c>
      <c r="BB260" s="8">
        <v>0</v>
      </c>
      <c r="BC260" s="8">
        <v>4</v>
      </c>
      <c r="BD260" s="8">
        <v>39</v>
      </c>
      <c r="BE260" s="8">
        <v>2</v>
      </c>
      <c r="BF260" s="8">
        <v>1</v>
      </c>
      <c r="BG260" s="8">
        <v>2</v>
      </c>
      <c r="BH260" s="8">
        <v>4</v>
      </c>
      <c r="BI260" s="8">
        <v>2</v>
      </c>
      <c r="BJ260" s="8">
        <v>5</v>
      </c>
      <c r="BK260" s="8">
        <v>1</v>
      </c>
      <c r="BL260" s="8">
        <v>1</v>
      </c>
      <c r="BM260" s="8">
        <v>2</v>
      </c>
      <c r="BN260" s="8">
        <v>2</v>
      </c>
      <c r="BO260" s="8">
        <v>3</v>
      </c>
      <c r="BP260" s="8">
        <v>3</v>
      </c>
      <c r="BQ260" s="8">
        <v>39</v>
      </c>
      <c r="BR260" s="8">
        <v>2</v>
      </c>
      <c r="BS260" s="8">
        <v>2</v>
      </c>
      <c r="BT260" s="8">
        <v>3</v>
      </c>
      <c r="BU260" s="8">
        <v>22</v>
      </c>
      <c r="BV260" s="8">
        <v>4306</v>
      </c>
      <c r="BW260" s="8">
        <v>3</v>
      </c>
      <c r="BX260" s="8">
        <v>2</v>
      </c>
      <c r="BY260" s="8">
        <v>7</v>
      </c>
      <c r="BZ260" s="8">
        <v>3</v>
      </c>
      <c r="CA260" s="8">
        <v>19</v>
      </c>
      <c r="CB260" s="8">
        <v>2</v>
      </c>
      <c r="CC260" s="8">
        <v>0</v>
      </c>
      <c r="CD260" s="8">
        <v>1</v>
      </c>
      <c r="CE260" s="8">
        <v>25</v>
      </c>
      <c r="CF260" s="8">
        <v>3</v>
      </c>
      <c r="CG260" s="8">
        <v>3</v>
      </c>
      <c r="CH260" s="8">
        <v>16</v>
      </c>
      <c r="CI260" s="8">
        <v>15</v>
      </c>
      <c r="CJ260" s="8">
        <v>3</v>
      </c>
      <c r="CK260" s="8">
        <v>1</v>
      </c>
      <c r="CL260" s="8">
        <v>8</v>
      </c>
      <c r="CM260" s="8">
        <v>2</v>
      </c>
      <c r="CN260" s="8">
        <v>5</v>
      </c>
      <c r="CO260" s="8">
        <v>1</v>
      </c>
      <c r="CP260" s="8">
        <v>1</v>
      </c>
      <c r="CQ260" s="8">
        <v>9</v>
      </c>
      <c r="CR260" s="8">
        <v>2</v>
      </c>
      <c r="CS260" s="8">
        <v>2</v>
      </c>
      <c r="CT260" s="8">
        <v>1</v>
      </c>
      <c r="CU260" s="8">
        <v>3</v>
      </c>
      <c r="CV260" s="8">
        <v>1</v>
      </c>
      <c r="CW260" s="8">
        <v>34</v>
      </c>
      <c r="CX260" s="8">
        <v>7</v>
      </c>
      <c r="CY260" s="8">
        <v>3</v>
      </c>
      <c r="CZ260" s="8">
        <v>7</v>
      </c>
      <c r="DA260" s="8">
        <v>2</v>
      </c>
      <c r="DB260" s="8">
        <v>4</v>
      </c>
      <c r="DC260" s="8">
        <v>4</v>
      </c>
      <c r="DD260" s="8">
        <v>11</v>
      </c>
      <c r="DE260" s="8">
        <v>73</v>
      </c>
      <c r="DF260" s="8">
        <v>18636</v>
      </c>
      <c r="DG260" s="8">
        <v>9</v>
      </c>
      <c r="DH260" s="8">
        <v>38</v>
      </c>
      <c r="DI260" s="8">
        <v>7</v>
      </c>
      <c r="DJ260" s="8">
        <v>1</v>
      </c>
      <c r="DK260" s="8">
        <v>3</v>
      </c>
      <c r="DL260" s="8">
        <v>21</v>
      </c>
      <c r="DM260" s="8">
        <v>1</v>
      </c>
      <c r="DN260" s="8">
        <v>10</v>
      </c>
      <c r="DO260" s="8">
        <v>8</v>
      </c>
      <c r="DP260" s="8">
        <v>6</v>
      </c>
      <c r="DQ260" s="8">
        <v>4</v>
      </c>
      <c r="DR260" s="8">
        <v>0</v>
      </c>
      <c r="DS260" s="8">
        <v>76</v>
      </c>
      <c r="DT260" s="8">
        <v>68</v>
      </c>
      <c r="DU260" s="8">
        <v>7</v>
      </c>
      <c r="DV260" s="8">
        <v>7</v>
      </c>
      <c r="DW260" s="8">
        <v>37</v>
      </c>
      <c r="DX260" s="8">
        <v>29</v>
      </c>
      <c r="DY260" s="8">
        <v>0</v>
      </c>
      <c r="DZ260" s="8">
        <v>0</v>
      </c>
      <c r="EA260" s="8">
        <v>3</v>
      </c>
      <c r="EB260" s="8">
        <v>4</v>
      </c>
      <c r="EC260" s="8">
        <v>9</v>
      </c>
      <c r="ED260" s="8">
        <v>7</v>
      </c>
      <c r="EE260" s="8">
        <v>1</v>
      </c>
      <c r="EF260" s="8">
        <v>3</v>
      </c>
      <c r="EG260" s="8">
        <v>0</v>
      </c>
    </row>
    <row r="261" spans="1:137" ht="12.75">
      <c r="A261" s="9" t="s">
        <v>13</v>
      </c>
      <c r="C261" s="8">
        <v>5</v>
      </c>
      <c r="D261" s="8">
        <v>5</v>
      </c>
      <c r="E261" s="8">
        <v>5</v>
      </c>
      <c r="F261" s="8">
        <v>15</v>
      </c>
      <c r="G261" s="8">
        <v>32</v>
      </c>
      <c r="H261" s="8">
        <v>17</v>
      </c>
      <c r="I261" s="8">
        <v>9</v>
      </c>
      <c r="J261" s="8">
        <v>5</v>
      </c>
      <c r="K261" s="8">
        <v>8</v>
      </c>
      <c r="L261" s="8">
        <v>4</v>
      </c>
      <c r="M261" s="8">
        <v>15</v>
      </c>
      <c r="N261" s="8">
        <v>111</v>
      </c>
      <c r="O261" s="8">
        <v>7</v>
      </c>
      <c r="P261" s="8">
        <v>2</v>
      </c>
      <c r="Q261" s="8">
        <v>7</v>
      </c>
      <c r="R261" s="8">
        <v>120</v>
      </c>
      <c r="S261" s="8">
        <v>25475</v>
      </c>
      <c r="T261" s="8">
        <v>860</v>
      </c>
      <c r="U261" s="8">
        <v>0</v>
      </c>
      <c r="V261" s="8">
        <v>3</v>
      </c>
      <c r="W261" s="8">
        <v>1</v>
      </c>
      <c r="X261" s="8">
        <v>2</v>
      </c>
      <c r="Y261" s="8">
        <v>109</v>
      </c>
      <c r="Z261" s="8">
        <v>73</v>
      </c>
      <c r="AA261" s="8">
        <v>4</v>
      </c>
      <c r="AB261" s="8">
        <v>1</v>
      </c>
      <c r="AC261" s="8">
        <v>1</v>
      </c>
      <c r="AD261" s="8">
        <v>4</v>
      </c>
      <c r="AE261" s="8">
        <v>6</v>
      </c>
      <c r="AF261" s="8">
        <v>15</v>
      </c>
      <c r="AG261" s="8">
        <v>106</v>
      </c>
      <c r="AH261" s="8">
        <v>2</v>
      </c>
      <c r="AI261" s="8">
        <v>0</v>
      </c>
      <c r="AJ261" s="8">
        <v>12</v>
      </c>
      <c r="AK261" s="8">
        <v>4</v>
      </c>
      <c r="AL261" s="8">
        <v>24</v>
      </c>
      <c r="AM261" s="8">
        <v>3</v>
      </c>
      <c r="AN261" s="8">
        <v>1</v>
      </c>
      <c r="AO261" s="8">
        <v>10</v>
      </c>
      <c r="AP261" s="8">
        <v>16</v>
      </c>
      <c r="AQ261" s="8">
        <v>6</v>
      </c>
      <c r="AR261" s="8">
        <v>3</v>
      </c>
      <c r="AS261" s="8">
        <v>20</v>
      </c>
      <c r="AT261" s="8">
        <v>13</v>
      </c>
      <c r="AU261" s="8">
        <v>12</v>
      </c>
      <c r="AV261" s="8">
        <v>4</v>
      </c>
      <c r="AW261" s="8">
        <v>30</v>
      </c>
      <c r="AX261" s="8">
        <v>6</v>
      </c>
      <c r="AY261" s="8">
        <v>15</v>
      </c>
      <c r="AZ261" s="8">
        <v>177</v>
      </c>
      <c r="BA261" s="8">
        <v>2</v>
      </c>
      <c r="BB261" s="8">
        <v>0</v>
      </c>
      <c r="BC261" s="8">
        <v>4</v>
      </c>
      <c r="BD261" s="8">
        <v>39</v>
      </c>
      <c r="BE261" s="8">
        <v>2</v>
      </c>
      <c r="BF261" s="8">
        <v>1</v>
      </c>
      <c r="BG261" s="8">
        <v>2</v>
      </c>
      <c r="BH261" s="8">
        <v>4</v>
      </c>
      <c r="BI261" s="8">
        <v>2</v>
      </c>
      <c r="BJ261" s="8">
        <v>5</v>
      </c>
      <c r="BK261" s="8">
        <v>1</v>
      </c>
      <c r="BL261" s="8">
        <v>1</v>
      </c>
      <c r="BM261" s="8">
        <v>2</v>
      </c>
      <c r="BN261" s="8">
        <v>2</v>
      </c>
      <c r="BO261" s="8">
        <v>3</v>
      </c>
      <c r="BP261" s="8">
        <v>3</v>
      </c>
      <c r="BQ261" s="8">
        <v>39</v>
      </c>
      <c r="BR261" s="8">
        <v>2</v>
      </c>
      <c r="BS261" s="8">
        <v>2</v>
      </c>
      <c r="BT261" s="8">
        <v>3</v>
      </c>
      <c r="BU261" s="8">
        <v>22</v>
      </c>
      <c r="BV261" s="8">
        <v>4306</v>
      </c>
      <c r="BW261" s="8">
        <v>3</v>
      </c>
      <c r="BX261" s="8">
        <v>2</v>
      </c>
      <c r="BY261" s="8">
        <v>7</v>
      </c>
      <c r="BZ261" s="8">
        <v>3</v>
      </c>
      <c r="CA261" s="8">
        <v>19</v>
      </c>
      <c r="CB261" s="8">
        <v>2</v>
      </c>
      <c r="CC261" s="8">
        <v>0</v>
      </c>
      <c r="CD261" s="8">
        <v>1</v>
      </c>
      <c r="CE261" s="8">
        <v>25</v>
      </c>
      <c r="CF261" s="8">
        <v>3</v>
      </c>
      <c r="CG261" s="8">
        <v>3</v>
      </c>
      <c r="CH261" s="8">
        <v>16</v>
      </c>
      <c r="CI261" s="8">
        <v>15</v>
      </c>
      <c r="CJ261" s="8">
        <v>3</v>
      </c>
      <c r="CK261" s="8">
        <v>1</v>
      </c>
      <c r="CL261" s="8">
        <v>8</v>
      </c>
      <c r="CM261" s="8">
        <v>2</v>
      </c>
      <c r="CN261" s="8">
        <v>5</v>
      </c>
      <c r="CO261" s="8">
        <v>1</v>
      </c>
      <c r="CP261" s="8">
        <v>1</v>
      </c>
      <c r="CQ261" s="8">
        <v>9</v>
      </c>
      <c r="CR261" s="8">
        <v>2</v>
      </c>
      <c r="CS261" s="8">
        <v>2</v>
      </c>
      <c r="CT261" s="8">
        <v>1</v>
      </c>
      <c r="CU261" s="8">
        <v>3</v>
      </c>
      <c r="CV261" s="8">
        <v>1</v>
      </c>
      <c r="CW261" s="8">
        <v>34</v>
      </c>
      <c r="CX261" s="8">
        <v>7</v>
      </c>
      <c r="CY261" s="8">
        <v>3</v>
      </c>
      <c r="CZ261" s="8">
        <v>7</v>
      </c>
      <c r="DA261" s="8">
        <v>2</v>
      </c>
      <c r="DB261" s="8">
        <v>4</v>
      </c>
      <c r="DC261" s="8">
        <v>4</v>
      </c>
      <c r="DD261" s="8">
        <v>11</v>
      </c>
      <c r="DE261" s="8">
        <v>73</v>
      </c>
      <c r="DF261" s="8">
        <v>18636</v>
      </c>
      <c r="DG261" s="8">
        <v>9</v>
      </c>
      <c r="DH261" s="8">
        <v>38</v>
      </c>
      <c r="DI261" s="8">
        <v>7</v>
      </c>
      <c r="DJ261" s="8">
        <v>1</v>
      </c>
      <c r="DK261" s="8">
        <v>3</v>
      </c>
      <c r="DL261" s="8">
        <v>21</v>
      </c>
      <c r="DM261" s="8">
        <v>1</v>
      </c>
      <c r="DN261" s="8">
        <v>10</v>
      </c>
      <c r="DO261" s="8">
        <v>8</v>
      </c>
      <c r="DP261" s="8">
        <v>6</v>
      </c>
      <c r="DQ261" s="8">
        <v>4</v>
      </c>
      <c r="DR261" s="8">
        <v>0</v>
      </c>
      <c r="DS261" s="8">
        <v>76</v>
      </c>
      <c r="DT261" s="8">
        <v>68</v>
      </c>
      <c r="DU261" s="8">
        <v>7</v>
      </c>
      <c r="DV261" s="8">
        <v>7</v>
      </c>
      <c r="DW261" s="8">
        <v>37</v>
      </c>
      <c r="DX261" s="8">
        <v>29</v>
      </c>
      <c r="DY261" s="8">
        <v>0</v>
      </c>
      <c r="DZ261" s="8">
        <v>0</v>
      </c>
      <c r="EA261" s="8">
        <v>3</v>
      </c>
      <c r="EB261" s="8">
        <v>4</v>
      </c>
      <c r="EC261" s="8">
        <v>9</v>
      </c>
      <c r="ED261" s="8">
        <v>7</v>
      </c>
      <c r="EE261" s="8">
        <v>1</v>
      </c>
      <c r="EF261" s="8">
        <v>3</v>
      </c>
      <c r="EG261" s="8">
        <v>0</v>
      </c>
    </row>
    <row r="262" spans="2:137" s="10" customFormat="1" ht="12.75" customHeight="1">
      <c r="B262" s="11" t="s">
        <v>145</v>
      </c>
      <c r="C262" s="12">
        <f aca="true" t="shared" si="128" ref="C262:AH262">C261/51110</f>
        <v>9.782821365681862E-05</v>
      </c>
      <c r="D262" s="12">
        <f t="shared" si="128"/>
        <v>9.782821365681862E-05</v>
      </c>
      <c r="E262" s="12">
        <f t="shared" si="128"/>
        <v>9.782821365681862E-05</v>
      </c>
      <c r="F262" s="12">
        <f t="shared" si="128"/>
        <v>0.00029348464097045585</v>
      </c>
      <c r="G262" s="12">
        <f t="shared" si="128"/>
        <v>0.0006261005674036392</v>
      </c>
      <c r="H262" s="12">
        <f t="shared" si="128"/>
        <v>0.00033261592643318334</v>
      </c>
      <c r="I262" s="12">
        <f t="shared" si="128"/>
        <v>0.00017609078458227353</v>
      </c>
      <c r="J262" s="12">
        <f t="shared" si="128"/>
        <v>9.782821365681862E-05</v>
      </c>
      <c r="K262" s="12">
        <f t="shared" si="128"/>
        <v>0.0001565251418509098</v>
      </c>
      <c r="L262" s="12">
        <f t="shared" si="128"/>
        <v>7.82625709254549E-05</v>
      </c>
      <c r="M262" s="12">
        <f t="shared" si="128"/>
        <v>0.00029348464097045585</v>
      </c>
      <c r="N262" s="12">
        <f t="shared" si="128"/>
        <v>0.0021717863431813737</v>
      </c>
      <c r="O262" s="12">
        <f t="shared" si="128"/>
        <v>0.00013695949911954607</v>
      </c>
      <c r="P262" s="12">
        <f t="shared" si="128"/>
        <v>3.913128546272745E-05</v>
      </c>
      <c r="Q262" s="12">
        <f t="shared" si="128"/>
        <v>0.00013695949911954607</v>
      </c>
      <c r="R262" s="12">
        <f t="shared" si="128"/>
        <v>0.002347877127763647</v>
      </c>
      <c r="S262" s="12">
        <f t="shared" si="128"/>
        <v>0.4984347485814909</v>
      </c>
      <c r="T262" s="12">
        <f t="shared" si="128"/>
        <v>0.016826452748972803</v>
      </c>
      <c r="U262" s="12">
        <f t="shared" si="128"/>
        <v>0</v>
      </c>
      <c r="V262" s="12">
        <f t="shared" si="128"/>
        <v>5.8696928194091176E-05</v>
      </c>
      <c r="W262" s="12">
        <f t="shared" si="128"/>
        <v>1.9565642731363727E-05</v>
      </c>
      <c r="X262" s="12">
        <f t="shared" si="128"/>
        <v>3.913128546272745E-05</v>
      </c>
      <c r="Y262" s="12">
        <f t="shared" si="128"/>
        <v>0.002132655057718646</v>
      </c>
      <c r="Z262" s="12">
        <f t="shared" si="128"/>
        <v>0.0014282919193895518</v>
      </c>
      <c r="AA262" s="12">
        <f t="shared" si="128"/>
        <v>7.82625709254549E-05</v>
      </c>
      <c r="AB262" s="12">
        <f t="shared" si="128"/>
        <v>1.9565642731363727E-05</v>
      </c>
      <c r="AC262" s="12">
        <f t="shared" si="128"/>
        <v>1.9565642731363727E-05</v>
      </c>
      <c r="AD262" s="12">
        <f t="shared" si="128"/>
        <v>7.82625709254549E-05</v>
      </c>
      <c r="AE262" s="12">
        <f t="shared" si="128"/>
        <v>0.00011739385638818235</v>
      </c>
      <c r="AF262" s="12">
        <f t="shared" si="128"/>
        <v>0.00029348464097045585</v>
      </c>
      <c r="AG262" s="12">
        <f t="shared" si="128"/>
        <v>0.002073958129524555</v>
      </c>
      <c r="AH262" s="12">
        <f t="shared" si="128"/>
        <v>3.913128546272745E-05</v>
      </c>
      <c r="AI262" s="12">
        <f aca="true" t="shared" si="129" ref="AI262:CT262">AI261/51110</f>
        <v>0</v>
      </c>
      <c r="AJ262" s="12">
        <f t="shared" si="129"/>
        <v>0.0002347877127763647</v>
      </c>
      <c r="AK262" s="12">
        <f t="shared" si="129"/>
        <v>7.82625709254549E-05</v>
      </c>
      <c r="AL262" s="12">
        <f t="shared" si="129"/>
        <v>0.0004695754255527294</v>
      </c>
      <c r="AM262" s="12">
        <f t="shared" si="129"/>
        <v>5.8696928194091176E-05</v>
      </c>
      <c r="AN262" s="12">
        <f t="shared" si="129"/>
        <v>1.9565642731363727E-05</v>
      </c>
      <c r="AO262" s="12">
        <f t="shared" si="129"/>
        <v>0.00019565642731363725</v>
      </c>
      <c r="AP262" s="12">
        <f t="shared" si="129"/>
        <v>0.0003130502837018196</v>
      </c>
      <c r="AQ262" s="12">
        <f t="shared" si="129"/>
        <v>0.00011739385638818235</v>
      </c>
      <c r="AR262" s="12">
        <f t="shared" si="129"/>
        <v>5.8696928194091176E-05</v>
      </c>
      <c r="AS262" s="12">
        <f t="shared" si="129"/>
        <v>0.0003913128546272745</v>
      </c>
      <c r="AT262" s="12">
        <f t="shared" si="129"/>
        <v>0.0002543533555077284</v>
      </c>
      <c r="AU262" s="12">
        <f t="shared" si="129"/>
        <v>0.0002347877127763647</v>
      </c>
      <c r="AV262" s="12">
        <f t="shared" si="129"/>
        <v>7.82625709254549E-05</v>
      </c>
      <c r="AW262" s="12">
        <f t="shared" si="129"/>
        <v>0.0005869692819409117</v>
      </c>
      <c r="AX262" s="12">
        <f t="shared" si="129"/>
        <v>0.00011739385638818235</v>
      </c>
      <c r="AY262" s="12">
        <f t="shared" si="129"/>
        <v>0.00029348464097045585</v>
      </c>
      <c r="AZ262" s="12">
        <f t="shared" si="129"/>
        <v>0.003463118763451379</v>
      </c>
      <c r="BA262" s="12">
        <f t="shared" si="129"/>
        <v>3.913128546272745E-05</v>
      </c>
      <c r="BB262" s="12">
        <f t="shared" si="129"/>
        <v>0</v>
      </c>
      <c r="BC262" s="12">
        <f t="shared" si="129"/>
        <v>7.82625709254549E-05</v>
      </c>
      <c r="BD262" s="12">
        <f t="shared" si="129"/>
        <v>0.0007630600665231853</v>
      </c>
      <c r="BE262" s="12">
        <f t="shared" si="129"/>
        <v>3.913128546272745E-05</v>
      </c>
      <c r="BF262" s="12">
        <f t="shared" si="129"/>
        <v>1.9565642731363727E-05</v>
      </c>
      <c r="BG262" s="12">
        <f t="shared" si="129"/>
        <v>3.913128546272745E-05</v>
      </c>
      <c r="BH262" s="12">
        <f t="shared" si="129"/>
        <v>7.82625709254549E-05</v>
      </c>
      <c r="BI262" s="12">
        <f t="shared" si="129"/>
        <v>3.913128546272745E-05</v>
      </c>
      <c r="BJ262" s="12">
        <f t="shared" si="129"/>
        <v>9.782821365681862E-05</v>
      </c>
      <c r="BK262" s="12">
        <f t="shared" si="129"/>
        <v>1.9565642731363727E-05</v>
      </c>
      <c r="BL262" s="12">
        <f t="shared" si="129"/>
        <v>1.9565642731363727E-05</v>
      </c>
      <c r="BM262" s="12">
        <f t="shared" si="129"/>
        <v>3.913128546272745E-05</v>
      </c>
      <c r="BN262" s="12">
        <f t="shared" si="129"/>
        <v>3.913128546272745E-05</v>
      </c>
      <c r="BO262" s="12">
        <f t="shared" si="129"/>
        <v>5.8696928194091176E-05</v>
      </c>
      <c r="BP262" s="12">
        <f t="shared" si="129"/>
        <v>5.8696928194091176E-05</v>
      </c>
      <c r="BQ262" s="12">
        <f t="shared" si="129"/>
        <v>0.0007630600665231853</v>
      </c>
      <c r="BR262" s="12">
        <f t="shared" si="129"/>
        <v>3.913128546272745E-05</v>
      </c>
      <c r="BS262" s="12">
        <f t="shared" si="129"/>
        <v>3.913128546272745E-05</v>
      </c>
      <c r="BT262" s="12">
        <f t="shared" si="129"/>
        <v>5.8696928194091176E-05</v>
      </c>
      <c r="BU262" s="12">
        <f t="shared" si="129"/>
        <v>0.000430444140090002</v>
      </c>
      <c r="BV262" s="12">
        <f t="shared" si="129"/>
        <v>0.0842496576012522</v>
      </c>
      <c r="BW262" s="12">
        <f t="shared" si="129"/>
        <v>5.8696928194091176E-05</v>
      </c>
      <c r="BX262" s="12">
        <f t="shared" si="129"/>
        <v>3.913128546272745E-05</v>
      </c>
      <c r="BY262" s="12">
        <f t="shared" si="129"/>
        <v>0.00013695949911954607</v>
      </c>
      <c r="BZ262" s="12">
        <f t="shared" si="129"/>
        <v>5.8696928194091176E-05</v>
      </c>
      <c r="CA262" s="12">
        <f t="shared" si="129"/>
        <v>0.0003717472118959108</v>
      </c>
      <c r="CB262" s="12">
        <f t="shared" si="129"/>
        <v>3.913128546272745E-05</v>
      </c>
      <c r="CC262" s="12">
        <f t="shared" si="129"/>
        <v>0</v>
      </c>
      <c r="CD262" s="12">
        <f t="shared" si="129"/>
        <v>1.9565642731363727E-05</v>
      </c>
      <c r="CE262" s="12">
        <f t="shared" si="129"/>
        <v>0.0004891410682840931</v>
      </c>
      <c r="CF262" s="12">
        <f t="shared" si="129"/>
        <v>5.8696928194091176E-05</v>
      </c>
      <c r="CG262" s="12">
        <f t="shared" si="129"/>
        <v>5.8696928194091176E-05</v>
      </c>
      <c r="CH262" s="12">
        <f t="shared" si="129"/>
        <v>0.0003130502837018196</v>
      </c>
      <c r="CI262" s="12">
        <f t="shared" si="129"/>
        <v>0.00029348464097045585</v>
      </c>
      <c r="CJ262" s="12">
        <f t="shared" si="129"/>
        <v>5.8696928194091176E-05</v>
      </c>
      <c r="CK262" s="12">
        <f t="shared" si="129"/>
        <v>1.9565642731363727E-05</v>
      </c>
      <c r="CL262" s="12">
        <f t="shared" si="129"/>
        <v>0.0001565251418509098</v>
      </c>
      <c r="CM262" s="12">
        <f t="shared" si="129"/>
        <v>3.913128546272745E-05</v>
      </c>
      <c r="CN262" s="12">
        <f t="shared" si="129"/>
        <v>9.782821365681862E-05</v>
      </c>
      <c r="CO262" s="12">
        <f t="shared" si="129"/>
        <v>1.9565642731363727E-05</v>
      </c>
      <c r="CP262" s="12">
        <f t="shared" si="129"/>
        <v>1.9565642731363727E-05</v>
      </c>
      <c r="CQ262" s="12">
        <f t="shared" si="129"/>
        <v>0.00017609078458227353</v>
      </c>
      <c r="CR262" s="12">
        <f t="shared" si="129"/>
        <v>3.913128546272745E-05</v>
      </c>
      <c r="CS262" s="12">
        <f t="shared" si="129"/>
        <v>3.913128546272745E-05</v>
      </c>
      <c r="CT262" s="12">
        <f t="shared" si="129"/>
        <v>1.9565642731363727E-05</v>
      </c>
      <c r="CU262" s="12">
        <f aca="true" t="shared" si="130" ref="CU262:EG262">CU261/51110</f>
        <v>5.8696928194091176E-05</v>
      </c>
      <c r="CV262" s="12">
        <f t="shared" si="130"/>
        <v>1.9565642731363727E-05</v>
      </c>
      <c r="CW262" s="12">
        <f t="shared" si="130"/>
        <v>0.0006652318528663667</v>
      </c>
      <c r="CX262" s="12">
        <f t="shared" si="130"/>
        <v>0.00013695949911954607</v>
      </c>
      <c r="CY262" s="12">
        <f t="shared" si="130"/>
        <v>5.8696928194091176E-05</v>
      </c>
      <c r="CZ262" s="12">
        <f t="shared" si="130"/>
        <v>0.00013695949911954607</v>
      </c>
      <c r="DA262" s="12">
        <f t="shared" si="130"/>
        <v>3.913128546272745E-05</v>
      </c>
      <c r="DB262" s="12">
        <f t="shared" si="130"/>
        <v>7.82625709254549E-05</v>
      </c>
      <c r="DC262" s="12">
        <f t="shared" si="130"/>
        <v>7.82625709254549E-05</v>
      </c>
      <c r="DD262" s="12">
        <f t="shared" si="130"/>
        <v>0.000215222070045001</v>
      </c>
      <c r="DE262" s="12">
        <f t="shared" si="130"/>
        <v>0.0014282919193895518</v>
      </c>
      <c r="DF262" s="12">
        <f t="shared" si="130"/>
        <v>0.3646253179416944</v>
      </c>
      <c r="DG262" s="12">
        <f t="shared" si="130"/>
        <v>0.00017609078458227353</v>
      </c>
      <c r="DH262" s="12">
        <f t="shared" si="130"/>
        <v>0.0007434944237918215</v>
      </c>
      <c r="DI262" s="12">
        <f t="shared" si="130"/>
        <v>0.00013695949911954607</v>
      </c>
      <c r="DJ262" s="12">
        <f t="shared" si="130"/>
        <v>1.9565642731363727E-05</v>
      </c>
      <c r="DK262" s="12">
        <f t="shared" si="130"/>
        <v>5.8696928194091176E-05</v>
      </c>
      <c r="DL262" s="12">
        <f t="shared" si="130"/>
        <v>0.0004108784973586382</v>
      </c>
      <c r="DM262" s="12">
        <f t="shared" si="130"/>
        <v>1.9565642731363727E-05</v>
      </c>
      <c r="DN262" s="12">
        <f t="shared" si="130"/>
        <v>0.00019565642731363725</v>
      </c>
      <c r="DO262" s="12">
        <f t="shared" si="130"/>
        <v>0.0001565251418509098</v>
      </c>
      <c r="DP262" s="12">
        <f t="shared" si="130"/>
        <v>0.00011739385638818235</v>
      </c>
      <c r="DQ262" s="12">
        <f t="shared" si="130"/>
        <v>7.82625709254549E-05</v>
      </c>
      <c r="DR262" s="12">
        <f t="shared" si="130"/>
        <v>0</v>
      </c>
      <c r="DS262" s="12">
        <f t="shared" si="130"/>
        <v>0.001486988847583643</v>
      </c>
      <c r="DT262" s="12">
        <f t="shared" si="130"/>
        <v>0.0013304637057327334</v>
      </c>
      <c r="DU262" s="12">
        <f t="shared" si="130"/>
        <v>0.00013695949911954607</v>
      </c>
      <c r="DV262" s="12">
        <f t="shared" si="130"/>
        <v>0.00013695949911954607</v>
      </c>
      <c r="DW262" s="12">
        <f t="shared" si="130"/>
        <v>0.0007239287810604578</v>
      </c>
      <c r="DX262" s="12">
        <f t="shared" si="130"/>
        <v>0.000567403639209548</v>
      </c>
      <c r="DY262" s="12">
        <f t="shared" si="130"/>
        <v>0</v>
      </c>
      <c r="DZ262" s="12">
        <f t="shared" si="130"/>
        <v>0</v>
      </c>
      <c r="EA262" s="12">
        <f t="shared" si="130"/>
        <v>5.8696928194091176E-05</v>
      </c>
      <c r="EB262" s="12">
        <f t="shared" si="130"/>
        <v>7.82625709254549E-05</v>
      </c>
      <c r="EC262" s="12">
        <f t="shared" si="130"/>
        <v>0.00017609078458227353</v>
      </c>
      <c r="ED262" s="12">
        <f t="shared" si="130"/>
        <v>0.00013695949911954607</v>
      </c>
      <c r="EE262" s="12">
        <f t="shared" si="130"/>
        <v>1.9565642731363727E-05</v>
      </c>
      <c r="EF262" s="12">
        <f t="shared" si="130"/>
        <v>5.8696928194091176E-05</v>
      </c>
      <c r="EG262" s="12">
        <f t="shared" si="130"/>
        <v>0</v>
      </c>
    </row>
    <row r="263" spans="2:137" ht="4.5" customHeight="1">
      <c r="B263" s="13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</row>
    <row r="264" spans="1:137" ht="12.75">
      <c r="A264" s="3" t="s">
        <v>100</v>
      </c>
      <c r="B264" s="13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</row>
    <row r="265" spans="2:137" ht="12.75">
      <c r="B265" s="7" t="s">
        <v>95</v>
      </c>
      <c r="C265" s="8">
        <v>9</v>
      </c>
      <c r="D265" s="8">
        <v>22</v>
      </c>
      <c r="E265" s="8">
        <v>3</v>
      </c>
      <c r="F265" s="8">
        <v>12</v>
      </c>
      <c r="G265" s="8">
        <v>67</v>
      </c>
      <c r="H265" s="8">
        <v>50</v>
      </c>
      <c r="I265" s="8">
        <v>70</v>
      </c>
      <c r="J265" s="8">
        <v>8</v>
      </c>
      <c r="K265" s="8">
        <v>15</v>
      </c>
      <c r="L265" s="8">
        <v>9</v>
      </c>
      <c r="M265" s="8">
        <v>27</v>
      </c>
      <c r="N265" s="8">
        <v>68</v>
      </c>
      <c r="O265" s="8">
        <v>31</v>
      </c>
      <c r="P265" s="8">
        <v>6</v>
      </c>
      <c r="Q265" s="8">
        <v>5</v>
      </c>
      <c r="R265" s="8">
        <v>95</v>
      </c>
      <c r="S265" s="8">
        <v>26740</v>
      </c>
      <c r="T265" s="8">
        <v>2172</v>
      </c>
      <c r="U265" s="8">
        <v>5</v>
      </c>
      <c r="V265" s="8">
        <v>5</v>
      </c>
      <c r="W265" s="8">
        <v>2</v>
      </c>
      <c r="X265" s="8">
        <v>3</v>
      </c>
      <c r="Y265" s="8">
        <v>131</v>
      </c>
      <c r="Z265" s="8">
        <v>135</v>
      </c>
      <c r="AA265" s="8">
        <v>5</v>
      </c>
      <c r="AB265" s="8">
        <v>0</v>
      </c>
      <c r="AC265" s="8">
        <v>0</v>
      </c>
      <c r="AD265" s="8">
        <v>7</v>
      </c>
      <c r="AE265" s="8">
        <v>5</v>
      </c>
      <c r="AF265" s="8">
        <v>37</v>
      </c>
      <c r="AG265" s="8">
        <v>227</v>
      </c>
      <c r="AH265" s="8">
        <v>3</v>
      </c>
      <c r="AI265" s="8">
        <v>3</v>
      </c>
      <c r="AJ265" s="8">
        <v>7</v>
      </c>
      <c r="AK265" s="8">
        <v>9</v>
      </c>
      <c r="AL265" s="8">
        <v>62</v>
      </c>
      <c r="AM265" s="8">
        <v>7</v>
      </c>
      <c r="AN265" s="8">
        <v>2</v>
      </c>
      <c r="AO265" s="8">
        <v>29</v>
      </c>
      <c r="AP265" s="8">
        <v>27</v>
      </c>
      <c r="AQ265" s="8">
        <v>10</v>
      </c>
      <c r="AR265" s="8">
        <v>6</v>
      </c>
      <c r="AS265" s="8">
        <v>37</v>
      </c>
      <c r="AT265" s="8">
        <v>41</v>
      </c>
      <c r="AU265" s="8">
        <v>27</v>
      </c>
      <c r="AV265" s="8">
        <v>35</v>
      </c>
      <c r="AW265" s="8">
        <v>19</v>
      </c>
      <c r="AX265" s="8">
        <v>30</v>
      </c>
      <c r="AY265" s="8">
        <v>17</v>
      </c>
      <c r="AZ265" s="8">
        <v>531</v>
      </c>
      <c r="BA265" s="8">
        <v>2</v>
      </c>
      <c r="BB265" s="8">
        <v>3</v>
      </c>
      <c r="BC265" s="8">
        <v>13</v>
      </c>
      <c r="BD265" s="8">
        <v>27</v>
      </c>
      <c r="BE265" s="8">
        <v>3</v>
      </c>
      <c r="BF265" s="8">
        <v>4</v>
      </c>
      <c r="BG265" s="8">
        <v>1</v>
      </c>
      <c r="BH265" s="8">
        <v>4</v>
      </c>
      <c r="BI265" s="8">
        <v>1</v>
      </c>
      <c r="BJ265" s="8">
        <v>8</v>
      </c>
      <c r="BK265" s="8">
        <v>6</v>
      </c>
      <c r="BL265" s="8">
        <v>1</v>
      </c>
      <c r="BM265" s="8">
        <v>2</v>
      </c>
      <c r="BN265" s="8">
        <v>6</v>
      </c>
      <c r="BO265" s="8">
        <v>2</v>
      </c>
      <c r="BP265" s="8">
        <v>5</v>
      </c>
      <c r="BQ265" s="8">
        <v>92</v>
      </c>
      <c r="BR265" s="8">
        <v>4</v>
      </c>
      <c r="BS265" s="8">
        <v>2</v>
      </c>
      <c r="BT265" s="8">
        <v>8</v>
      </c>
      <c r="BU265" s="8">
        <v>33</v>
      </c>
      <c r="BV265" s="8">
        <v>10875</v>
      </c>
      <c r="BW265" s="8">
        <v>1</v>
      </c>
      <c r="BX265" s="8">
        <v>4</v>
      </c>
      <c r="BY265" s="8">
        <v>5</v>
      </c>
      <c r="BZ265" s="8">
        <v>5</v>
      </c>
      <c r="CA265" s="8">
        <v>32</v>
      </c>
      <c r="CB265" s="8">
        <v>1</v>
      </c>
      <c r="CC265" s="8">
        <v>4</v>
      </c>
      <c r="CD265" s="8">
        <v>3</v>
      </c>
      <c r="CE265" s="8">
        <v>5</v>
      </c>
      <c r="CF265" s="8">
        <v>2</v>
      </c>
      <c r="CG265" s="8">
        <v>0</v>
      </c>
      <c r="CH265" s="8">
        <v>6</v>
      </c>
      <c r="CI265" s="8">
        <v>21</v>
      </c>
      <c r="CJ265" s="8">
        <v>1</v>
      </c>
      <c r="CK265" s="8">
        <v>6</v>
      </c>
      <c r="CL265" s="8">
        <v>5</v>
      </c>
      <c r="CM265" s="8">
        <v>8</v>
      </c>
      <c r="CN265" s="8">
        <v>6</v>
      </c>
      <c r="CO265" s="8">
        <v>2</v>
      </c>
      <c r="CP265" s="8">
        <v>7</v>
      </c>
      <c r="CQ265" s="8">
        <v>12</v>
      </c>
      <c r="CR265" s="8">
        <v>9</v>
      </c>
      <c r="CS265" s="8">
        <v>0</v>
      </c>
      <c r="CT265" s="8">
        <v>0</v>
      </c>
      <c r="CU265" s="8">
        <v>2</v>
      </c>
      <c r="CV265" s="8">
        <v>6</v>
      </c>
      <c r="CW265" s="8">
        <v>61</v>
      </c>
      <c r="CX265" s="8">
        <v>18</v>
      </c>
      <c r="CY265" s="8">
        <v>5</v>
      </c>
      <c r="CZ265" s="8">
        <v>11</v>
      </c>
      <c r="DA265" s="8">
        <v>6</v>
      </c>
      <c r="DB265" s="8">
        <v>7</v>
      </c>
      <c r="DC265" s="8">
        <v>8</v>
      </c>
      <c r="DD265" s="8">
        <v>12</v>
      </c>
      <c r="DE265" s="8">
        <v>24</v>
      </c>
      <c r="DF265" s="8">
        <v>46417</v>
      </c>
      <c r="DG265" s="8">
        <v>11</v>
      </c>
      <c r="DH265" s="8">
        <v>66</v>
      </c>
      <c r="DI265" s="8">
        <v>10</v>
      </c>
      <c r="DJ265" s="8">
        <v>4</v>
      </c>
      <c r="DK265" s="8">
        <v>12</v>
      </c>
      <c r="DL265" s="8">
        <v>29</v>
      </c>
      <c r="DM265" s="8">
        <v>2</v>
      </c>
      <c r="DN265" s="8">
        <v>10</v>
      </c>
      <c r="DO265" s="8">
        <v>12</v>
      </c>
      <c r="DP265" s="8">
        <v>4</v>
      </c>
      <c r="DQ265" s="8">
        <v>5</v>
      </c>
      <c r="DR265" s="8">
        <v>1</v>
      </c>
      <c r="DS265" s="8">
        <v>342</v>
      </c>
      <c r="DT265" s="8">
        <v>50</v>
      </c>
      <c r="DU265" s="8">
        <v>9</v>
      </c>
      <c r="DV265" s="8">
        <v>11</v>
      </c>
      <c r="DW265" s="8">
        <v>40</v>
      </c>
      <c r="DX265" s="8">
        <v>74</v>
      </c>
      <c r="DY265" s="8">
        <v>4</v>
      </c>
      <c r="DZ265" s="8">
        <v>2</v>
      </c>
      <c r="EA265" s="8">
        <v>7</v>
      </c>
      <c r="EB265" s="8">
        <v>12</v>
      </c>
      <c r="EC265" s="8">
        <v>9</v>
      </c>
      <c r="ED265" s="8">
        <v>16</v>
      </c>
      <c r="EE265" s="8">
        <v>0</v>
      </c>
      <c r="EF265" s="8">
        <v>7</v>
      </c>
      <c r="EG265" s="8">
        <v>1</v>
      </c>
    </row>
    <row r="266" spans="1:137" ht="12.75">
      <c r="A266" s="9" t="s">
        <v>13</v>
      </c>
      <c r="C266" s="8">
        <v>9</v>
      </c>
      <c r="D266" s="8">
        <v>22</v>
      </c>
      <c r="E266" s="8">
        <v>3</v>
      </c>
      <c r="F266" s="8">
        <v>12</v>
      </c>
      <c r="G266" s="8">
        <v>67</v>
      </c>
      <c r="H266" s="8">
        <v>50</v>
      </c>
      <c r="I266" s="8">
        <v>70</v>
      </c>
      <c r="J266" s="8">
        <v>8</v>
      </c>
      <c r="K266" s="8">
        <v>15</v>
      </c>
      <c r="L266" s="8">
        <v>9</v>
      </c>
      <c r="M266" s="8">
        <v>27</v>
      </c>
      <c r="N266" s="8">
        <v>68</v>
      </c>
      <c r="O266" s="8">
        <v>31</v>
      </c>
      <c r="P266" s="8">
        <v>6</v>
      </c>
      <c r="Q266" s="8">
        <v>5</v>
      </c>
      <c r="R266" s="8">
        <v>95</v>
      </c>
      <c r="S266" s="8">
        <v>26740</v>
      </c>
      <c r="T266" s="8">
        <v>2172</v>
      </c>
      <c r="U266" s="8">
        <v>5</v>
      </c>
      <c r="V266" s="8">
        <v>5</v>
      </c>
      <c r="W266" s="8">
        <v>2</v>
      </c>
      <c r="X266" s="8">
        <v>3</v>
      </c>
      <c r="Y266" s="8">
        <v>131</v>
      </c>
      <c r="Z266" s="8">
        <v>135</v>
      </c>
      <c r="AA266" s="8">
        <v>5</v>
      </c>
      <c r="AB266" s="8">
        <v>0</v>
      </c>
      <c r="AC266" s="8">
        <v>0</v>
      </c>
      <c r="AD266" s="8">
        <v>7</v>
      </c>
      <c r="AE266" s="8">
        <v>5</v>
      </c>
      <c r="AF266" s="8">
        <v>37</v>
      </c>
      <c r="AG266" s="8">
        <v>227</v>
      </c>
      <c r="AH266" s="8">
        <v>3</v>
      </c>
      <c r="AI266" s="8">
        <v>3</v>
      </c>
      <c r="AJ266" s="8">
        <v>7</v>
      </c>
      <c r="AK266" s="8">
        <v>9</v>
      </c>
      <c r="AL266" s="8">
        <v>62</v>
      </c>
      <c r="AM266" s="8">
        <v>7</v>
      </c>
      <c r="AN266" s="8">
        <v>2</v>
      </c>
      <c r="AO266" s="8">
        <v>29</v>
      </c>
      <c r="AP266" s="8">
        <v>27</v>
      </c>
      <c r="AQ266" s="8">
        <v>10</v>
      </c>
      <c r="AR266" s="8">
        <v>6</v>
      </c>
      <c r="AS266" s="8">
        <v>37</v>
      </c>
      <c r="AT266" s="8">
        <v>41</v>
      </c>
      <c r="AU266" s="8">
        <v>27</v>
      </c>
      <c r="AV266" s="8">
        <v>35</v>
      </c>
      <c r="AW266" s="8">
        <v>19</v>
      </c>
      <c r="AX266" s="8">
        <v>30</v>
      </c>
      <c r="AY266" s="8">
        <v>17</v>
      </c>
      <c r="AZ266" s="8">
        <v>531</v>
      </c>
      <c r="BA266" s="8">
        <v>2</v>
      </c>
      <c r="BB266" s="8">
        <v>3</v>
      </c>
      <c r="BC266" s="8">
        <v>13</v>
      </c>
      <c r="BD266" s="8">
        <v>27</v>
      </c>
      <c r="BE266" s="8">
        <v>3</v>
      </c>
      <c r="BF266" s="8">
        <v>4</v>
      </c>
      <c r="BG266" s="8">
        <v>1</v>
      </c>
      <c r="BH266" s="8">
        <v>4</v>
      </c>
      <c r="BI266" s="8">
        <v>1</v>
      </c>
      <c r="BJ266" s="8">
        <v>8</v>
      </c>
      <c r="BK266" s="8">
        <v>6</v>
      </c>
      <c r="BL266" s="8">
        <v>1</v>
      </c>
      <c r="BM266" s="8">
        <v>2</v>
      </c>
      <c r="BN266" s="8">
        <v>6</v>
      </c>
      <c r="BO266" s="8">
        <v>2</v>
      </c>
      <c r="BP266" s="8">
        <v>5</v>
      </c>
      <c r="BQ266" s="8">
        <v>92</v>
      </c>
      <c r="BR266" s="8">
        <v>4</v>
      </c>
      <c r="BS266" s="8">
        <v>2</v>
      </c>
      <c r="BT266" s="8">
        <v>8</v>
      </c>
      <c r="BU266" s="8">
        <v>33</v>
      </c>
      <c r="BV266" s="8">
        <v>10875</v>
      </c>
      <c r="BW266" s="8">
        <v>1</v>
      </c>
      <c r="BX266" s="8">
        <v>4</v>
      </c>
      <c r="BY266" s="8">
        <v>5</v>
      </c>
      <c r="BZ266" s="8">
        <v>5</v>
      </c>
      <c r="CA266" s="8">
        <v>32</v>
      </c>
      <c r="CB266" s="8">
        <v>1</v>
      </c>
      <c r="CC266" s="8">
        <v>4</v>
      </c>
      <c r="CD266" s="8">
        <v>3</v>
      </c>
      <c r="CE266" s="8">
        <v>5</v>
      </c>
      <c r="CF266" s="8">
        <v>2</v>
      </c>
      <c r="CG266" s="8">
        <v>0</v>
      </c>
      <c r="CH266" s="8">
        <v>6</v>
      </c>
      <c r="CI266" s="8">
        <v>21</v>
      </c>
      <c r="CJ266" s="8">
        <v>1</v>
      </c>
      <c r="CK266" s="8">
        <v>6</v>
      </c>
      <c r="CL266" s="8">
        <v>5</v>
      </c>
      <c r="CM266" s="8">
        <v>8</v>
      </c>
      <c r="CN266" s="8">
        <v>6</v>
      </c>
      <c r="CO266" s="8">
        <v>2</v>
      </c>
      <c r="CP266" s="8">
        <v>7</v>
      </c>
      <c r="CQ266" s="8">
        <v>12</v>
      </c>
      <c r="CR266" s="8">
        <v>9</v>
      </c>
      <c r="CS266" s="8">
        <v>0</v>
      </c>
      <c r="CT266" s="8">
        <v>0</v>
      </c>
      <c r="CU266" s="8">
        <v>2</v>
      </c>
      <c r="CV266" s="8">
        <v>6</v>
      </c>
      <c r="CW266" s="8">
        <v>61</v>
      </c>
      <c r="CX266" s="8">
        <v>18</v>
      </c>
      <c r="CY266" s="8">
        <v>5</v>
      </c>
      <c r="CZ266" s="8">
        <v>11</v>
      </c>
      <c r="DA266" s="8">
        <v>6</v>
      </c>
      <c r="DB266" s="8">
        <v>7</v>
      </c>
      <c r="DC266" s="8">
        <v>8</v>
      </c>
      <c r="DD266" s="8">
        <v>12</v>
      </c>
      <c r="DE266" s="8">
        <v>24</v>
      </c>
      <c r="DF266" s="8">
        <v>46417</v>
      </c>
      <c r="DG266" s="8">
        <v>11</v>
      </c>
      <c r="DH266" s="8">
        <v>66</v>
      </c>
      <c r="DI266" s="8">
        <v>10</v>
      </c>
      <c r="DJ266" s="8">
        <v>4</v>
      </c>
      <c r="DK266" s="8">
        <v>12</v>
      </c>
      <c r="DL266" s="8">
        <v>29</v>
      </c>
      <c r="DM266" s="8">
        <v>2</v>
      </c>
      <c r="DN266" s="8">
        <v>10</v>
      </c>
      <c r="DO266" s="8">
        <v>12</v>
      </c>
      <c r="DP266" s="8">
        <v>4</v>
      </c>
      <c r="DQ266" s="8">
        <v>5</v>
      </c>
      <c r="DR266" s="8">
        <v>1</v>
      </c>
      <c r="DS266" s="8">
        <v>342</v>
      </c>
      <c r="DT266" s="8">
        <v>50</v>
      </c>
      <c r="DU266" s="8">
        <v>9</v>
      </c>
      <c r="DV266" s="8">
        <v>11</v>
      </c>
      <c r="DW266" s="8">
        <v>40</v>
      </c>
      <c r="DX266" s="8">
        <v>74</v>
      </c>
      <c r="DY266" s="8">
        <v>4</v>
      </c>
      <c r="DZ266" s="8">
        <v>2</v>
      </c>
      <c r="EA266" s="8">
        <v>7</v>
      </c>
      <c r="EB266" s="8">
        <v>12</v>
      </c>
      <c r="EC266" s="8">
        <v>9</v>
      </c>
      <c r="ED266" s="8">
        <v>16</v>
      </c>
      <c r="EE266" s="8">
        <v>0</v>
      </c>
      <c r="EF266" s="8">
        <v>7</v>
      </c>
      <c r="EG266" s="8">
        <v>1</v>
      </c>
    </row>
    <row r="267" spans="2:137" s="10" customFormat="1" ht="12.75" customHeight="1">
      <c r="B267" s="11" t="s">
        <v>145</v>
      </c>
      <c r="C267" s="12">
        <f aca="true" t="shared" si="131" ref="C267:AH267">C266/89447</f>
        <v>0.00010061824320547363</v>
      </c>
      <c r="D267" s="12">
        <f t="shared" si="131"/>
        <v>0.00024595570561337997</v>
      </c>
      <c r="E267" s="12">
        <f t="shared" si="131"/>
        <v>3.353941440182455E-05</v>
      </c>
      <c r="F267" s="12">
        <f t="shared" si="131"/>
        <v>0.0001341576576072982</v>
      </c>
      <c r="G267" s="12">
        <f t="shared" si="131"/>
        <v>0.0007490469216407482</v>
      </c>
      <c r="H267" s="12">
        <f t="shared" si="131"/>
        <v>0.0005589902400304091</v>
      </c>
      <c r="I267" s="12">
        <f t="shared" si="131"/>
        <v>0.0007825863360425727</v>
      </c>
      <c r="J267" s="12">
        <f t="shared" si="131"/>
        <v>8.943843840486545E-05</v>
      </c>
      <c r="K267" s="12">
        <f t="shared" si="131"/>
        <v>0.00016769707200912272</v>
      </c>
      <c r="L267" s="12">
        <f t="shared" si="131"/>
        <v>0.00010061824320547363</v>
      </c>
      <c r="M267" s="12">
        <f t="shared" si="131"/>
        <v>0.0003018547296164209</v>
      </c>
      <c r="N267" s="12">
        <f t="shared" si="131"/>
        <v>0.0007602267264413563</v>
      </c>
      <c r="O267" s="12">
        <f t="shared" si="131"/>
        <v>0.00034657394881885365</v>
      </c>
      <c r="P267" s="12">
        <f t="shared" si="131"/>
        <v>6.70788288036491E-05</v>
      </c>
      <c r="Q267" s="12">
        <f t="shared" si="131"/>
        <v>5.589902400304091E-05</v>
      </c>
      <c r="R267" s="12">
        <f t="shared" si="131"/>
        <v>0.0010620814560577771</v>
      </c>
      <c r="S267" s="12">
        <f t="shared" si="131"/>
        <v>0.29894798036826276</v>
      </c>
      <c r="T267" s="12">
        <f t="shared" si="131"/>
        <v>0.02428253602692097</v>
      </c>
      <c r="U267" s="12">
        <f t="shared" si="131"/>
        <v>5.589902400304091E-05</v>
      </c>
      <c r="V267" s="12">
        <f t="shared" si="131"/>
        <v>5.589902400304091E-05</v>
      </c>
      <c r="W267" s="12">
        <f t="shared" si="131"/>
        <v>2.2359609601216362E-05</v>
      </c>
      <c r="X267" s="12">
        <f t="shared" si="131"/>
        <v>3.353941440182455E-05</v>
      </c>
      <c r="Y267" s="12">
        <f t="shared" si="131"/>
        <v>0.0014645544288796719</v>
      </c>
      <c r="Z267" s="12">
        <f t="shared" si="131"/>
        <v>0.0015092736480821045</v>
      </c>
      <c r="AA267" s="12">
        <f t="shared" si="131"/>
        <v>5.589902400304091E-05</v>
      </c>
      <c r="AB267" s="12">
        <f t="shared" si="131"/>
        <v>0</v>
      </c>
      <c r="AC267" s="12">
        <f t="shared" si="131"/>
        <v>0</v>
      </c>
      <c r="AD267" s="12">
        <f t="shared" si="131"/>
        <v>7.825863360425727E-05</v>
      </c>
      <c r="AE267" s="12">
        <f t="shared" si="131"/>
        <v>5.589902400304091E-05</v>
      </c>
      <c r="AF267" s="12">
        <f t="shared" si="131"/>
        <v>0.0004136527776225027</v>
      </c>
      <c r="AG267" s="12">
        <f t="shared" si="131"/>
        <v>0.002537815689738057</v>
      </c>
      <c r="AH267" s="12">
        <f t="shared" si="131"/>
        <v>3.353941440182455E-05</v>
      </c>
      <c r="AI267" s="12">
        <f aca="true" t="shared" si="132" ref="AI267:CT267">AI266/89447</f>
        <v>3.353941440182455E-05</v>
      </c>
      <c r="AJ267" s="12">
        <f t="shared" si="132"/>
        <v>7.825863360425727E-05</v>
      </c>
      <c r="AK267" s="12">
        <f t="shared" si="132"/>
        <v>0.00010061824320547363</v>
      </c>
      <c r="AL267" s="12">
        <f t="shared" si="132"/>
        <v>0.0006931478976377073</v>
      </c>
      <c r="AM267" s="12">
        <f t="shared" si="132"/>
        <v>7.825863360425727E-05</v>
      </c>
      <c r="AN267" s="12">
        <f t="shared" si="132"/>
        <v>2.2359609601216362E-05</v>
      </c>
      <c r="AO267" s="12">
        <f t="shared" si="132"/>
        <v>0.00032421433921763724</v>
      </c>
      <c r="AP267" s="12">
        <f t="shared" si="132"/>
        <v>0.0003018547296164209</v>
      </c>
      <c r="AQ267" s="12">
        <f t="shared" si="132"/>
        <v>0.00011179804800608182</v>
      </c>
      <c r="AR267" s="12">
        <f t="shared" si="132"/>
        <v>6.70788288036491E-05</v>
      </c>
      <c r="AS267" s="12">
        <f t="shared" si="132"/>
        <v>0.0004136527776225027</v>
      </c>
      <c r="AT267" s="12">
        <f t="shared" si="132"/>
        <v>0.00045837199682493543</v>
      </c>
      <c r="AU267" s="12">
        <f t="shared" si="132"/>
        <v>0.0003018547296164209</v>
      </c>
      <c r="AV267" s="12">
        <f t="shared" si="132"/>
        <v>0.00039129316802128636</v>
      </c>
      <c r="AW267" s="12">
        <f t="shared" si="132"/>
        <v>0.00021241629121155543</v>
      </c>
      <c r="AX267" s="12">
        <f t="shared" si="132"/>
        <v>0.00033539414401824544</v>
      </c>
      <c r="AY267" s="12">
        <f t="shared" si="132"/>
        <v>0.00019005668161033908</v>
      </c>
      <c r="AZ267" s="12">
        <f t="shared" si="132"/>
        <v>0.0059364763491229445</v>
      </c>
      <c r="BA267" s="12">
        <f t="shared" si="132"/>
        <v>2.2359609601216362E-05</v>
      </c>
      <c r="BB267" s="12">
        <f t="shared" si="132"/>
        <v>3.353941440182455E-05</v>
      </c>
      <c r="BC267" s="12">
        <f t="shared" si="132"/>
        <v>0.00014533746240790637</v>
      </c>
      <c r="BD267" s="12">
        <f t="shared" si="132"/>
        <v>0.0003018547296164209</v>
      </c>
      <c r="BE267" s="12">
        <f t="shared" si="132"/>
        <v>3.353941440182455E-05</v>
      </c>
      <c r="BF267" s="12">
        <f t="shared" si="132"/>
        <v>4.4719219202432725E-05</v>
      </c>
      <c r="BG267" s="12">
        <f t="shared" si="132"/>
        <v>1.1179804800608181E-05</v>
      </c>
      <c r="BH267" s="12">
        <f t="shared" si="132"/>
        <v>4.4719219202432725E-05</v>
      </c>
      <c r="BI267" s="12">
        <f t="shared" si="132"/>
        <v>1.1179804800608181E-05</v>
      </c>
      <c r="BJ267" s="12">
        <f t="shared" si="132"/>
        <v>8.943843840486545E-05</v>
      </c>
      <c r="BK267" s="12">
        <f t="shared" si="132"/>
        <v>6.70788288036491E-05</v>
      </c>
      <c r="BL267" s="12">
        <f t="shared" si="132"/>
        <v>1.1179804800608181E-05</v>
      </c>
      <c r="BM267" s="12">
        <f t="shared" si="132"/>
        <v>2.2359609601216362E-05</v>
      </c>
      <c r="BN267" s="12">
        <f t="shared" si="132"/>
        <v>6.70788288036491E-05</v>
      </c>
      <c r="BO267" s="12">
        <f t="shared" si="132"/>
        <v>2.2359609601216362E-05</v>
      </c>
      <c r="BP267" s="12">
        <f t="shared" si="132"/>
        <v>5.589902400304091E-05</v>
      </c>
      <c r="BQ267" s="12">
        <f t="shared" si="132"/>
        <v>0.0010285420416559527</v>
      </c>
      <c r="BR267" s="12">
        <f t="shared" si="132"/>
        <v>4.4719219202432725E-05</v>
      </c>
      <c r="BS267" s="12">
        <f t="shared" si="132"/>
        <v>2.2359609601216362E-05</v>
      </c>
      <c r="BT267" s="12">
        <f t="shared" si="132"/>
        <v>8.943843840486545E-05</v>
      </c>
      <c r="BU267" s="12">
        <f t="shared" si="132"/>
        <v>0.00036893355842007</v>
      </c>
      <c r="BV267" s="12">
        <f t="shared" si="132"/>
        <v>0.12158037720661398</v>
      </c>
      <c r="BW267" s="12">
        <f t="shared" si="132"/>
        <v>1.1179804800608181E-05</v>
      </c>
      <c r="BX267" s="12">
        <f t="shared" si="132"/>
        <v>4.4719219202432725E-05</v>
      </c>
      <c r="BY267" s="12">
        <f t="shared" si="132"/>
        <v>5.589902400304091E-05</v>
      </c>
      <c r="BZ267" s="12">
        <f t="shared" si="132"/>
        <v>5.589902400304091E-05</v>
      </c>
      <c r="CA267" s="12">
        <f t="shared" si="132"/>
        <v>0.0003577537536194618</v>
      </c>
      <c r="CB267" s="12">
        <f t="shared" si="132"/>
        <v>1.1179804800608181E-05</v>
      </c>
      <c r="CC267" s="12">
        <f t="shared" si="132"/>
        <v>4.4719219202432725E-05</v>
      </c>
      <c r="CD267" s="12">
        <f t="shared" si="132"/>
        <v>3.353941440182455E-05</v>
      </c>
      <c r="CE267" s="12">
        <f t="shared" si="132"/>
        <v>5.589902400304091E-05</v>
      </c>
      <c r="CF267" s="12">
        <f t="shared" si="132"/>
        <v>2.2359609601216362E-05</v>
      </c>
      <c r="CG267" s="12">
        <f t="shared" si="132"/>
        <v>0</v>
      </c>
      <c r="CH267" s="12">
        <f t="shared" si="132"/>
        <v>6.70788288036491E-05</v>
      </c>
      <c r="CI267" s="12">
        <f t="shared" si="132"/>
        <v>0.00023477590081277182</v>
      </c>
      <c r="CJ267" s="12">
        <f t="shared" si="132"/>
        <v>1.1179804800608181E-05</v>
      </c>
      <c r="CK267" s="12">
        <f t="shared" si="132"/>
        <v>6.70788288036491E-05</v>
      </c>
      <c r="CL267" s="12">
        <f t="shared" si="132"/>
        <v>5.589902400304091E-05</v>
      </c>
      <c r="CM267" s="12">
        <f t="shared" si="132"/>
        <v>8.943843840486545E-05</v>
      </c>
      <c r="CN267" s="12">
        <f t="shared" si="132"/>
        <v>6.70788288036491E-05</v>
      </c>
      <c r="CO267" s="12">
        <f t="shared" si="132"/>
        <v>2.2359609601216362E-05</v>
      </c>
      <c r="CP267" s="12">
        <f t="shared" si="132"/>
        <v>7.825863360425727E-05</v>
      </c>
      <c r="CQ267" s="12">
        <f t="shared" si="132"/>
        <v>0.0001341576576072982</v>
      </c>
      <c r="CR267" s="12">
        <f t="shared" si="132"/>
        <v>0.00010061824320547363</v>
      </c>
      <c r="CS267" s="12">
        <f t="shared" si="132"/>
        <v>0</v>
      </c>
      <c r="CT267" s="12">
        <f t="shared" si="132"/>
        <v>0</v>
      </c>
      <c r="CU267" s="12">
        <f aca="true" t="shared" si="133" ref="CU267:EG267">CU266/89447</f>
        <v>2.2359609601216362E-05</v>
      </c>
      <c r="CV267" s="12">
        <f t="shared" si="133"/>
        <v>6.70788288036491E-05</v>
      </c>
      <c r="CW267" s="12">
        <f t="shared" si="133"/>
        <v>0.000681968092837099</v>
      </c>
      <c r="CX267" s="12">
        <f t="shared" si="133"/>
        <v>0.00020123648641094726</v>
      </c>
      <c r="CY267" s="12">
        <f t="shared" si="133"/>
        <v>5.589902400304091E-05</v>
      </c>
      <c r="CZ267" s="12">
        <f t="shared" si="133"/>
        <v>0.00012297785280668998</v>
      </c>
      <c r="DA267" s="12">
        <f t="shared" si="133"/>
        <v>6.70788288036491E-05</v>
      </c>
      <c r="DB267" s="12">
        <f t="shared" si="133"/>
        <v>7.825863360425727E-05</v>
      </c>
      <c r="DC267" s="12">
        <f t="shared" si="133"/>
        <v>8.943843840486545E-05</v>
      </c>
      <c r="DD267" s="12">
        <f t="shared" si="133"/>
        <v>0.0001341576576072982</v>
      </c>
      <c r="DE267" s="12">
        <f t="shared" si="133"/>
        <v>0.0002683153152145964</v>
      </c>
      <c r="DF267" s="12">
        <f t="shared" si="133"/>
        <v>0.51893299942983</v>
      </c>
      <c r="DG267" s="12">
        <f t="shared" si="133"/>
        <v>0.00012297785280668998</v>
      </c>
      <c r="DH267" s="12">
        <f t="shared" si="133"/>
        <v>0.00073786711684014</v>
      </c>
      <c r="DI267" s="12">
        <f t="shared" si="133"/>
        <v>0.00011179804800608182</v>
      </c>
      <c r="DJ267" s="12">
        <f t="shared" si="133"/>
        <v>4.4719219202432725E-05</v>
      </c>
      <c r="DK267" s="12">
        <f t="shared" si="133"/>
        <v>0.0001341576576072982</v>
      </c>
      <c r="DL267" s="12">
        <f t="shared" si="133"/>
        <v>0.00032421433921763724</v>
      </c>
      <c r="DM267" s="12">
        <f t="shared" si="133"/>
        <v>2.2359609601216362E-05</v>
      </c>
      <c r="DN267" s="12">
        <f t="shared" si="133"/>
        <v>0.00011179804800608182</v>
      </c>
      <c r="DO267" s="12">
        <f t="shared" si="133"/>
        <v>0.0001341576576072982</v>
      </c>
      <c r="DP267" s="12">
        <f t="shared" si="133"/>
        <v>4.4719219202432725E-05</v>
      </c>
      <c r="DQ267" s="12">
        <f t="shared" si="133"/>
        <v>5.589902400304091E-05</v>
      </c>
      <c r="DR267" s="12">
        <f t="shared" si="133"/>
        <v>1.1179804800608181E-05</v>
      </c>
      <c r="DS267" s="12">
        <f t="shared" si="133"/>
        <v>0.003823493241807998</v>
      </c>
      <c r="DT267" s="12">
        <f t="shared" si="133"/>
        <v>0.0005589902400304091</v>
      </c>
      <c r="DU267" s="12">
        <f t="shared" si="133"/>
        <v>0.00010061824320547363</v>
      </c>
      <c r="DV267" s="12">
        <f t="shared" si="133"/>
        <v>0.00012297785280668998</v>
      </c>
      <c r="DW267" s="12">
        <f t="shared" si="133"/>
        <v>0.0004471921920243273</v>
      </c>
      <c r="DX267" s="12">
        <f t="shared" si="133"/>
        <v>0.0008273055552450054</v>
      </c>
      <c r="DY267" s="12">
        <f t="shared" si="133"/>
        <v>4.4719219202432725E-05</v>
      </c>
      <c r="DZ267" s="12">
        <f t="shared" si="133"/>
        <v>2.2359609601216362E-05</v>
      </c>
      <c r="EA267" s="12">
        <f t="shared" si="133"/>
        <v>7.825863360425727E-05</v>
      </c>
      <c r="EB267" s="12">
        <f t="shared" si="133"/>
        <v>0.0001341576576072982</v>
      </c>
      <c r="EC267" s="12">
        <f t="shared" si="133"/>
        <v>0.00010061824320547363</v>
      </c>
      <c r="ED267" s="12">
        <f t="shared" si="133"/>
        <v>0.0001788768768097309</v>
      </c>
      <c r="EE267" s="12">
        <f t="shared" si="133"/>
        <v>0</v>
      </c>
      <c r="EF267" s="12">
        <f t="shared" si="133"/>
        <v>7.825863360425727E-05</v>
      </c>
      <c r="EG267" s="12">
        <f t="shared" si="133"/>
        <v>1.1179804800608181E-05</v>
      </c>
    </row>
    <row r="268" spans="2:137" ht="4.5" customHeight="1">
      <c r="B268" s="13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</row>
    <row r="269" spans="1:137" ht="12.75">
      <c r="A269" s="3" t="s">
        <v>101</v>
      </c>
      <c r="B269" s="13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</row>
    <row r="270" spans="2:137" ht="12.75">
      <c r="B270" s="7" t="s">
        <v>95</v>
      </c>
      <c r="C270" s="8">
        <v>11</v>
      </c>
      <c r="D270" s="8">
        <v>35</v>
      </c>
      <c r="E270" s="8">
        <v>3</v>
      </c>
      <c r="F270" s="8">
        <v>10</v>
      </c>
      <c r="G270" s="8">
        <v>74</v>
      </c>
      <c r="H270" s="8">
        <v>40</v>
      </c>
      <c r="I270" s="8">
        <v>94</v>
      </c>
      <c r="J270" s="8">
        <v>12</v>
      </c>
      <c r="K270" s="8">
        <v>7</v>
      </c>
      <c r="L270" s="8">
        <v>8</v>
      </c>
      <c r="M270" s="8">
        <v>9</v>
      </c>
      <c r="N270" s="8">
        <v>63</v>
      </c>
      <c r="O270" s="8">
        <v>32</v>
      </c>
      <c r="P270" s="8">
        <v>7</v>
      </c>
      <c r="Q270" s="8">
        <v>20</v>
      </c>
      <c r="R270" s="8">
        <v>59</v>
      </c>
      <c r="S270" s="8">
        <v>39827</v>
      </c>
      <c r="T270" s="8">
        <v>4085</v>
      </c>
      <c r="U270" s="8">
        <v>7</v>
      </c>
      <c r="V270" s="8">
        <v>4</v>
      </c>
      <c r="W270" s="8">
        <v>1</v>
      </c>
      <c r="X270" s="8">
        <v>5</v>
      </c>
      <c r="Y270" s="8">
        <v>201</v>
      </c>
      <c r="Z270" s="8">
        <v>205</v>
      </c>
      <c r="AA270" s="8">
        <v>3</v>
      </c>
      <c r="AB270" s="8">
        <v>1</v>
      </c>
      <c r="AC270" s="8">
        <v>2</v>
      </c>
      <c r="AD270" s="8">
        <v>1</v>
      </c>
      <c r="AE270" s="8">
        <v>12</v>
      </c>
      <c r="AF270" s="8">
        <v>24</v>
      </c>
      <c r="AG270" s="8">
        <v>338</v>
      </c>
      <c r="AH270" s="8">
        <v>3</v>
      </c>
      <c r="AI270" s="8">
        <v>2</v>
      </c>
      <c r="AJ270" s="8">
        <v>6</v>
      </c>
      <c r="AK270" s="8">
        <v>15</v>
      </c>
      <c r="AL270" s="8">
        <v>68</v>
      </c>
      <c r="AM270" s="8">
        <v>4</v>
      </c>
      <c r="AN270" s="8">
        <v>2</v>
      </c>
      <c r="AO270" s="8">
        <v>25</v>
      </c>
      <c r="AP270" s="8">
        <v>25</v>
      </c>
      <c r="AQ270" s="8">
        <v>10</v>
      </c>
      <c r="AR270" s="8">
        <v>8</v>
      </c>
      <c r="AS270" s="8">
        <v>88</v>
      </c>
      <c r="AT270" s="8">
        <v>51</v>
      </c>
      <c r="AU270" s="8">
        <v>30</v>
      </c>
      <c r="AV270" s="8">
        <v>7</v>
      </c>
      <c r="AW270" s="8">
        <v>29</v>
      </c>
      <c r="AX270" s="8">
        <v>15</v>
      </c>
      <c r="AY270" s="8">
        <v>19</v>
      </c>
      <c r="AZ270" s="8">
        <v>1210</v>
      </c>
      <c r="BA270" s="8">
        <v>2</v>
      </c>
      <c r="BB270" s="8">
        <v>3</v>
      </c>
      <c r="BC270" s="8">
        <v>18</v>
      </c>
      <c r="BD270" s="8">
        <v>14</v>
      </c>
      <c r="BE270" s="8">
        <v>2</v>
      </c>
      <c r="BF270" s="8">
        <v>13</v>
      </c>
      <c r="BG270" s="8">
        <v>0</v>
      </c>
      <c r="BH270" s="8">
        <v>3</v>
      </c>
      <c r="BI270" s="8">
        <v>0</v>
      </c>
      <c r="BJ270" s="8">
        <v>7</v>
      </c>
      <c r="BK270" s="8">
        <v>17</v>
      </c>
      <c r="BL270" s="8">
        <v>0</v>
      </c>
      <c r="BM270" s="8">
        <v>6</v>
      </c>
      <c r="BN270" s="8">
        <v>5</v>
      </c>
      <c r="BO270" s="8">
        <v>5</v>
      </c>
      <c r="BP270" s="8">
        <v>3</v>
      </c>
      <c r="BQ270" s="8">
        <v>136</v>
      </c>
      <c r="BR270" s="8">
        <v>7</v>
      </c>
      <c r="BS270" s="8">
        <v>0</v>
      </c>
      <c r="BT270" s="8">
        <v>4</v>
      </c>
      <c r="BU270" s="8">
        <v>19</v>
      </c>
      <c r="BV270" s="8">
        <v>11032</v>
      </c>
      <c r="BW270" s="8">
        <v>3</v>
      </c>
      <c r="BX270" s="8">
        <v>4</v>
      </c>
      <c r="BY270" s="8">
        <v>11</v>
      </c>
      <c r="BZ270" s="8">
        <v>1</v>
      </c>
      <c r="CA270" s="8">
        <v>26</v>
      </c>
      <c r="CB270" s="8">
        <v>2</v>
      </c>
      <c r="CC270" s="8">
        <v>0</v>
      </c>
      <c r="CD270" s="8">
        <v>4</v>
      </c>
      <c r="CE270" s="8">
        <v>3</v>
      </c>
      <c r="CF270" s="8">
        <v>3</v>
      </c>
      <c r="CG270" s="8">
        <v>3</v>
      </c>
      <c r="CH270" s="8">
        <v>6</v>
      </c>
      <c r="CI270" s="8">
        <v>20</v>
      </c>
      <c r="CJ270" s="8">
        <v>6</v>
      </c>
      <c r="CK270" s="8">
        <v>19</v>
      </c>
      <c r="CL270" s="8">
        <v>11</v>
      </c>
      <c r="CM270" s="8">
        <v>15</v>
      </c>
      <c r="CN270" s="8">
        <v>13</v>
      </c>
      <c r="CO270" s="8">
        <v>1</v>
      </c>
      <c r="CP270" s="8">
        <v>0</v>
      </c>
      <c r="CQ270" s="8">
        <v>2</v>
      </c>
      <c r="CR270" s="8">
        <v>1</v>
      </c>
      <c r="CS270" s="8">
        <v>2</v>
      </c>
      <c r="CT270" s="8">
        <v>2</v>
      </c>
      <c r="CU270" s="8">
        <v>1</v>
      </c>
      <c r="CV270" s="8">
        <v>11</v>
      </c>
      <c r="CW270" s="8">
        <v>72</v>
      </c>
      <c r="CX270" s="8">
        <v>23</v>
      </c>
      <c r="CY270" s="8">
        <v>5</v>
      </c>
      <c r="CZ270" s="8">
        <v>18</v>
      </c>
      <c r="DA270" s="8">
        <v>1</v>
      </c>
      <c r="DB270" s="8">
        <v>9</v>
      </c>
      <c r="DC270" s="8">
        <v>7</v>
      </c>
      <c r="DD270" s="8">
        <v>13</v>
      </c>
      <c r="DE270" s="8">
        <v>125</v>
      </c>
      <c r="DF270" s="8">
        <v>51808</v>
      </c>
      <c r="DG270" s="8">
        <v>14</v>
      </c>
      <c r="DH270" s="8">
        <v>55</v>
      </c>
      <c r="DI270" s="8">
        <v>12</v>
      </c>
      <c r="DJ270" s="8">
        <v>1</v>
      </c>
      <c r="DK270" s="8">
        <v>22</v>
      </c>
      <c r="DL270" s="8">
        <v>74</v>
      </c>
      <c r="DM270" s="8">
        <v>3</v>
      </c>
      <c r="DN270" s="8">
        <v>7</v>
      </c>
      <c r="DO270" s="8">
        <v>6</v>
      </c>
      <c r="DP270" s="8">
        <v>6</v>
      </c>
      <c r="DQ270" s="8">
        <v>10</v>
      </c>
      <c r="DR270" s="8">
        <v>2</v>
      </c>
      <c r="DS270" s="8">
        <v>668</v>
      </c>
      <c r="DT270" s="8">
        <v>45</v>
      </c>
      <c r="DU270" s="8">
        <v>4</v>
      </c>
      <c r="DV270" s="8">
        <v>13</v>
      </c>
      <c r="DW270" s="8">
        <v>34</v>
      </c>
      <c r="DX270" s="8">
        <v>5</v>
      </c>
      <c r="DY270" s="8">
        <v>0</v>
      </c>
      <c r="DZ270" s="8">
        <v>8</v>
      </c>
      <c r="EA270" s="8">
        <v>33</v>
      </c>
      <c r="EB270" s="8">
        <v>28</v>
      </c>
      <c r="EC270" s="8">
        <v>23</v>
      </c>
      <c r="ED270" s="8">
        <v>7</v>
      </c>
      <c r="EE270" s="8">
        <v>4</v>
      </c>
      <c r="EF270" s="8">
        <v>4</v>
      </c>
      <c r="EG270" s="8">
        <v>1</v>
      </c>
    </row>
    <row r="271" spans="2:137" ht="12.75">
      <c r="B271" s="7" t="s">
        <v>93</v>
      </c>
      <c r="C271" s="8">
        <v>9</v>
      </c>
      <c r="D271" s="8">
        <v>6</v>
      </c>
      <c r="E271" s="8">
        <v>3</v>
      </c>
      <c r="F271" s="8">
        <v>8</v>
      </c>
      <c r="G271" s="8">
        <v>6</v>
      </c>
      <c r="H271" s="8">
        <v>7</v>
      </c>
      <c r="I271" s="8">
        <v>7</v>
      </c>
      <c r="J271" s="8">
        <v>3</v>
      </c>
      <c r="K271" s="8">
        <v>3</v>
      </c>
      <c r="L271" s="8">
        <v>2</v>
      </c>
      <c r="M271" s="8">
        <v>3</v>
      </c>
      <c r="N271" s="8">
        <v>12</v>
      </c>
      <c r="O271" s="8">
        <v>17</v>
      </c>
      <c r="P271" s="8">
        <v>1</v>
      </c>
      <c r="Q271" s="8">
        <v>8</v>
      </c>
      <c r="R271" s="8">
        <v>16</v>
      </c>
      <c r="S271" s="8">
        <v>8298</v>
      </c>
      <c r="T271" s="8">
        <v>538</v>
      </c>
      <c r="U271" s="8">
        <v>1</v>
      </c>
      <c r="V271" s="8">
        <v>1</v>
      </c>
      <c r="W271" s="8">
        <v>1</v>
      </c>
      <c r="X271" s="8">
        <v>0</v>
      </c>
      <c r="Y271" s="8">
        <v>34</v>
      </c>
      <c r="Z271" s="8">
        <v>42</v>
      </c>
      <c r="AA271" s="8">
        <v>4</v>
      </c>
      <c r="AB271" s="8">
        <v>1</v>
      </c>
      <c r="AC271" s="8">
        <v>0</v>
      </c>
      <c r="AD271" s="8">
        <v>1</v>
      </c>
      <c r="AE271" s="8">
        <v>1</v>
      </c>
      <c r="AF271" s="8">
        <v>10</v>
      </c>
      <c r="AG271" s="8">
        <v>46</v>
      </c>
      <c r="AH271" s="8">
        <v>0</v>
      </c>
      <c r="AI271" s="8">
        <v>1</v>
      </c>
      <c r="AJ271" s="8">
        <v>7</v>
      </c>
      <c r="AK271" s="8">
        <v>3</v>
      </c>
      <c r="AL271" s="8">
        <v>21</v>
      </c>
      <c r="AM271" s="8">
        <v>1</v>
      </c>
      <c r="AN271" s="8">
        <v>0</v>
      </c>
      <c r="AO271" s="8">
        <v>7</v>
      </c>
      <c r="AP271" s="8">
        <v>2</v>
      </c>
      <c r="AQ271" s="8">
        <v>4</v>
      </c>
      <c r="AR271" s="8">
        <v>6</v>
      </c>
      <c r="AS271" s="8">
        <v>6</v>
      </c>
      <c r="AT271" s="8">
        <v>6</v>
      </c>
      <c r="AU271" s="8">
        <v>5</v>
      </c>
      <c r="AV271" s="8">
        <v>3</v>
      </c>
      <c r="AW271" s="8">
        <v>43</v>
      </c>
      <c r="AX271" s="8">
        <v>5</v>
      </c>
      <c r="AY271" s="8">
        <v>10</v>
      </c>
      <c r="AZ271" s="8">
        <v>118</v>
      </c>
      <c r="BA271" s="8">
        <v>3</v>
      </c>
      <c r="BB271" s="8">
        <v>2</v>
      </c>
      <c r="BC271" s="8">
        <v>5</v>
      </c>
      <c r="BD271" s="8">
        <v>14</v>
      </c>
      <c r="BE271" s="8">
        <v>0</v>
      </c>
      <c r="BF271" s="8">
        <v>1</v>
      </c>
      <c r="BG271" s="8">
        <v>0</v>
      </c>
      <c r="BH271" s="8">
        <v>2</v>
      </c>
      <c r="BI271" s="8">
        <v>1</v>
      </c>
      <c r="BJ271" s="8">
        <v>1</v>
      </c>
      <c r="BK271" s="8">
        <v>0</v>
      </c>
      <c r="BL271" s="8">
        <v>0</v>
      </c>
      <c r="BM271" s="8">
        <v>4</v>
      </c>
      <c r="BN271" s="8">
        <v>10</v>
      </c>
      <c r="BO271" s="8">
        <v>1</v>
      </c>
      <c r="BP271" s="8">
        <v>5</v>
      </c>
      <c r="BQ271" s="8">
        <v>25</v>
      </c>
      <c r="BR271" s="8">
        <v>11</v>
      </c>
      <c r="BS271" s="8">
        <v>1</v>
      </c>
      <c r="BT271" s="8">
        <v>4</v>
      </c>
      <c r="BU271" s="8">
        <v>10</v>
      </c>
      <c r="BV271" s="8">
        <v>4249</v>
      </c>
      <c r="BW271" s="8">
        <v>2</v>
      </c>
      <c r="BX271" s="8">
        <v>4</v>
      </c>
      <c r="BY271" s="8">
        <v>6</v>
      </c>
      <c r="BZ271" s="8">
        <v>0</v>
      </c>
      <c r="CA271" s="8">
        <v>6</v>
      </c>
      <c r="CB271" s="8">
        <v>0</v>
      </c>
      <c r="CC271" s="8">
        <v>0</v>
      </c>
      <c r="CD271" s="8">
        <v>1</v>
      </c>
      <c r="CE271" s="8">
        <v>1</v>
      </c>
      <c r="CF271" s="8">
        <v>1</v>
      </c>
      <c r="CG271" s="8">
        <v>2</v>
      </c>
      <c r="CH271" s="8">
        <v>0</v>
      </c>
      <c r="CI271" s="8">
        <v>4</v>
      </c>
      <c r="CJ271" s="8">
        <v>1</v>
      </c>
      <c r="CK271" s="8">
        <v>1</v>
      </c>
      <c r="CL271" s="8">
        <v>2</v>
      </c>
      <c r="CM271" s="8">
        <v>0</v>
      </c>
      <c r="CN271" s="8">
        <v>0</v>
      </c>
      <c r="CO271" s="8">
        <v>0</v>
      </c>
      <c r="CP271" s="8">
        <v>2</v>
      </c>
      <c r="CQ271" s="8">
        <v>13</v>
      </c>
      <c r="CR271" s="8">
        <v>4</v>
      </c>
      <c r="CS271" s="8">
        <v>0</v>
      </c>
      <c r="CT271" s="8">
        <v>1</v>
      </c>
      <c r="CU271" s="8">
        <v>2</v>
      </c>
      <c r="CV271" s="8">
        <v>0</v>
      </c>
      <c r="CW271" s="8">
        <v>16</v>
      </c>
      <c r="CX271" s="8">
        <v>6</v>
      </c>
      <c r="CY271" s="8">
        <v>1</v>
      </c>
      <c r="CZ271" s="8">
        <v>2</v>
      </c>
      <c r="DA271" s="8">
        <v>1</v>
      </c>
      <c r="DB271" s="8">
        <v>1</v>
      </c>
      <c r="DC271" s="8">
        <v>4</v>
      </c>
      <c r="DD271" s="8">
        <v>2</v>
      </c>
      <c r="DE271" s="8">
        <v>64</v>
      </c>
      <c r="DF271" s="8">
        <v>12945</v>
      </c>
      <c r="DG271" s="8">
        <v>2</v>
      </c>
      <c r="DH271" s="8">
        <v>20</v>
      </c>
      <c r="DI271" s="8">
        <v>6</v>
      </c>
      <c r="DJ271" s="8">
        <v>0</v>
      </c>
      <c r="DK271" s="8">
        <v>2</v>
      </c>
      <c r="DL271" s="8">
        <v>13</v>
      </c>
      <c r="DM271" s="8">
        <v>0</v>
      </c>
      <c r="DN271" s="8">
        <v>2</v>
      </c>
      <c r="DO271" s="8">
        <v>2</v>
      </c>
      <c r="DP271" s="8">
        <v>1</v>
      </c>
      <c r="DQ271" s="8">
        <v>2</v>
      </c>
      <c r="DR271" s="8">
        <v>0</v>
      </c>
      <c r="DS271" s="8">
        <v>87</v>
      </c>
      <c r="DT271" s="8">
        <v>37</v>
      </c>
      <c r="DU271" s="8">
        <v>7</v>
      </c>
      <c r="DV271" s="8">
        <v>16</v>
      </c>
      <c r="DW271" s="8">
        <v>16</v>
      </c>
      <c r="DX271" s="8">
        <v>7</v>
      </c>
      <c r="DY271" s="8">
        <v>0</v>
      </c>
      <c r="DZ271" s="8">
        <v>4</v>
      </c>
      <c r="EA271" s="8">
        <v>6</v>
      </c>
      <c r="EB271" s="8">
        <v>1</v>
      </c>
      <c r="EC271" s="8">
        <v>3</v>
      </c>
      <c r="ED271" s="8">
        <v>2</v>
      </c>
      <c r="EE271" s="8">
        <v>0</v>
      </c>
      <c r="EF271" s="8">
        <v>1</v>
      </c>
      <c r="EG271" s="8">
        <v>1</v>
      </c>
    </row>
    <row r="272" spans="1:137" ht="12.75">
      <c r="A272" s="9" t="s">
        <v>13</v>
      </c>
      <c r="C272" s="8">
        <v>20</v>
      </c>
      <c r="D272" s="8">
        <v>41</v>
      </c>
      <c r="E272" s="8">
        <v>6</v>
      </c>
      <c r="F272" s="8">
        <v>18</v>
      </c>
      <c r="G272" s="8">
        <v>80</v>
      </c>
      <c r="H272" s="8">
        <v>47</v>
      </c>
      <c r="I272" s="8">
        <v>101</v>
      </c>
      <c r="J272" s="8">
        <v>15</v>
      </c>
      <c r="K272" s="8">
        <v>10</v>
      </c>
      <c r="L272" s="8">
        <v>10</v>
      </c>
      <c r="M272" s="8">
        <v>12</v>
      </c>
      <c r="N272" s="8">
        <v>75</v>
      </c>
      <c r="O272" s="8">
        <v>49</v>
      </c>
      <c r="P272" s="8">
        <v>8</v>
      </c>
      <c r="Q272" s="8">
        <v>28</v>
      </c>
      <c r="R272" s="8">
        <v>75</v>
      </c>
      <c r="S272" s="8">
        <v>48125</v>
      </c>
      <c r="T272" s="8">
        <v>4623</v>
      </c>
      <c r="U272" s="8">
        <v>8</v>
      </c>
      <c r="V272" s="8">
        <v>5</v>
      </c>
      <c r="W272" s="8">
        <v>2</v>
      </c>
      <c r="X272" s="8">
        <v>5</v>
      </c>
      <c r="Y272" s="8">
        <v>235</v>
      </c>
      <c r="Z272" s="8">
        <v>247</v>
      </c>
      <c r="AA272" s="8">
        <v>7</v>
      </c>
      <c r="AB272" s="8">
        <v>2</v>
      </c>
      <c r="AC272" s="8">
        <v>2</v>
      </c>
      <c r="AD272" s="8">
        <v>2</v>
      </c>
      <c r="AE272" s="8">
        <v>13</v>
      </c>
      <c r="AF272" s="8">
        <v>34</v>
      </c>
      <c r="AG272" s="8">
        <v>384</v>
      </c>
      <c r="AH272" s="8">
        <v>3</v>
      </c>
      <c r="AI272" s="8">
        <v>3</v>
      </c>
      <c r="AJ272" s="8">
        <v>13</v>
      </c>
      <c r="AK272" s="8">
        <v>18</v>
      </c>
      <c r="AL272" s="8">
        <v>89</v>
      </c>
      <c r="AM272" s="8">
        <v>5</v>
      </c>
      <c r="AN272" s="8">
        <v>2</v>
      </c>
      <c r="AO272" s="8">
        <v>32</v>
      </c>
      <c r="AP272" s="8">
        <v>27</v>
      </c>
      <c r="AQ272" s="8">
        <v>14</v>
      </c>
      <c r="AR272" s="8">
        <v>14</v>
      </c>
      <c r="AS272" s="8">
        <v>94</v>
      </c>
      <c r="AT272" s="8">
        <v>57</v>
      </c>
      <c r="AU272" s="8">
        <v>35</v>
      </c>
      <c r="AV272" s="8">
        <v>10</v>
      </c>
      <c r="AW272" s="8">
        <v>72</v>
      </c>
      <c r="AX272" s="8">
        <v>20</v>
      </c>
      <c r="AY272" s="8">
        <v>29</v>
      </c>
      <c r="AZ272" s="8">
        <v>1328</v>
      </c>
      <c r="BA272" s="8">
        <v>5</v>
      </c>
      <c r="BB272" s="8">
        <v>5</v>
      </c>
      <c r="BC272" s="8">
        <v>23</v>
      </c>
      <c r="BD272" s="8">
        <v>28</v>
      </c>
      <c r="BE272" s="8">
        <v>2</v>
      </c>
      <c r="BF272" s="8">
        <v>14</v>
      </c>
      <c r="BG272" s="8">
        <v>0</v>
      </c>
      <c r="BH272" s="8">
        <v>5</v>
      </c>
      <c r="BI272" s="8">
        <v>1</v>
      </c>
      <c r="BJ272" s="8">
        <v>8</v>
      </c>
      <c r="BK272" s="8">
        <v>17</v>
      </c>
      <c r="BL272" s="8">
        <v>0</v>
      </c>
      <c r="BM272" s="8">
        <v>10</v>
      </c>
      <c r="BN272" s="8">
        <v>15</v>
      </c>
      <c r="BO272" s="8">
        <v>6</v>
      </c>
      <c r="BP272" s="8">
        <v>8</v>
      </c>
      <c r="BQ272" s="8">
        <v>161</v>
      </c>
      <c r="BR272" s="8">
        <v>18</v>
      </c>
      <c r="BS272" s="8">
        <v>1</v>
      </c>
      <c r="BT272" s="8">
        <v>8</v>
      </c>
      <c r="BU272" s="8">
        <v>29</v>
      </c>
      <c r="BV272" s="8">
        <v>15281</v>
      </c>
      <c r="BW272" s="8">
        <v>5</v>
      </c>
      <c r="BX272" s="8">
        <v>8</v>
      </c>
      <c r="BY272" s="8">
        <v>17</v>
      </c>
      <c r="BZ272" s="8">
        <v>1</v>
      </c>
      <c r="CA272" s="8">
        <v>32</v>
      </c>
      <c r="CB272" s="8">
        <v>2</v>
      </c>
      <c r="CC272" s="8">
        <v>0</v>
      </c>
      <c r="CD272" s="8">
        <v>5</v>
      </c>
      <c r="CE272" s="8">
        <v>4</v>
      </c>
      <c r="CF272" s="8">
        <v>4</v>
      </c>
      <c r="CG272" s="8">
        <v>5</v>
      </c>
      <c r="CH272" s="8">
        <v>6</v>
      </c>
      <c r="CI272" s="8">
        <v>24</v>
      </c>
      <c r="CJ272" s="8">
        <v>7</v>
      </c>
      <c r="CK272" s="8">
        <v>20</v>
      </c>
      <c r="CL272" s="8">
        <v>13</v>
      </c>
      <c r="CM272" s="8">
        <v>15</v>
      </c>
      <c r="CN272" s="8">
        <v>13</v>
      </c>
      <c r="CO272" s="8">
        <v>1</v>
      </c>
      <c r="CP272" s="8">
        <v>2</v>
      </c>
      <c r="CQ272" s="8">
        <v>15</v>
      </c>
      <c r="CR272" s="8">
        <v>5</v>
      </c>
      <c r="CS272" s="8">
        <v>2</v>
      </c>
      <c r="CT272" s="8">
        <v>3</v>
      </c>
      <c r="CU272" s="8">
        <v>3</v>
      </c>
      <c r="CV272" s="8">
        <v>11</v>
      </c>
      <c r="CW272" s="8">
        <v>88</v>
      </c>
      <c r="CX272" s="8">
        <v>29</v>
      </c>
      <c r="CY272" s="8">
        <v>6</v>
      </c>
      <c r="CZ272" s="8">
        <v>20</v>
      </c>
      <c r="DA272" s="8">
        <v>2</v>
      </c>
      <c r="DB272" s="8">
        <v>10</v>
      </c>
      <c r="DC272" s="8">
        <v>11</v>
      </c>
      <c r="DD272" s="8">
        <v>15</v>
      </c>
      <c r="DE272" s="8">
        <v>189</v>
      </c>
      <c r="DF272" s="8">
        <v>64753</v>
      </c>
      <c r="DG272" s="8">
        <v>16</v>
      </c>
      <c r="DH272" s="8">
        <v>75</v>
      </c>
      <c r="DI272" s="8">
        <v>18</v>
      </c>
      <c r="DJ272" s="8">
        <v>1</v>
      </c>
      <c r="DK272" s="8">
        <v>24</v>
      </c>
      <c r="DL272" s="8">
        <v>87</v>
      </c>
      <c r="DM272" s="8">
        <v>3</v>
      </c>
      <c r="DN272" s="8">
        <v>9</v>
      </c>
      <c r="DO272" s="8">
        <v>8</v>
      </c>
      <c r="DP272" s="8">
        <v>7</v>
      </c>
      <c r="DQ272" s="8">
        <v>12</v>
      </c>
      <c r="DR272" s="8">
        <v>2</v>
      </c>
      <c r="DS272" s="8">
        <v>755</v>
      </c>
      <c r="DT272" s="8">
        <v>82</v>
      </c>
      <c r="DU272" s="8">
        <v>11</v>
      </c>
      <c r="DV272" s="8">
        <v>29</v>
      </c>
      <c r="DW272" s="8">
        <v>50</v>
      </c>
      <c r="DX272" s="8">
        <v>12</v>
      </c>
      <c r="DY272" s="8">
        <v>0</v>
      </c>
      <c r="DZ272" s="8">
        <v>12</v>
      </c>
      <c r="EA272" s="8">
        <v>39</v>
      </c>
      <c r="EB272" s="8">
        <v>29</v>
      </c>
      <c r="EC272" s="8">
        <v>26</v>
      </c>
      <c r="ED272" s="8">
        <v>9</v>
      </c>
      <c r="EE272" s="8">
        <v>4</v>
      </c>
      <c r="EF272" s="8">
        <v>5</v>
      </c>
      <c r="EG272" s="8">
        <v>2</v>
      </c>
    </row>
    <row r="273" spans="2:137" s="10" customFormat="1" ht="12.75" customHeight="1">
      <c r="B273" s="11" t="s">
        <v>145</v>
      </c>
      <c r="C273" s="12">
        <f aca="true" t="shared" si="134" ref="C273:AH273">C272/138472</f>
        <v>0.00014443353168871686</v>
      </c>
      <c r="D273" s="12">
        <f t="shared" si="134"/>
        <v>0.00029608873996186957</v>
      </c>
      <c r="E273" s="12">
        <f t="shared" si="134"/>
        <v>4.3330059506615056E-05</v>
      </c>
      <c r="F273" s="12">
        <f t="shared" si="134"/>
        <v>0.00012999017851984517</v>
      </c>
      <c r="G273" s="12">
        <f t="shared" si="134"/>
        <v>0.0005777341267548674</v>
      </c>
      <c r="H273" s="12">
        <f t="shared" si="134"/>
        <v>0.0003394187994684846</v>
      </c>
      <c r="I273" s="12">
        <f t="shared" si="134"/>
        <v>0.0007293893350280201</v>
      </c>
      <c r="J273" s="12">
        <f t="shared" si="134"/>
        <v>0.00010832514876653764</v>
      </c>
      <c r="K273" s="12">
        <f t="shared" si="134"/>
        <v>7.221676584435843E-05</v>
      </c>
      <c r="L273" s="12">
        <f t="shared" si="134"/>
        <v>7.221676584435843E-05</v>
      </c>
      <c r="M273" s="12">
        <f t="shared" si="134"/>
        <v>8.666011901323011E-05</v>
      </c>
      <c r="N273" s="12">
        <f t="shared" si="134"/>
        <v>0.0005416257438326882</v>
      </c>
      <c r="O273" s="12">
        <f t="shared" si="134"/>
        <v>0.0003538621526373563</v>
      </c>
      <c r="P273" s="12">
        <f t="shared" si="134"/>
        <v>5.7773412675486743E-05</v>
      </c>
      <c r="Q273" s="12">
        <f t="shared" si="134"/>
        <v>0.00020220694436420359</v>
      </c>
      <c r="R273" s="12">
        <f t="shared" si="134"/>
        <v>0.0005416257438326882</v>
      </c>
      <c r="S273" s="12">
        <f t="shared" si="134"/>
        <v>0.3475431856259749</v>
      </c>
      <c r="T273" s="12">
        <f t="shared" si="134"/>
        <v>0.0333858108498469</v>
      </c>
      <c r="U273" s="12">
        <f t="shared" si="134"/>
        <v>5.7773412675486743E-05</v>
      </c>
      <c r="V273" s="12">
        <f t="shared" si="134"/>
        <v>3.6108382922179215E-05</v>
      </c>
      <c r="W273" s="12">
        <f t="shared" si="134"/>
        <v>1.4443353168871686E-05</v>
      </c>
      <c r="X273" s="12">
        <f t="shared" si="134"/>
        <v>3.6108382922179215E-05</v>
      </c>
      <c r="Y273" s="12">
        <f t="shared" si="134"/>
        <v>0.001697093997342423</v>
      </c>
      <c r="Z273" s="12">
        <f t="shared" si="134"/>
        <v>0.0017837541163556532</v>
      </c>
      <c r="AA273" s="12">
        <f t="shared" si="134"/>
        <v>5.0551736091050896E-05</v>
      </c>
      <c r="AB273" s="12">
        <f t="shared" si="134"/>
        <v>1.4443353168871686E-05</v>
      </c>
      <c r="AC273" s="12">
        <f t="shared" si="134"/>
        <v>1.4443353168871686E-05</v>
      </c>
      <c r="AD273" s="12">
        <f t="shared" si="134"/>
        <v>1.4443353168871686E-05</v>
      </c>
      <c r="AE273" s="12">
        <f t="shared" si="134"/>
        <v>9.388179559766596E-05</v>
      </c>
      <c r="AF273" s="12">
        <f t="shared" si="134"/>
        <v>0.00024553700387081864</v>
      </c>
      <c r="AG273" s="12">
        <f t="shared" si="134"/>
        <v>0.0027731238084233636</v>
      </c>
      <c r="AH273" s="12">
        <f t="shared" si="134"/>
        <v>2.1665029753307528E-05</v>
      </c>
      <c r="AI273" s="12">
        <f aca="true" t="shared" si="135" ref="AI273:CT273">AI272/138472</f>
        <v>2.1665029753307528E-05</v>
      </c>
      <c r="AJ273" s="12">
        <f t="shared" si="135"/>
        <v>9.388179559766596E-05</v>
      </c>
      <c r="AK273" s="12">
        <f t="shared" si="135"/>
        <v>0.00012999017851984517</v>
      </c>
      <c r="AL273" s="12">
        <f t="shared" si="135"/>
        <v>0.00064272921601479</v>
      </c>
      <c r="AM273" s="12">
        <f t="shared" si="135"/>
        <v>3.6108382922179215E-05</v>
      </c>
      <c r="AN273" s="12">
        <f t="shared" si="135"/>
        <v>1.4443353168871686E-05</v>
      </c>
      <c r="AO273" s="12">
        <f t="shared" si="135"/>
        <v>0.00023109365070194697</v>
      </c>
      <c r="AP273" s="12">
        <f t="shared" si="135"/>
        <v>0.00019498526777976774</v>
      </c>
      <c r="AQ273" s="12">
        <f t="shared" si="135"/>
        <v>0.00010110347218210179</v>
      </c>
      <c r="AR273" s="12">
        <f t="shared" si="135"/>
        <v>0.00010110347218210179</v>
      </c>
      <c r="AS273" s="12">
        <f t="shared" si="135"/>
        <v>0.0006788375989369692</v>
      </c>
      <c r="AT273" s="12">
        <f t="shared" si="135"/>
        <v>0.000411635565312843</v>
      </c>
      <c r="AU273" s="12">
        <f t="shared" si="135"/>
        <v>0.0002527586804552545</v>
      </c>
      <c r="AV273" s="12">
        <f t="shared" si="135"/>
        <v>7.221676584435843E-05</v>
      </c>
      <c r="AW273" s="12">
        <f t="shared" si="135"/>
        <v>0.0005199607140793807</v>
      </c>
      <c r="AX273" s="12">
        <f t="shared" si="135"/>
        <v>0.00014443353168871686</v>
      </c>
      <c r="AY273" s="12">
        <f t="shared" si="135"/>
        <v>0.00020942862094863943</v>
      </c>
      <c r="AZ273" s="12">
        <f t="shared" si="135"/>
        <v>0.009590386504130799</v>
      </c>
      <c r="BA273" s="12">
        <f t="shared" si="135"/>
        <v>3.6108382922179215E-05</v>
      </c>
      <c r="BB273" s="12">
        <f t="shared" si="135"/>
        <v>3.6108382922179215E-05</v>
      </c>
      <c r="BC273" s="12">
        <f t="shared" si="135"/>
        <v>0.00016609856144202438</v>
      </c>
      <c r="BD273" s="12">
        <f t="shared" si="135"/>
        <v>0.00020220694436420359</v>
      </c>
      <c r="BE273" s="12">
        <f t="shared" si="135"/>
        <v>1.4443353168871686E-05</v>
      </c>
      <c r="BF273" s="12">
        <f t="shared" si="135"/>
        <v>0.00010110347218210179</v>
      </c>
      <c r="BG273" s="12">
        <f t="shared" si="135"/>
        <v>0</v>
      </c>
      <c r="BH273" s="12">
        <f t="shared" si="135"/>
        <v>3.6108382922179215E-05</v>
      </c>
      <c r="BI273" s="12">
        <f t="shared" si="135"/>
        <v>7.221676584435843E-06</v>
      </c>
      <c r="BJ273" s="12">
        <f t="shared" si="135"/>
        <v>5.7773412675486743E-05</v>
      </c>
      <c r="BK273" s="12">
        <f t="shared" si="135"/>
        <v>0.00012276850193540932</v>
      </c>
      <c r="BL273" s="12">
        <f t="shared" si="135"/>
        <v>0</v>
      </c>
      <c r="BM273" s="12">
        <f t="shared" si="135"/>
        <v>7.221676584435843E-05</v>
      </c>
      <c r="BN273" s="12">
        <f t="shared" si="135"/>
        <v>0.00010832514876653764</v>
      </c>
      <c r="BO273" s="12">
        <f t="shared" si="135"/>
        <v>4.3330059506615056E-05</v>
      </c>
      <c r="BP273" s="12">
        <f t="shared" si="135"/>
        <v>5.7773412675486743E-05</v>
      </c>
      <c r="BQ273" s="12">
        <f t="shared" si="135"/>
        <v>0.0011626899300941707</v>
      </c>
      <c r="BR273" s="12">
        <f t="shared" si="135"/>
        <v>0.00012999017851984517</v>
      </c>
      <c r="BS273" s="12">
        <f t="shared" si="135"/>
        <v>7.221676584435843E-06</v>
      </c>
      <c r="BT273" s="12">
        <f t="shared" si="135"/>
        <v>5.7773412675486743E-05</v>
      </c>
      <c r="BU273" s="12">
        <f t="shared" si="135"/>
        <v>0.00020942862094863943</v>
      </c>
      <c r="BV273" s="12">
        <f t="shared" si="135"/>
        <v>0.1103544398867641</v>
      </c>
      <c r="BW273" s="12">
        <f t="shared" si="135"/>
        <v>3.6108382922179215E-05</v>
      </c>
      <c r="BX273" s="12">
        <f t="shared" si="135"/>
        <v>5.7773412675486743E-05</v>
      </c>
      <c r="BY273" s="12">
        <f t="shared" si="135"/>
        <v>0.00012276850193540932</v>
      </c>
      <c r="BZ273" s="12">
        <f t="shared" si="135"/>
        <v>7.221676584435843E-06</v>
      </c>
      <c r="CA273" s="12">
        <f t="shared" si="135"/>
        <v>0.00023109365070194697</v>
      </c>
      <c r="CB273" s="12">
        <f t="shared" si="135"/>
        <v>1.4443353168871686E-05</v>
      </c>
      <c r="CC273" s="12">
        <f t="shared" si="135"/>
        <v>0</v>
      </c>
      <c r="CD273" s="12">
        <f t="shared" si="135"/>
        <v>3.6108382922179215E-05</v>
      </c>
      <c r="CE273" s="12">
        <f t="shared" si="135"/>
        <v>2.8886706337743372E-05</v>
      </c>
      <c r="CF273" s="12">
        <f t="shared" si="135"/>
        <v>2.8886706337743372E-05</v>
      </c>
      <c r="CG273" s="12">
        <f t="shared" si="135"/>
        <v>3.6108382922179215E-05</v>
      </c>
      <c r="CH273" s="12">
        <f t="shared" si="135"/>
        <v>4.3330059506615056E-05</v>
      </c>
      <c r="CI273" s="12">
        <f t="shared" si="135"/>
        <v>0.00017332023802646022</v>
      </c>
      <c r="CJ273" s="12">
        <f t="shared" si="135"/>
        <v>5.0551736091050896E-05</v>
      </c>
      <c r="CK273" s="12">
        <f t="shared" si="135"/>
        <v>0.00014443353168871686</v>
      </c>
      <c r="CL273" s="12">
        <f t="shared" si="135"/>
        <v>9.388179559766596E-05</v>
      </c>
      <c r="CM273" s="12">
        <f t="shared" si="135"/>
        <v>0.00010832514876653764</v>
      </c>
      <c r="CN273" s="12">
        <f t="shared" si="135"/>
        <v>9.388179559766596E-05</v>
      </c>
      <c r="CO273" s="12">
        <f t="shared" si="135"/>
        <v>7.221676584435843E-06</v>
      </c>
      <c r="CP273" s="12">
        <f t="shared" si="135"/>
        <v>1.4443353168871686E-05</v>
      </c>
      <c r="CQ273" s="12">
        <f t="shared" si="135"/>
        <v>0.00010832514876653764</v>
      </c>
      <c r="CR273" s="12">
        <f t="shared" si="135"/>
        <v>3.6108382922179215E-05</v>
      </c>
      <c r="CS273" s="12">
        <f t="shared" si="135"/>
        <v>1.4443353168871686E-05</v>
      </c>
      <c r="CT273" s="12">
        <f t="shared" si="135"/>
        <v>2.1665029753307528E-05</v>
      </c>
      <c r="CU273" s="12">
        <f aca="true" t="shared" si="136" ref="CU273:EG273">CU272/138472</f>
        <v>2.1665029753307528E-05</v>
      </c>
      <c r="CV273" s="12">
        <f t="shared" si="136"/>
        <v>7.943844242879426E-05</v>
      </c>
      <c r="CW273" s="12">
        <f t="shared" si="136"/>
        <v>0.0006355075394303541</v>
      </c>
      <c r="CX273" s="12">
        <f t="shared" si="136"/>
        <v>0.00020942862094863943</v>
      </c>
      <c r="CY273" s="12">
        <f t="shared" si="136"/>
        <v>4.3330059506615056E-05</v>
      </c>
      <c r="CZ273" s="12">
        <f t="shared" si="136"/>
        <v>0.00014443353168871686</v>
      </c>
      <c r="DA273" s="12">
        <f t="shared" si="136"/>
        <v>1.4443353168871686E-05</v>
      </c>
      <c r="DB273" s="12">
        <f t="shared" si="136"/>
        <v>7.221676584435843E-05</v>
      </c>
      <c r="DC273" s="12">
        <f t="shared" si="136"/>
        <v>7.943844242879426E-05</v>
      </c>
      <c r="DD273" s="12">
        <f t="shared" si="136"/>
        <v>0.00010832514876653764</v>
      </c>
      <c r="DE273" s="12">
        <f t="shared" si="136"/>
        <v>0.0013648968744583742</v>
      </c>
      <c r="DF273" s="12">
        <f t="shared" si="136"/>
        <v>0.46762522387197414</v>
      </c>
      <c r="DG273" s="12">
        <f t="shared" si="136"/>
        <v>0.00011554682535097349</v>
      </c>
      <c r="DH273" s="12">
        <f t="shared" si="136"/>
        <v>0.0005416257438326882</v>
      </c>
      <c r="DI273" s="12">
        <f t="shared" si="136"/>
        <v>0.00012999017851984517</v>
      </c>
      <c r="DJ273" s="12">
        <f t="shared" si="136"/>
        <v>7.221676584435843E-06</v>
      </c>
      <c r="DK273" s="12">
        <f t="shared" si="136"/>
        <v>0.00017332023802646022</v>
      </c>
      <c r="DL273" s="12">
        <f t="shared" si="136"/>
        <v>0.0006282858628459183</v>
      </c>
      <c r="DM273" s="12">
        <f t="shared" si="136"/>
        <v>2.1665029753307528E-05</v>
      </c>
      <c r="DN273" s="12">
        <f t="shared" si="136"/>
        <v>6.499508925992258E-05</v>
      </c>
      <c r="DO273" s="12">
        <f t="shared" si="136"/>
        <v>5.7773412675486743E-05</v>
      </c>
      <c r="DP273" s="12">
        <f t="shared" si="136"/>
        <v>5.0551736091050896E-05</v>
      </c>
      <c r="DQ273" s="12">
        <f t="shared" si="136"/>
        <v>8.666011901323011E-05</v>
      </c>
      <c r="DR273" s="12">
        <f t="shared" si="136"/>
        <v>1.4443353168871686E-05</v>
      </c>
      <c r="DS273" s="12">
        <f t="shared" si="136"/>
        <v>0.005452365821249061</v>
      </c>
      <c r="DT273" s="12">
        <f t="shared" si="136"/>
        <v>0.0005921774799237391</v>
      </c>
      <c r="DU273" s="12">
        <f t="shared" si="136"/>
        <v>7.943844242879426E-05</v>
      </c>
      <c r="DV273" s="12">
        <f t="shared" si="136"/>
        <v>0.00020942862094863943</v>
      </c>
      <c r="DW273" s="12">
        <f t="shared" si="136"/>
        <v>0.00036108382922179214</v>
      </c>
      <c r="DX273" s="12">
        <f t="shared" si="136"/>
        <v>8.666011901323011E-05</v>
      </c>
      <c r="DY273" s="12">
        <f t="shared" si="136"/>
        <v>0</v>
      </c>
      <c r="DZ273" s="12">
        <f t="shared" si="136"/>
        <v>8.666011901323011E-05</v>
      </c>
      <c r="EA273" s="12">
        <f t="shared" si="136"/>
        <v>0.0002816453867929979</v>
      </c>
      <c r="EB273" s="12">
        <f t="shared" si="136"/>
        <v>0.00020942862094863943</v>
      </c>
      <c r="EC273" s="12">
        <f t="shared" si="136"/>
        <v>0.00018776359119533192</v>
      </c>
      <c r="ED273" s="12">
        <f t="shared" si="136"/>
        <v>6.499508925992258E-05</v>
      </c>
      <c r="EE273" s="12">
        <f t="shared" si="136"/>
        <v>2.8886706337743372E-05</v>
      </c>
      <c r="EF273" s="12">
        <f t="shared" si="136"/>
        <v>3.6108382922179215E-05</v>
      </c>
      <c r="EG273" s="12">
        <f t="shared" si="136"/>
        <v>1.4443353168871686E-05</v>
      </c>
    </row>
    <row r="274" spans="2:137" ht="4.5" customHeight="1">
      <c r="B274" s="13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</row>
    <row r="275" spans="1:137" ht="12.75">
      <c r="A275" s="3" t="s">
        <v>102</v>
      </c>
      <c r="B275" s="13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</row>
    <row r="276" spans="2:137" ht="12.75">
      <c r="B276" s="7" t="s">
        <v>95</v>
      </c>
      <c r="C276" s="8">
        <v>25</v>
      </c>
      <c r="D276" s="8">
        <v>63</v>
      </c>
      <c r="E276" s="8">
        <v>9</v>
      </c>
      <c r="F276" s="8">
        <v>12</v>
      </c>
      <c r="G276" s="8">
        <v>221</v>
      </c>
      <c r="H276" s="8">
        <v>35</v>
      </c>
      <c r="I276" s="8">
        <v>89</v>
      </c>
      <c r="J276" s="8">
        <v>7</v>
      </c>
      <c r="K276" s="8">
        <v>8</v>
      </c>
      <c r="L276" s="8">
        <v>7</v>
      </c>
      <c r="M276" s="8">
        <v>8</v>
      </c>
      <c r="N276" s="8">
        <v>104</v>
      </c>
      <c r="O276" s="8">
        <v>39</v>
      </c>
      <c r="P276" s="8">
        <v>20</v>
      </c>
      <c r="Q276" s="8">
        <v>26</v>
      </c>
      <c r="R276" s="8">
        <v>119</v>
      </c>
      <c r="S276" s="8">
        <v>60811</v>
      </c>
      <c r="T276" s="8">
        <v>5915</v>
      </c>
      <c r="U276" s="8">
        <v>9</v>
      </c>
      <c r="V276" s="8">
        <v>10</v>
      </c>
      <c r="W276" s="8">
        <v>8</v>
      </c>
      <c r="X276" s="8">
        <v>7</v>
      </c>
      <c r="Y276" s="8">
        <v>323</v>
      </c>
      <c r="Z276" s="8">
        <v>272</v>
      </c>
      <c r="AA276" s="8">
        <v>4</v>
      </c>
      <c r="AB276" s="8">
        <v>2</v>
      </c>
      <c r="AC276" s="8">
        <v>1</v>
      </c>
      <c r="AD276" s="8">
        <v>5</v>
      </c>
      <c r="AE276" s="8">
        <v>8</v>
      </c>
      <c r="AF276" s="8">
        <v>40</v>
      </c>
      <c r="AG276" s="8">
        <v>645</v>
      </c>
      <c r="AH276" s="8">
        <v>9</v>
      </c>
      <c r="AI276" s="8">
        <v>1</v>
      </c>
      <c r="AJ276" s="8">
        <v>15</v>
      </c>
      <c r="AK276" s="8">
        <v>22</v>
      </c>
      <c r="AL276" s="8">
        <v>71</v>
      </c>
      <c r="AM276" s="8">
        <v>8</v>
      </c>
      <c r="AN276" s="8">
        <v>7</v>
      </c>
      <c r="AO276" s="8">
        <v>27</v>
      </c>
      <c r="AP276" s="8">
        <v>50</v>
      </c>
      <c r="AQ276" s="8">
        <v>22</v>
      </c>
      <c r="AR276" s="8">
        <v>24</v>
      </c>
      <c r="AS276" s="8">
        <v>116</v>
      </c>
      <c r="AT276" s="8">
        <v>51</v>
      </c>
      <c r="AU276" s="8">
        <v>29</v>
      </c>
      <c r="AV276" s="8">
        <v>40</v>
      </c>
      <c r="AW276" s="8">
        <v>34</v>
      </c>
      <c r="AX276" s="8">
        <v>35</v>
      </c>
      <c r="AY276" s="8">
        <v>23</v>
      </c>
      <c r="AZ276" s="8">
        <v>2085</v>
      </c>
      <c r="BA276" s="8">
        <v>7</v>
      </c>
      <c r="BB276" s="8">
        <v>7</v>
      </c>
      <c r="BC276" s="8">
        <v>18</v>
      </c>
      <c r="BD276" s="8">
        <v>28</v>
      </c>
      <c r="BE276" s="8">
        <v>3</v>
      </c>
      <c r="BF276" s="8">
        <v>4</v>
      </c>
      <c r="BG276" s="8">
        <v>1</v>
      </c>
      <c r="BH276" s="8">
        <v>2</v>
      </c>
      <c r="BI276" s="8">
        <v>7</v>
      </c>
      <c r="BJ276" s="8">
        <v>10</v>
      </c>
      <c r="BK276" s="8">
        <v>24</v>
      </c>
      <c r="BL276" s="8">
        <v>2</v>
      </c>
      <c r="BM276" s="8">
        <v>8</v>
      </c>
      <c r="BN276" s="8">
        <v>8</v>
      </c>
      <c r="BO276" s="8">
        <v>8</v>
      </c>
      <c r="BP276" s="8">
        <v>9</v>
      </c>
      <c r="BQ276" s="8">
        <v>200</v>
      </c>
      <c r="BR276" s="8">
        <v>1</v>
      </c>
      <c r="BS276" s="8">
        <v>1</v>
      </c>
      <c r="BT276" s="8">
        <v>4</v>
      </c>
      <c r="BU276" s="8">
        <v>23</v>
      </c>
      <c r="BV276" s="8">
        <v>10992</v>
      </c>
      <c r="BW276" s="8">
        <v>4</v>
      </c>
      <c r="BX276" s="8">
        <v>8</v>
      </c>
      <c r="BY276" s="8">
        <v>5</v>
      </c>
      <c r="BZ276" s="8">
        <v>3</v>
      </c>
      <c r="CA276" s="8">
        <v>26</v>
      </c>
      <c r="CB276" s="8">
        <v>7</v>
      </c>
      <c r="CC276" s="8">
        <v>0</v>
      </c>
      <c r="CD276" s="8">
        <v>3</v>
      </c>
      <c r="CE276" s="8">
        <v>2</v>
      </c>
      <c r="CF276" s="8">
        <v>1</v>
      </c>
      <c r="CG276" s="8">
        <v>2</v>
      </c>
      <c r="CH276" s="8">
        <v>13</v>
      </c>
      <c r="CI276" s="8">
        <v>66</v>
      </c>
      <c r="CJ276" s="8">
        <v>3</v>
      </c>
      <c r="CK276" s="8">
        <v>9</v>
      </c>
      <c r="CL276" s="8">
        <v>5</v>
      </c>
      <c r="CM276" s="8">
        <v>34</v>
      </c>
      <c r="CN276" s="8">
        <v>17</v>
      </c>
      <c r="CO276" s="8">
        <v>2</v>
      </c>
      <c r="CP276" s="8">
        <v>1</v>
      </c>
      <c r="CQ276" s="8">
        <v>9</v>
      </c>
      <c r="CR276" s="8">
        <v>7</v>
      </c>
      <c r="CS276" s="8">
        <v>5</v>
      </c>
      <c r="CT276" s="8">
        <v>0</v>
      </c>
      <c r="CU276" s="8">
        <v>1</v>
      </c>
      <c r="CV276" s="8">
        <v>13</v>
      </c>
      <c r="CW276" s="8">
        <v>84</v>
      </c>
      <c r="CX276" s="8">
        <v>37</v>
      </c>
      <c r="CY276" s="8">
        <v>6</v>
      </c>
      <c r="CZ276" s="8">
        <v>14</v>
      </c>
      <c r="DA276" s="8">
        <v>23</v>
      </c>
      <c r="DB276" s="8">
        <v>12</v>
      </c>
      <c r="DC276" s="8">
        <v>9</v>
      </c>
      <c r="DD276" s="8">
        <v>43</v>
      </c>
      <c r="DE276" s="8">
        <v>273</v>
      </c>
      <c r="DF276" s="8">
        <v>51197</v>
      </c>
      <c r="DG276" s="8">
        <v>30</v>
      </c>
      <c r="DH276" s="8">
        <v>91</v>
      </c>
      <c r="DI276" s="8">
        <v>12</v>
      </c>
      <c r="DJ276" s="8">
        <v>1</v>
      </c>
      <c r="DK276" s="8">
        <v>24</v>
      </c>
      <c r="DL276" s="8">
        <v>60</v>
      </c>
      <c r="DM276" s="8">
        <v>3</v>
      </c>
      <c r="DN276" s="8">
        <v>5</v>
      </c>
      <c r="DO276" s="8">
        <v>9</v>
      </c>
      <c r="DP276" s="8">
        <v>15</v>
      </c>
      <c r="DQ276" s="8">
        <v>10</v>
      </c>
      <c r="DR276" s="8">
        <v>5</v>
      </c>
      <c r="DS276" s="8">
        <v>678</v>
      </c>
      <c r="DT276" s="8">
        <v>73</v>
      </c>
      <c r="DU276" s="8">
        <v>35</v>
      </c>
      <c r="DV276" s="8">
        <v>3</v>
      </c>
      <c r="DW276" s="8">
        <v>70</v>
      </c>
      <c r="DX276" s="8">
        <v>4</v>
      </c>
      <c r="DY276" s="8">
        <v>1</v>
      </c>
      <c r="DZ276" s="8">
        <v>4</v>
      </c>
      <c r="EA276" s="8">
        <v>22</v>
      </c>
      <c r="EB276" s="8">
        <v>31</v>
      </c>
      <c r="EC276" s="8">
        <v>18</v>
      </c>
      <c r="ED276" s="8">
        <v>8</v>
      </c>
      <c r="EE276" s="8">
        <v>10</v>
      </c>
      <c r="EF276" s="8">
        <v>10</v>
      </c>
      <c r="EG276" s="8">
        <v>3</v>
      </c>
    </row>
    <row r="277" spans="1:137" ht="12.75">
      <c r="A277" s="9" t="s">
        <v>13</v>
      </c>
      <c r="C277" s="8">
        <v>25</v>
      </c>
      <c r="D277" s="8">
        <v>63</v>
      </c>
      <c r="E277" s="8">
        <v>9</v>
      </c>
      <c r="F277" s="8">
        <v>12</v>
      </c>
      <c r="G277" s="8">
        <v>221</v>
      </c>
      <c r="H277" s="8">
        <v>35</v>
      </c>
      <c r="I277" s="8">
        <v>89</v>
      </c>
      <c r="J277" s="8">
        <v>7</v>
      </c>
      <c r="K277" s="8">
        <v>8</v>
      </c>
      <c r="L277" s="8">
        <v>7</v>
      </c>
      <c r="M277" s="8">
        <v>8</v>
      </c>
      <c r="N277" s="8">
        <v>104</v>
      </c>
      <c r="O277" s="8">
        <v>39</v>
      </c>
      <c r="P277" s="8">
        <v>20</v>
      </c>
      <c r="Q277" s="8">
        <v>26</v>
      </c>
      <c r="R277" s="8">
        <v>119</v>
      </c>
      <c r="S277" s="8">
        <v>60811</v>
      </c>
      <c r="T277" s="8">
        <v>5915</v>
      </c>
      <c r="U277" s="8">
        <v>9</v>
      </c>
      <c r="V277" s="8">
        <v>10</v>
      </c>
      <c r="W277" s="8">
        <v>8</v>
      </c>
      <c r="X277" s="8">
        <v>7</v>
      </c>
      <c r="Y277" s="8">
        <v>323</v>
      </c>
      <c r="Z277" s="8">
        <v>272</v>
      </c>
      <c r="AA277" s="8">
        <v>4</v>
      </c>
      <c r="AB277" s="8">
        <v>2</v>
      </c>
      <c r="AC277" s="8">
        <v>1</v>
      </c>
      <c r="AD277" s="8">
        <v>5</v>
      </c>
      <c r="AE277" s="8">
        <v>8</v>
      </c>
      <c r="AF277" s="8">
        <v>40</v>
      </c>
      <c r="AG277" s="8">
        <v>645</v>
      </c>
      <c r="AH277" s="8">
        <v>9</v>
      </c>
      <c r="AI277" s="8">
        <v>1</v>
      </c>
      <c r="AJ277" s="8">
        <v>15</v>
      </c>
      <c r="AK277" s="8">
        <v>22</v>
      </c>
      <c r="AL277" s="8">
        <v>71</v>
      </c>
      <c r="AM277" s="8">
        <v>8</v>
      </c>
      <c r="AN277" s="8">
        <v>7</v>
      </c>
      <c r="AO277" s="8">
        <v>27</v>
      </c>
      <c r="AP277" s="8">
        <v>50</v>
      </c>
      <c r="AQ277" s="8">
        <v>22</v>
      </c>
      <c r="AR277" s="8">
        <v>24</v>
      </c>
      <c r="AS277" s="8">
        <v>116</v>
      </c>
      <c r="AT277" s="8">
        <v>51</v>
      </c>
      <c r="AU277" s="8">
        <v>29</v>
      </c>
      <c r="AV277" s="8">
        <v>40</v>
      </c>
      <c r="AW277" s="8">
        <v>34</v>
      </c>
      <c r="AX277" s="8">
        <v>35</v>
      </c>
      <c r="AY277" s="8">
        <v>23</v>
      </c>
      <c r="AZ277" s="8">
        <v>2085</v>
      </c>
      <c r="BA277" s="8">
        <v>7</v>
      </c>
      <c r="BB277" s="8">
        <v>7</v>
      </c>
      <c r="BC277" s="8">
        <v>18</v>
      </c>
      <c r="BD277" s="8">
        <v>28</v>
      </c>
      <c r="BE277" s="8">
        <v>3</v>
      </c>
      <c r="BF277" s="8">
        <v>4</v>
      </c>
      <c r="BG277" s="8">
        <v>1</v>
      </c>
      <c r="BH277" s="8">
        <v>2</v>
      </c>
      <c r="BI277" s="8">
        <v>7</v>
      </c>
      <c r="BJ277" s="8">
        <v>10</v>
      </c>
      <c r="BK277" s="8">
        <v>24</v>
      </c>
      <c r="BL277" s="8">
        <v>2</v>
      </c>
      <c r="BM277" s="8">
        <v>8</v>
      </c>
      <c r="BN277" s="8">
        <v>8</v>
      </c>
      <c r="BO277" s="8">
        <v>8</v>
      </c>
      <c r="BP277" s="8">
        <v>9</v>
      </c>
      <c r="BQ277" s="8">
        <v>200</v>
      </c>
      <c r="BR277" s="8">
        <v>1</v>
      </c>
      <c r="BS277" s="8">
        <v>1</v>
      </c>
      <c r="BT277" s="8">
        <v>4</v>
      </c>
      <c r="BU277" s="8">
        <v>23</v>
      </c>
      <c r="BV277" s="8">
        <v>10992</v>
      </c>
      <c r="BW277" s="8">
        <v>4</v>
      </c>
      <c r="BX277" s="8">
        <v>8</v>
      </c>
      <c r="BY277" s="8">
        <v>5</v>
      </c>
      <c r="BZ277" s="8">
        <v>3</v>
      </c>
      <c r="CA277" s="8">
        <v>26</v>
      </c>
      <c r="CB277" s="8">
        <v>7</v>
      </c>
      <c r="CC277" s="8">
        <v>0</v>
      </c>
      <c r="CD277" s="8">
        <v>3</v>
      </c>
      <c r="CE277" s="8">
        <v>2</v>
      </c>
      <c r="CF277" s="8">
        <v>1</v>
      </c>
      <c r="CG277" s="8">
        <v>2</v>
      </c>
      <c r="CH277" s="8">
        <v>13</v>
      </c>
      <c r="CI277" s="8">
        <v>66</v>
      </c>
      <c r="CJ277" s="8">
        <v>3</v>
      </c>
      <c r="CK277" s="8">
        <v>9</v>
      </c>
      <c r="CL277" s="8">
        <v>5</v>
      </c>
      <c r="CM277" s="8">
        <v>34</v>
      </c>
      <c r="CN277" s="8">
        <v>17</v>
      </c>
      <c r="CO277" s="8">
        <v>2</v>
      </c>
      <c r="CP277" s="8">
        <v>1</v>
      </c>
      <c r="CQ277" s="8">
        <v>9</v>
      </c>
      <c r="CR277" s="8">
        <v>7</v>
      </c>
      <c r="CS277" s="8">
        <v>5</v>
      </c>
      <c r="CT277" s="8">
        <v>0</v>
      </c>
      <c r="CU277" s="8">
        <v>1</v>
      </c>
      <c r="CV277" s="8">
        <v>13</v>
      </c>
      <c r="CW277" s="8">
        <v>84</v>
      </c>
      <c r="CX277" s="8">
        <v>37</v>
      </c>
      <c r="CY277" s="8">
        <v>6</v>
      </c>
      <c r="CZ277" s="8">
        <v>14</v>
      </c>
      <c r="DA277" s="8">
        <v>23</v>
      </c>
      <c r="DB277" s="8">
        <v>12</v>
      </c>
      <c r="DC277" s="8">
        <v>9</v>
      </c>
      <c r="DD277" s="8">
        <v>43</v>
      </c>
      <c r="DE277" s="8">
        <v>273</v>
      </c>
      <c r="DF277" s="8">
        <v>51197</v>
      </c>
      <c r="DG277" s="8">
        <v>30</v>
      </c>
      <c r="DH277" s="8">
        <v>91</v>
      </c>
      <c r="DI277" s="8">
        <v>12</v>
      </c>
      <c r="DJ277" s="8">
        <v>1</v>
      </c>
      <c r="DK277" s="8">
        <v>24</v>
      </c>
      <c r="DL277" s="8">
        <v>60</v>
      </c>
      <c r="DM277" s="8">
        <v>3</v>
      </c>
      <c r="DN277" s="8">
        <v>5</v>
      </c>
      <c r="DO277" s="8">
        <v>9</v>
      </c>
      <c r="DP277" s="8">
        <v>15</v>
      </c>
      <c r="DQ277" s="8">
        <v>10</v>
      </c>
      <c r="DR277" s="8">
        <v>5</v>
      </c>
      <c r="DS277" s="8">
        <v>678</v>
      </c>
      <c r="DT277" s="8">
        <v>73</v>
      </c>
      <c r="DU277" s="8">
        <v>35</v>
      </c>
      <c r="DV277" s="8">
        <v>3</v>
      </c>
      <c r="DW277" s="8">
        <v>70</v>
      </c>
      <c r="DX277" s="8">
        <v>4</v>
      </c>
      <c r="DY277" s="8">
        <v>1</v>
      </c>
      <c r="DZ277" s="8">
        <v>4</v>
      </c>
      <c r="EA277" s="8">
        <v>22</v>
      </c>
      <c r="EB277" s="8">
        <v>31</v>
      </c>
      <c r="EC277" s="8">
        <v>18</v>
      </c>
      <c r="ED277" s="8">
        <v>8</v>
      </c>
      <c r="EE277" s="8">
        <v>10</v>
      </c>
      <c r="EF277" s="8">
        <v>10</v>
      </c>
      <c r="EG277" s="8">
        <v>3</v>
      </c>
    </row>
    <row r="278" spans="2:137" s="10" customFormat="1" ht="12.75" customHeight="1">
      <c r="B278" s="11" t="s">
        <v>145</v>
      </c>
      <c r="C278" s="12">
        <f aca="true" t="shared" si="137" ref="C278:AH278">C277/136067</f>
        <v>0.00018373301388286653</v>
      </c>
      <c r="D278" s="12">
        <f t="shared" si="137"/>
        <v>0.0004630071949848237</v>
      </c>
      <c r="E278" s="12">
        <f t="shared" si="137"/>
        <v>6.614388499783196E-05</v>
      </c>
      <c r="F278" s="12">
        <f t="shared" si="137"/>
        <v>8.819184666377594E-05</v>
      </c>
      <c r="G278" s="12">
        <f t="shared" si="137"/>
        <v>0.00162419984272454</v>
      </c>
      <c r="H278" s="12">
        <f t="shared" si="137"/>
        <v>0.00025722621943601314</v>
      </c>
      <c r="I278" s="12">
        <f t="shared" si="137"/>
        <v>0.0006540895294230048</v>
      </c>
      <c r="J278" s="12">
        <f t="shared" si="137"/>
        <v>5.144524388720263E-05</v>
      </c>
      <c r="K278" s="12">
        <f t="shared" si="137"/>
        <v>5.879456444251729E-05</v>
      </c>
      <c r="L278" s="12">
        <f t="shared" si="137"/>
        <v>5.144524388720263E-05</v>
      </c>
      <c r="M278" s="12">
        <f t="shared" si="137"/>
        <v>5.879456444251729E-05</v>
      </c>
      <c r="N278" s="12">
        <f t="shared" si="137"/>
        <v>0.0007643293377527248</v>
      </c>
      <c r="O278" s="12">
        <f t="shared" si="137"/>
        <v>0.0002866235016572718</v>
      </c>
      <c r="P278" s="12">
        <f t="shared" si="137"/>
        <v>0.00014698641110629323</v>
      </c>
      <c r="Q278" s="12">
        <f t="shared" si="137"/>
        <v>0.0001910823344381812</v>
      </c>
      <c r="R278" s="12">
        <f t="shared" si="137"/>
        <v>0.0008745691460824447</v>
      </c>
      <c r="S278" s="12">
        <f t="shared" si="137"/>
        <v>0.44691953228923986</v>
      </c>
      <c r="T278" s="12">
        <f t="shared" si="137"/>
        <v>0.04347123108468622</v>
      </c>
      <c r="U278" s="12">
        <f t="shared" si="137"/>
        <v>6.614388499783196E-05</v>
      </c>
      <c r="V278" s="12">
        <f t="shared" si="137"/>
        <v>7.349320555314662E-05</v>
      </c>
      <c r="W278" s="12">
        <f t="shared" si="137"/>
        <v>5.879456444251729E-05</v>
      </c>
      <c r="X278" s="12">
        <f t="shared" si="137"/>
        <v>5.144524388720263E-05</v>
      </c>
      <c r="Y278" s="12">
        <f t="shared" si="137"/>
        <v>0.0023738305393666355</v>
      </c>
      <c r="Z278" s="12">
        <f t="shared" si="137"/>
        <v>0.001999015191045588</v>
      </c>
      <c r="AA278" s="12">
        <f t="shared" si="137"/>
        <v>2.9397282221258644E-05</v>
      </c>
      <c r="AB278" s="12">
        <f t="shared" si="137"/>
        <v>1.4698641110629322E-05</v>
      </c>
      <c r="AC278" s="12">
        <f t="shared" si="137"/>
        <v>7.349320555314661E-06</v>
      </c>
      <c r="AD278" s="12">
        <f t="shared" si="137"/>
        <v>3.674660277657331E-05</v>
      </c>
      <c r="AE278" s="12">
        <f t="shared" si="137"/>
        <v>5.879456444251729E-05</v>
      </c>
      <c r="AF278" s="12">
        <f t="shared" si="137"/>
        <v>0.00029397282221258646</v>
      </c>
      <c r="AG278" s="12">
        <f t="shared" si="137"/>
        <v>0.004740311758177957</v>
      </c>
      <c r="AH278" s="12">
        <f t="shared" si="137"/>
        <v>6.614388499783196E-05</v>
      </c>
      <c r="AI278" s="12">
        <f aca="true" t="shared" si="138" ref="AI278:CT278">AI277/136067</f>
        <v>7.349320555314661E-06</v>
      </c>
      <c r="AJ278" s="12">
        <f t="shared" si="138"/>
        <v>0.00011023980832971992</v>
      </c>
      <c r="AK278" s="12">
        <f t="shared" si="138"/>
        <v>0.00016168505221692255</v>
      </c>
      <c r="AL278" s="12">
        <f t="shared" si="138"/>
        <v>0.0005218017594273409</v>
      </c>
      <c r="AM278" s="12">
        <f t="shared" si="138"/>
        <v>5.879456444251729E-05</v>
      </c>
      <c r="AN278" s="12">
        <f t="shared" si="138"/>
        <v>5.144524388720263E-05</v>
      </c>
      <c r="AO278" s="12">
        <f t="shared" si="138"/>
        <v>0.00019843165499349585</v>
      </c>
      <c r="AP278" s="12">
        <f t="shared" si="138"/>
        <v>0.00036746602776573307</v>
      </c>
      <c r="AQ278" s="12">
        <f t="shared" si="138"/>
        <v>0.00016168505221692255</v>
      </c>
      <c r="AR278" s="12">
        <f t="shared" si="138"/>
        <v>0.00017638369332755187</v>
      </c>
      <c r="AS278" s="12">
        <f t="shared" si="138"/>
        <v>0.0008525211844165007</v>
      </c>
      <c r="AT278" s="12">
        <f t="shared" si="138"/>
        <v>0.0003748153483210477</v>
      </c>
      <c r="AU278" s="12">
        <f t="shared" si="138"/>
        <v>0.00021313029610412517</v>
      </c>
      <c r="AV278" s="12">
        <f t="shared" si="138"/>
        <v>0.00029397282221258646</v>
      </c>
      <c r="AW278" s="12">
        <f t="shared" si="138"/>
        <v>0.0002498768988806985</v>
      </c>
      <c r="AX278" s="12">
        <f t="shared" si="138"/>
        <v>0.00025722621943601314</v>
      </c>
      <c r="AY278" s="12">
        <f t="shared" si="138"/>
        <v>0.0001690343727722372</v>
      </c>
      <c r="AZ278" s="12">
        <f t="shared" si="138"/>
        <v>0.015323333357831068</v>
      </c>
      <c r="BA278" s="12">
        <f t="shared" si="138"/>
        <v>5.144524388720263E-05</v>
      </c>
      <c r="BB278" s="12">
        <f t="shared" si="138"/>
        <v>5.144524388720263E-05</v>
      </c>
      <c r="BC278" s="12">
        <f t="shared" si="138"/>
        <v>0.0001322877699956639</v>
      </c>
      <c r="BD278" s="12">
        <f t="shared" si="138"/>
        <v>0.00020578097554881051</v>
      </c>
      <c r="BE278" s="12">
        <f t="shared" si="138"/>
        <v>2.2047961665943984E-05</v>
      </c>
      <c r="BF278" s="12">
        <f t="shared" si="138"/>
        <v>2.9397282221258644E-05</v>
      </c>
      <c r="BG278" s="12">
        <f t="shared" si="138"/>
        <v>7.349320555314661E-06</v>
      </c>
      <c r="BH278" s="12">
        <f t="shared" si="138"/>
        <v>1.4698641110629322E-05</v>
      </c>
      <c r="BI278" s="12">
        <f t="shared" si="138"/>
        <v>5.144524388720263E-05</v>
      </c>
      <c r="BJ278" s="12">
        <f t="shared" si="138"/>
        <v>7.349320555314662E-05</v>
      </c>
      <c r="BK278" s="12">
        <f t="shared" si="138"/>
        <v>0.00017638369332755187</v>
      </c>
      <c r="BL278" s="12">
        <f t="shared" si="138"/>
        <v>1.4698641110629322E-05</v>
      </c>
      <c r="BM278" s="12">
        <f t="shared" si="138"/>
        <v>5.879456444251729E-05</v>
      </c>
      <c r="BN278" s="12">
        <f t="shared" si="138"/>
        <v>5.879456444251729E-05</v>
      </c>
      <c r="BO278" s="12">
        <f t="shared" si="138"/>
        <v>5.879456444251729E-05</v>
      </c>
      <c r="BP278" s="12">
        <f t="shared" si="138"/>
        <v>6.614388499783196E-05</v>
      </c>
      <c r="BQ278" s="12">
        <f t="shared" si="138"/>
        <v>0.0014698641110629323</v>
      </c>
      <c r="BR278" s="12">
        <f t="shared" si="138"/>
        <v>7.349320555314661E-06</v>
      </c>
      <c r="BS278" s="12">
        <f t="shared" si="138"/>
        <v>7.349320555314661E-06</v>
      </c>
      <c r="BT278" s="12">
        <f t="shared" si="138"/>
        <v>2.9397282221258644E-05</v>
      </c>
      <c r="BU278" s="12">
        <f t="shared" si="138"/>
        <v>0.0001690343727722372</v>
      </c>
      <c r="BV278" s="12">
        <f t="shared" si="138"/>
        <v>0.08078373154401876</v>
      </c>
      <c r="BW278" s="12">
        <f t="shared" si="138"/>
        <v>2.9397282221258644E-05</v>
      </c>
      <c r="BX278" s="12">
        <f t="shared" si="138"/>
        <v>5.879456444251729E-05</v>
      </c>
      <c r="BY278" s="12">
        <f t="shared" si="138"/>
        <v>3.674660277657331E-05</v>
      </c>
      <c r="BZ278" s="12">
        <f t="shared" si="138"/>
        <v>2.2047961665943984E-05</v>
      </c>
      <c r="CA278" s="12">
        <f t="shared" si="138"/>
        <v>0.0001910823344381812</v>
      </c>
      <c r="CB278" s="12">
        <f t="shared" si="138"/>
        <v>5.144524388720263E-05</v>
      </c>
      <c r="CC278" s="12">
        <f t="shared" si="138"/>
        <v>0</v>
      </c>
      <c r="CD278" s="12">
        <f t="shared" si="138"/>
        <v>2.2047961665943984E-05</v>
      </c>
      <c r="CE278" s="12">
        <f t="shared" si="138"/>
        <v>1.4698641110629322E-05</v>
      </c>
      <c r="CF278" s="12">
        <f t="shared" si="138"/>
        <v>7.349320555314661E-06</v>
      </c>
      <c r="CG278" s="12">
        <f t="shared" si="138"/>
        <v>1.4698641110629322E-05</v>
      </c>
      <c r="CH278" s="12">
        <f t="shared" si="138"/>
        <v>9.55411672190906E-05</v>
      </c>
      <c r="CI278" s="12">
        <f t="shared" si="138"/>
        <v>0.00048505515665076763</v>
      </c>
      <c r="CJ278" s="12">
        <f t="shared" si="138"/>
        <v>2.2047961665943984E-05</v>
      </c>
      <c r="CK278" s="12">
        <f t="shared" si="138"/>
        <v>6.614388499783196E-05</v>
      </c>
      <c r="CL278" s="12">
        <f t="shared" si="138"/>
        <v>3.674660277657331E-05</v>
      </c>
      <c r="CM278" s="12">
        <f t="shared" si="138"/>
        <v>0.0002498768988806985</v>
      </c>
      <c r="CN278" s="12">
        <f t="shared" si="138"/>
        <v>0.00012493844944034925</v>
      </c>
      <c r="CO278" s="12">
        <f t="shared" si="138"/>
        <v>1.4698641110629322E-05</v>
      </c>
      <c r="CP278" s="12">
        <f t="shared" si="138"/>
        <v>7.349320555314661E-06</v>
      </c>
      <c r="CQ278" s="12">
        <f t="shared" si="138"/>
        <v>6.614388499783196E-05</v>
      </c>
      <c r="CR278" s="12">
        <f t="shared" si="138"/>
        <v>5.144524388720263E-05</v>
      </c>
      <c r="CS278" s="12">
        <f t="shared" si="138"/>
        <v>3.674660277657331E-05</v>
      </c>
      <c r="CT278" s="12">
        <f t="shared" si="138"/>
        <v>0</v>
      </c>
      <c r="CU278" s="12">
        <f aca="true" t="shared" si="139" ref="CU278:EG278">CU277/136067</f>
        <v>7.349320555314661E-06</v>
      </c>
      <c r="CV278" s="12">
        <f t="shared" si="139"/>
        <v>9.55411672190906E-05</v>
      </c>
      <c r="CW278" s="12">
        <f t="shared" si="139"/>
        <v>0.0006173429266464316</v>
      </c>
      <c r="CX278" s="12">
        <f t="shared" si="139"/>
        <v>0.00027192486054664246</v>
      </c>
      <c r="CY278" s="12">
        <f t="shared" si="139"/>
        <v>4.409592333188797E-05</v>
      </c>
      <c r="CZ278" s="12">
        <f t="shared" si="139"/>
        <v>0.00010289048777440526</v>
      </c>
      <c r="DA278" s="12">
        <f t="shared" si="139"/>
        <v>0.0001690343727722372</v>
      </c>
      <c r="DB278" s="12">
        <f t="shared" si="139"/>
        <v>8.819184666377594E-05</v>
      </c>
      <c r="DC278" s="12">
        <f t="shared" si="139"/>
        <v>6.614388499783196E-05</v>
      </c>
      <c r="DD278" s="12">
        <f t="shared" si="139"/>
        <v>0.0003160207838785304</v>
      </c>
      <c r="DE278" s="12">
        <f t="shared" si="139"/>
        <v>0.0020063645116009023</v>
      </c>
      <c r="DF278" s="12">
        <f t="shared" si="139"/>
        <v>0.3762631644704447</v>
      </c>
      <c r="DG278" s="12">
        <f t="shared" si="139"/>
        <v>0.00022047961665943983</v>
      </c>
      <c r="DH278" s="12">
        <f t="shared" si="139"/>
        <v>0.0006687881705336342</v>
      </c>
      <c r="DI278" s="12">
        <f t="shared" si="139"/>
        <v>8.819184666377594E-05</v>
      </c>
      <c r="DJ278" s="12">
        <f t="shared" si="139"/>
        <v>7.349320555314661E-06</v>
      </c>
      <c r="DK278" s="12">
        <f t="shared" si="139"/>
        <v>0.00017638369332755187</v>
      </c>
      <c r="DL278" s="12">
        <f t="shared" si="139"/>
        <v>0.00044095923331887967</v>
      </c>
      <c r="DM278" s="12">
        <f t="shared" si="139"/>
        <v>2.2047961665943984E-05</v>
      </c>
      <c r="DN278" s="12">
        <f t="shared" si="139"/>
        <v>3.674660277657331E-05</v>
      </c>
      <c r="DO278" s="12">
        <f t="shared" si="139"/>
        <v>6.614388499783196E-05</v>
      </c>
      <c r="DP278" s="12">
        <f t="shared" si="139"/>
        <v>0.00011023980832971992</v>
      </c>
      <c r="DQ278" s="12">
        <f t="shared" si="139"/>
        <v>7.349320555314662E-05</v>
      </c>
      <c r="DR278" s="12">
        <f t="shared" si="139"/>
        <v>3.674660277657331E-05</v>
      </c>
      <c r="DS278" s="12">
        <f t="shared" si="139"/>
        <v>0.00498283933650334</v>
      </c>
      <c r="DT278" s="12">
        <f t="shared" si="139"/>
        <v>0.0005365004005379703</v>
      </c>
      <c r="DU278" s="12">
        <f t="shared" si="139"/>
        <v>0.00025722621943601314</v>
      </c>
      <c r="DV278" s="12">
        <f t="shared" si="139"/>
        <v>2.2047961665943984E-05</v>
      </c>
      <c r="DW278" s="12">
        <f t="shared" si="139"/>
        <v>0.0005144524388720263</v>
      </c>
      <c r="DX278" s="12">
        <f t="shared" si="139"/>
        <v>2.9397282221258644E-05</v>
      </c>
      <c r="DY278" s="12">
        <f t="shared" si="139"/>
        <v>7.349320555314661E-06</v>
      </c>
      <c r="DZ278" s="12">
        <f t="shared" si="139"/>
        <v>2.9397282221258644E-05</v>
      </c>
      <c r="EA278" s="12">
        <f t="shared" si="139"/>
        <v>0.00016168505221692255</v>
      </c>
      <c r="EB278" s="12">
        <f t="shared" si="139"/>
        <v>0.0002278289372147545</v>
      </c>
      <c r="EC278" s="12">
        <f t="shared" si="139"/>
        <v>0.0001322877699956639</v>
      </c>
      <c r="ED278" s="12">
        <f t="shared" si="139"/>
        <v>5.879456444251729E-05</v>
      </c>
      <c r="EE278" s="12">
        <f t="shared" si="139"/>
        <v>7.349320555314662E-05</v>
      </c>
      <c r="EF278" s="12">
        <f t="shared" si="139"/>
        <v>7.349320555314662E-05</v>
      </c>
      <c r="EG278" s="12">
        <f t="shared" si="139"/>
        <v>2.2047961665943984E-05</v>
      </c>
    </row>
    <row r="279" spans="2:137" ht="4.5" customHeight="1">
      <c r="B279" s="13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</row>
    <row r="280" spans="1:137" ht="12.75">
      <c r="A280" s="3" t="s">
        <v>103</v>
      </c>
      <c r="B280" s="13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</row>
    <row r="281" spans="2:137" ht="12.75">
      <c r="B281" s="7" t="s">
        <v>95</v>
      </c>
      <c r="C281" s="8">
        <v>17</v>
      </c>
      <c r="D281" s="8">
        <v>27</v>
      </c>
      <c r="E281" s="8">
        <v>5</v>
      </c>
      <c r="F281" s="8">
        <v>22</v>
      </c>
      <c r="G281" s="8">
        <v>90</v>
      </c>
      <c r="H281" s="8">
        <v>28</v>
      </c>
      <c r="I281" s="8">
        <v>40</v>
      </c>
      <c r="J281" s="8">
        <v>12</v>
      </c>
      <c r="K281" s="8">
        <v>4</v>
      </c>
      <c r="L281" s="8">
        <v>7</v>
      </c>
      <c r="M281" s="8">
        <v>18</v>
      </c>
      <c r="N281" s="8">
        <v>83</v>
      </c>
      <c r="O281" s="8">
        <v>28</v>
      </c>
      <c r="P281" s="8">
        <v>11</v>
      </c>
      <c r="Q281" s="8">
        <v>15</v>
      </c>
      <c r="R281" s="8">
        <v>112</v>
      </c>
      <c r="S281" s="8">
        <v>31780</v>
      </c>
      <c r="T281" s="8">
        <v>3484</v>
      </c>
      <c r="U281" s="8">
        <v>6</v>
      </c>
      <c r="V281" s="8">
        <v>6</v>
      </c>
      <c r="W281" s="8">
        <v>7</v>
      </c>
      <c r="X281" s="8">
        <v>5</v>
      </c>
      <c r="Y281" s="8">
        <v>177</v>
      </c>
      <c r="Z281" s="8">
        <v>186</v>
      </c>
      <c r="AA281" s="8">
        <v>3</v>
      </c>
      <c r="AB281" s="8">
        <v>1</v>
      </c>
      <c r="AC281" s="8">
        <v>0</v>
      </c>
      <c r="AD281" s="8">
        <v>4</v>
      </c>
      <c r="AE281" s="8">
        <v>7</v>
      </c>
      <c r="AF281" s="8">
        <v>16</v>
      </c>
      <c r="AG281" s="8">
        <v>295</v>
      </c>
      <c r="AH281" s="8">
        <v>1</v>
      </c>
      <c r="AI281" s="8">
        <v>3</v>
      </c>
      <c r="AJ281" s="8">
        <v>15</v>
      </c>
      <c r="AK281" s="8">
        <v>5</v>
      </c>
      <c r="AL281" s="8">
        <v>49</v>
      </c>
      <c r="AM281" s="8">
        <v>1</v>
      </c>
      <c r="AN281" s="8">
        <v>4</v>
      </c>
      <c r="AO281" s="8">
        <v>21</v>
      </c>
      <c r="AP281" s="8">
        <v>36</v>
      </c>
      <c r="AQ281" s="8">
        <v>9</v>
      </c>
      <c r="AR281" s="8">
        <v>9</v>
      </c>
      <c r="AS281" s="8">
        <v>68</v>
      </c>
      <c r="AT281" s="8">
        <v>43</v>
      </c>
      <c r="AU281" s="8">
        <v>29</v>
      </c>
      <c r="AV281" s="8">
        <v>13</v>
      </c>
      <c r="AW281" s="8">
        <v>68</v>
      </c>
      <c r="AX281" s="8">
        <v>20</v>
      </c>
      <c r="AY281" s="8">
        <v>14</v>
      </c>
      <c r="AZ281" s="8">
        <v>908</v>
      </c>
      <c r="BA281" s="8">
        <v>6</v>
      </c>
      <c r="BB281" s="8">
        <v>2</v>
      </c>
      <c r="BC281" s="8">
        <v>9</v>
      </c>
      <c r="BD281" s="8">
        <v>32</v>
      </c>
      <c r="BE281" s="8">
        <v>0</v>
      </c>
      <c r="BF281" s="8">
        <v>4</v>
      </c>
      <c r="BG281" s="8">
        <v>1</v>
      </c>
      <c r="BH281" s="8">
        <v>2</v>
      </c>
      <c r="BI281" s="8">
        <v>4</v>
      </c>
      <c r="BJ281" s="8">
        <v>6</v>
      </c>
      <c r="BK281" s="8">
        <v>10</v>
      </c>
      <c r="BL281" s="8">
        <v>1</v>
      </c>
      <c r="BM281" s="8">
        <v>6</v>
      </c>
      <c r="BN281" s="8">
        <v>9</v>
      </c>
      <c r="BO281" s="8">
        <v>8</v>
      </c>
      <c r="BP281" s="8">
        <v>3</v>
      </c>
      <c r="BQ281" s="8">
        <v>87</v>
      </c>
      <c r="BR281" s="8">
        <v>4</v>
      </c>
      <c r="BS281" s="8">
        <v>2</v>
      </c>
      <c r="BT281" s="8">
        <v>7</v>
      </c>
      <c r="BU281" s="8">
        <v>31</v>
      </c>
      <c r="BV281" s="8">
        <v>9969</v>
      </c>
      <c r="BW281" s="8">
        <v>3</v>
      </c>
      <c r="BX281" s="8">
        <v>6</v>
      </c>
      <c r="BY281" s="8">
        <v>2</v>
      </c>
      <c r="BZ281" s="8">
        <v>3</v>
      </c>
      <c r="CA281" s="8">
        <v>20</v>
      </c>
      <c r="CB281" s="8">
        <v>1</v>
      </c>
      <c r="CC281" s="8">
        <v>2</v>
      </c>
      <c r="CD281" s="8">
        <v>4</v>
      </c>
      <c r="CE281" s="8">
        <v>1</v>
      </c>
      <c r="CF281" s="8">
        <v>1</v>
      </c>
      <c r="CG281" s="8">
        <v>2</v>
      </c>
      <c r="CH281" s="8">
        <v>12</v>
      </c>
      <c r="CI281" s="8">
        <v>38</v>
      </c>
      <c r="CJ281" s="8">
        <v>3</v>
      </c>
      <c r="CK281" s="8">
        <v>5</v>
      </c>
      <c r="CL281" s="8">
        <v>4</v>
      </c>
      <c r="CM281" s="8">
        <v>7</v>
      </c>
      <c r="CN281" s="8">
        <v>15</v>
      </c>
      <c r="CO281" s="8">
        <v>0</v>
      </c>
      <c r="CP281" s="8">
        <v>3</v>
      </c>
      <c r="CQ281" s="8">
        <v>9</v>
      </c>
      <c r="CR281" s="8">
        <v>5</v>
      </c>
      <c r="CS281" s="8">
        <v>4</v>
      </c>
      <c r="CT281" s="8">
        <v>3</v>
      </c>
      <c r="CU281" s="8">
        <v>1</v>
      </c>
      <c r="CV281" s="8">
        <v>5</v>
      </c>
      <c r="CW281" s="8">
        <v>50</v>
      </c>
      <c r="CX281" s="8">
        <v>19</v>
      </c>
      <c r="CY281" s="8">
        <v>5</v>
      </c>
      <c r="CZ281" s="8">
        <v>18</v>
      </c>
      <c r="DA281" s="8">
        <v>7</v>
      </c>
      <c r="DB281" s="8">
        <v>6</v>
      </c>
      <c r="DC281" s="8">
        <v>6</v>
      </c>
      <c r="DD281" s="8">
        <v>15</v>
      </c>
      <c r="DE281" s="8">
        <v>189</v>
      </c>
      <c r="DF281" s="8">
        <v>45248</v>
      </c>
      <c r="DG281" s="8">
        <v>25</v>
      </c>
      <c r="DH281" s="8">
        <v>87</v>
      </c>
      <c r="DI281" s="8">
        <v>8</v>
      </c>
      <c r="DJ281" s="8">
        <v>5</v>
      </c>
      <c r="DK281" s="8">
        <v>15</v>
      </c>
      <c r="DL281" s="8">
        <v>70</v>
      </c>
      <c r="DM281" s="8">
        <v>1</v>
      </c>
      <c r="DN281" s="8">
        <v>8</v>
      </c>
      <c r="DO281" s="8">
        <v>16</v>
      </c>
      <c r="DP281" s="8">
        <v>6</v>
      </c>
      <c r="DQ281" s="8">
        <v>12</v>
      </c>
      <c r="DR281" s="8">
        <v>3</v>
      </c>
      <c r="DS281" s="8">
        <v>325</v>
      </c>
      <c r="DT281" s="8">
        <v>56</v>
      </c>
      <c r="DU281" s="8">
        <v>3</v>
      </c>
      <c r="DV281" s="8">
        <v>3</v>
      </c>
      <c r="DW281" s="8">
        <v>43</v>
      </c>
      <c r="DX281" s="8">
        <v>24</v>
      </c>
      <c r="DY281" s="8">
        <v>3</v>
      </c>
      <c r="DZ281" s="8">
        <v>5</v>
      </c>
      <c r="EA281" s="8">
        <v>15</v>
      </c>
      <c r="EB281" s="8">
        <v>24</v>
      </c>
      <c r="EC281" s="8">
        <v>12</v>
      </c>
      <c r="ED281" s="8">
        <v>4</v>
      </c>
      <c r="EE281" s="8">
        <v>1</v>
      </c>
      <c r="EF281" s="8">
        <v>8</v>
      </c>
      <c r="EG281" s="8">
        <v>2</v>
      </c>
    </row>
    <row r="282" spans="1:137" ht="12.75">
      <c r="A282" s="9" t="s">
        <v>13</v>
      </c>
      <c r="C282" s="8">
        <v>17</v>
      </c>
      <c r="D282" s="8">
        <v>27</v>
      </c>
      <c r="E282" s="8">
        <v>5</v>
      </c>
      <c r="F282" s="8">
        <v>22</v>
      </c>
      <c r="G282" s="8">
        <v>90</v>
      </c>
      <c r="H282" s="8">
        <v>28</v>
      </c>
      <c r="I282" s="8">
        <v>40</v>
      </c>
      <c r="J282" s="8">
        <v>12</v>
      </c>
      <c r="K282" s="8">
        <v>4</v>
      </c>
      <c r="L282" s="8">
        <v>7</v>
      </c>
      <c r="M282" s="8">
        <v>18</v>
      </c>
      <c r="N282" s="8">
        <v>83</v>
      </c>
      <c r="O282" s="8">
        <v>28</v>
      </c>
      <c r="P282" s="8">
        <v>11</v>
      </c>
      <c r="Q282" s="8">
        <v>15</v>
      </c>
      <c r="R282" s="8">
        <v>112</v>
      </c>
      <c r="S282" s="8">
        <v>31780</v>
      </c>
      <c r="T282" s="8">
        <v>3484</v>
      </c>
      <c r="U282" s="8">
        <v>6</v>
      </c>
      <c r="V282" s="8">
        <v>6</v>
      </c>
      <c r="W282" s="8">
        <v>7</v>
      </c>
      <c r="X282" s="8">
        <v>5</v>
      </c>
      <c r="Y282" s="8">
        <v>177</v>
      </c>
      <c r="Z282" s="8">
        <v>186</v>
      </c>
      <c r="AA282" s="8">
        <v>3</v>
      </c>
      <c r="AB282" s="8">
        <v>1</v>
      </c>
      <c r="AC282" s="8">
        <v>0</v>
      </c>
      <c r="AD282" s="8">
        <v>4</v>
      </c>
      <c r="AE282" s="8">
        <v>7</v>
      </c>
      <c r="AF282" s="8">
        <v>16</v>
      </c>
      <c r="AG282" s="8">
        <v>295</v>
      </c>
      <c r="AH282" s="8">
        <v>1</v>
      </c>
      <c r="AI282" s="8">
        <v>3</v>
      </c>
      <c r="AJ282" s="8">
        <v>15</v>
      </c>
      <c r="AK282" s="8">
        <v>5</v>
      </c>
      <c r="AL282" s="8">
        <v>49</v>
      </c>
      <c r="AM282" s="8">
        <v>1</v>
      </c>
      <c r="AN282" s="8">
        <v>4</v>
      </c>
      <c r="AO282" s="8">
        <v>21</v>
      </c>
      <c r="AP282" s="8">
        <v>36</v>
      </c>
      <c r="AQ282" s="8">
        <v>9</v>
      </c>
      <c r="AR282" s="8">
        <v>9</v>
      </c>
      <c r="AS282" s="8">
        <v>68</v>
      </c>
      <c r="AT282" s="8">
        <v>43</v>
      </c>
      <c r="AU282" s="8">
        <v>29</v>
      </c>
      <c r="AV282" s="8">
        <v>13</v>
      </c>
      <c r="AW282" s="8">
        <v>68</v>
      </c>
      <c r="AX282" s="8">
        <v>20</v>
      </c>
      <c r="AY282" s="8">
        <v>14</v>
      </c>
      <c r="AZ282" s="8">
        <v>908</v>
      </c>
      <c r="BA282" s="8">
        <v>6</v>
      </c>
      <c r="BB282" s="8">
        <v>2</v>
      </c>
      <c r="BC282" s="8">
        <v>9</v>
      </c>
      <c r="BD282" s="8">
        <v>32</v>
      </c>
      <c r="BE282" s="8">
        <v>0</v>
      </c>
      <c r="BF282" s="8">
        <v>4</v>
      </c>
      <c r="BG282" s="8">
        <v>1</v>
      </c>
      <c r="BH282" s="8">
        <v>2</v>
      </c>
      <c r="BI282" s="8">
        <v>4</v>
      </c>
      <c r="BJ282" s="8">
        <v>6</v>
      </c>
      <c r="BK282" s="8">
        <v>10</v>
      </c>
      <c r="BL282" s="8">
        <v>1</v>
      </c>
      <c r="BM282" s="8">
        <v>6</v>
      </c>
      <c r="BN282" s="8">
        <v>9</v>
      </c>
      <c r="BO282" s="8">
        <v>8</v>
      </c>
      <c r="BP282" s="8">
        <v>3</v>
      </c>
      <c r="BQ282" s="8">
        <v>87</v>
      </c>
      <c r="BR282" s="8">
        <v>4</v>
      </c>
      <c r="BS282" s="8">
        <v>2</v>
      </c>
      <c r="BT282" s="8">
        <v>7</v>
      </c>
      <c r="BU282" s="8">
        <v>31</v>
      </c>
      <c r="BV282" s="8">
        <v>9969</v>
      </c>
      <c r="BW282" s="8">
        <v>3</v>
      </c>
      <c r="BX282" s="8">
        <v>6</v>
      </c>
      <c r="BY282" s="8">
        <v>2</v>
      </c>
      <c r="BZ282" s="8">
        <v>3</v>
      </c>
      <c r="CA282" s="8">
        <v>20</v>
      </c>
      <c r="CB282" s="8">
        <v>1</v>
      </c>
      <c r="CC282" s="8">
        <v>2</v>
      </c>
      <c r="CD282" s="8">
        <v>4</v>
      </c>
      <c r="CE282" s="8">
        <v>1</v>
      </c>
      <c r="CF282" s="8">
        <v>1</v>
      </c>
      <c r="CG282" s="8">
        <v>2</v>
      </c>
      <c r="CH282" s="8">
        <v>12</v>
      </c>
      <c r="CI282" s="8">
        <v>38</v>
      </c>
      <c r="CJ282" s="8">
        <v>3</v>
      </c>
      <c r="CK282" s="8">
        <v>5</v>
      </c>
      <c r="CL282" s="8">
        <v>4</v>
      </c>
      <c r="CM282" s="8">
        <v>7</v>
      </c>
      <c r="CN282" s="8">
        <v>15</v>
      </c>
      <c r="CO282" s="8">
        <v>0</v>
      </c>
      <c r="CP282" s="8">
        <v>3</v>
      </c>
      <c r="CQ282" s="8">
        <v>9</v>
      </c>
      <c r="CR282" s="8">
        <v>5</v>
      </c>
      <c r="CS282" s="8">
        <v>4</v>
      </c>
      <c r="CT282" s="8">
        <v>3</v>
      </c>
      <c r="CU282" s="8">
        <v>1</v>
      </c>
      <c r="CV282" s="8">
        <v>5</v>
      </c>
      <c r="CW282" s="8">
        <v>50</v>
      </c>
      <c r="CX282" s="8">
        <v>19</v>
      </c>
      <c r="CY282" s="8">
        <v>5</v>
      </c>
      <c r="CZ282" s="8">
        <v>18</v>
      </c>
      <c r="DA282" s="8">
        <v>7</v>
      </c>
      <c r="DB282" s="8">
        <v>6</v>
      </c>
      <c r="DC282" s="8">
        <v>6</v>
      </c>
      <c r="DD282" s="8">
        <v>15</v>
      </c>
      <c r="DE282" s="8">
        <v>189</v>
      </c>
      <c r="DF282" s="8">
        <v>45248</v>
      </c>
      <c r="DG282" s="8">
        <v>25</v>
      </c>
      <c r="DH282" s="8">
        <v>87</v>
      </c>
      <c r="DI282" s="8">
        <v>8</v>
      </c>
      <c r="DJ282" s="8">
        <v>5</v>
      </c>
      <c r="DK282" s="8">
        <v>15</v>
      </c>
      <c r="DL282" s="8">
        <v>70</v>
      </c>
      <c r="DM282" s="8">
        <v>1</v>
      </c>
      <c r="DN282" s="8">
        <v>8</v>
      </c>
      <c r="DO282" s="8">
        <v>16</v>
      </c>
      <c r="DP282" s="8">
        <v>6</v>
      </c>
      <c r="DQ282" s="8">
        <v>12</v>
      </c>
      <c r="DR282" s="8">
        <v>3</v>
      </c>
      <c r="DS282" s="8">
        <v>325</v>
      </c>
      <c r="DT282" s="8">
        <v>56</v>
      </c>
      <c r="DU282" s="8">
        <v>3</v>
      </c>
      <c r="DV282" s="8">
        <v>3</v>
      </c>
      <c r="DW282" s="8">
        <v>43</v>
      </c>
      <c r="DX282" s="8">
        <v>24</v>
      </c>
      <c r="DY282" s="8">
        <v>3</v>
      </c>
      <c r="DZ282" s="8">
        <v>5</v>
      </c>
      <c r="EA282" s="8">
        <v>15</v>
      </c>
      <c r="EB282" s="8">
        <v>24</v>
      </c>
      <c r="EC282" s="8">
        <v>12</v>
      </c>
      <c r="ED282" s="8">
        <v>4</v>
      </c>
      <c r="EE282" s="8">
        <v>1</v>
      </c>
      <c r="EF282" s="8">
        <v>8</v>
      </c>
      <c r="EG282" s="8">
        <v>2</v>
      </c>
    </row>
    <row r="283" spans="2:137" s="10" customFormat="1" ht="12.75" customHeight="1">
      <c r="B283" s="11" t="s">
        <v>145</v>
      </c>
      <c r="C283" s="12">
        <f aca="true" t="shared" si="140" ref="C283:AH283">C282/94521</f>
        <v>0.00017985421229144846</v>
      </c>
      <c r="D283" s="12">
        <f t="shared" si="140"/>
        <v>0.0002856508077570064</v>
      </c>
      <c r="E283" s="12">
        <f t="shared" si="140"/>
        <v>5.2898297732778956E-05</v>
      </c>
      <c r="F283" s="12">
        <f t="shared" si="140"/>
        <v>0.0002327525100242274</v>
      </c>
      <c r="G283" s="12">
        <f t="shared" si="140"/>
        <v>0.0009521693591900213</v>
      </c>
      <c r="H283" s="12">
        <f t="shared" si="140"/>
        <v>0.0002962304673035622</v>
      </c>
      <c r="I283" s="12">
        <f t="shared" si="140"/>
        <v>0.00042318638186223165</v>
      </c>
      <c r="J283" s="12">
        <f t="shared" si="140"/>
        <v>0.0001269559145586695</v>
      </c>
      <c r="K283" s="12">
        <f t="shared" si="140"/>
        <v>4.231863818622317E-05</v>
      </c>
      <c r="L283" s="12">
        <f t="shared" si="140"/>
        <v>7.405761682589055E-05</v>
      </c>
      <c r="M283" s="12">
        <f t="shared" si="140"/>
        <v>0.00019043387183800424</v>
      </c>
      <c r="N283" s="12">
        <f t="shared" si="140"/>
        <v>0.0008781117423641308</v>
      </c>
      <c r="O283" s="12">
        <f t="shared" si="140"/>
        <v>0.0002962304673035622</v>
      </c>
      <c r="P283" s="12">
        <f t="shared" si="140"/>
        <v>0.0001163762550121137</v>
      </c>
      <c r="Q283" s="12">
        <f t="shared" si="140"/>
        <v>0.00015869489319833688</v>
      </c>
      <c r="R283" s="12">
        <f t="shared" si="140"/>
        <v>0.0011849218692142488</v>
      </c>
      <c r="S283" s="12">
        <f t="shared" si="140"/>
        <v>0.3362215803895431</v>
      </c>
      <c r="T283" s="12">
        <f t="shared" si="140"/>
        <v>0.036859533860200376</v>
      </c>
      <c r="U283" s="12">
        <f t="shared" si="140"/>
        <v>6.347795727933476E-05</v>
      </c>
      <c r="V283" s="12">
        <f t="shared" si="140"/>
        <v>6.347795727933476E-05</v>
      </c>
      <c r="W283" s="12">
        <f t="shared" si="140"/>
        <v>7.405761682589055E-05</v>
      </c>
      <c r="X283" s="12">
        <f t="shared" si="140"/>
        <v>5.2898297732778956E-05</v>
      </c>
      <c r="Y283" s="12">
        <f t="shared" si="140"/>
        <v>0.0018725997397403753</v>
      </c>
      <c r="Z283" s="12">
        <f t="shared" si="140"/>
        <v>0.0019678166756593772</v>
      </c>
      <c r="AA283" s="12">
        <f t="shared" si="140"/>
        <v>3.173897863966738E-05</v>
      </c>
      <c r="AB283" s="12">
        <f t="shared" si="140"/>
        <v>1.0579659546555793E-05</v>
      </c>
      <c r="AC283" s="12">
        <f t="shared" si="140"/>
        <v>0</v>
      </c>
      <c r="AD283" s="12">
        <f t="shared" si="140"/>
        <v>4.231863818622317E-05</v>
      </c>
      <c r="AE283" s="12">
        <f t="shared" si="140"/>
        <v>7.405761682589055E-05</v>
      </c>
      <c r="AF283" s="12">
        <f t="shared" si="140"/>
        <v>0.00016927455274489268</v>
      </c>
      <c r="AG283" s="12">
        <f t="shared" si="140"/>
        <v>0.0031209995662339588</v>
      </c>
      <c r="AH283" s="12">
        <f t="shared" si="140"/>
        <v>1.0579659546555793E-05</v>
      </c>
      <c r="AI283" s="12">
        <f aca="true" t="shared" si="141" ref="AI283:CT283">AI282/94521</f>
        <v>3.173897863966738E-05</v>
      </c>
      <c r="AJ283" s="12">
        <f t="shared" si="141"/>
        <v>0.00015869489319833688</v>
      </c>
      <c r="AK283" s="12">
        <f t="shared" si="141"/>
        <v>5.2898297732778956E-05</v>
      </c>
      <c r="AL283" s="12">
        <f t="shared" si="141"/>
        <v>0.0005184033177812338</v>
      </c>
      <c r="AM283" s="12">
        <f t="shared" si="141"/>
        <v>1.0579659546555793E-05</v>
      </c>
      <c r="AN283" s="12">
        <f t="shared" si="141"/>
        <v>4.231863818622317E-05</v>
      </c>
      <c r="AO283" s="12">
        <f t="shared" si="141"/>
        <v>0.00022217285047767163</v>
      </c>
      <c r="AP283" s="12">
        <f t="shared" si="141"/>
        <v>0.0003808677436760085</v>
      </c>
      <c r="AQ283" s="12">
        <f t="shared" si="141"/>
        <v>9.521693591900212E-05</v>
      </c>
      <c r="AR283" s="12">
        <f t="shared" si="141"/>
        <v>9.521693591900212E-05</v>
      </c>
      <c r="AS283" s="12">
        <f t="shared" si="141"/>
        <v>0.0007194168491657938</v>
      </c>
      <c r="AT283" s="12">
        <f t="shared" si="141"/>
        <v>0.00045492536050189907</v>
      </c>
      <c r="AU283" s="12">
        <f t="shared" si="141"/>
        <v>0.00030681012685011795</v>
      </c>
      <c r="AV283" s="12">
        <f t="shared" si="141"/>
        <v>0.0001375355741052253</v>
      </c>
      <c r="AW283" s="12">
        <f t="shared" si="141"/>
        <v>0.0007194168491657938</v>
      </c>
      <c r="AX283" s="12">
        <f t="shared" si="141"/>
        <v>0.00021159319093111583</v>
      </c>
      <c r="AY283" s="12">
        <f t="shared" si="141"/>
        <v>0.0001481152336517811</v>
      </c>
      <c r="AZ283" s="12">
        <f t="shared" si="141"/>
        <v>0.009606330868272658</v>
      </c>
      <c r="BA283" s="12">
        <f t="shared" si="141"/>
        <v>6.347795727933476E-05</v>
      </c>
      <c r="BB283" s="12">
        <f t="shared" si="141"/>
        <v>2.1159319093111585E-05</v>
      </c>
      <c r="BC283" s="12">
        <f t="shared" si="141"/>
        <v>9.521693591900212E-05</v>
      </c>
      <c r="BD283" s="12">
        <f t="shared" si="141"/>
        <v>0.00033854910548978536</v>
      </c>
      <c r="BE283" s="12">
        <f t="shared" si="141"/>
        <v>0</v>
      </c>
      <c r="BF283" s="12">
        <f t="shared" si="141"/>
        <v>4.231863818622317E-05</v>
      </c>
      <c r="BG283" s="12">
        <f t="shared" si="141"/>
        <v>1.0579659546555793E-05</v>
      </c>
      <c r="BH283" s="12">
        <f t="shared" si="141"/>
        <v>2.1159319093111585E-05</v>
      </c>
      <c r="BI283" s="12">
        <f t="shared" si="141"/>
        <v>4.231863818622317E-05</v>
      </c>
      <c r="BJ283" s="12">
        <f t="shared" si="141"/>
        <v>6.347795727933476E-05</v>
      </c>
      <c r="BK283" s="12">
        <f t="shared" si="141"/>
        <v>0.00010579659546555791</v>
      </c>
      <c r="BL283" s="12">
        <f t="shared" si="141"/>
        <v>1.0579659546555793E-05</v>
      </c>
      <c r="BM283" s="12">
        <f t="shared" si="141"/>
        <v>6.347795727933476E-05</v>
      </c>
      <c r="BN283" s="12">
        <f t="shared" si="141"/>
        <v>9.521693591900212E-05</v>
      </c>
      <c r="BO283" s="12">
        <f t="shared" si="141"/>
        <v>8.463727637244634E-05</v>
      </c>
      <c r="BP283" s="12">
        <f t="shared" si="141"/>
        <v>3.173897863966738E-05</v>
      </c>
      <c r="BQ283" s="12">
        <f t="shared" si="141"/>
        <v>0.0009204303805503539</v>
      </c>
      <c r="BR283" s="12">
        <f t="shared" si="141"/>
        <v>4.231863818622317E-05</v>
      </c>
      <c r="BS283" s="12">
        <f t="shared" si="141"/>
        <v>2.1159319093111585E-05</v>
      </c>
      <c r="BT283" s="12">
        <f t="shared" si="141"/>
        <v>7.405761682589055E-05</v>
      </c>
      <c r="BU283" s="12">
        <f t="shared" si="141"/>
        <v>0.00032796944594322956</v>
      </c>
      <c r="BV283" s="12">
        <f t="shared" si="141"/>
        <v>0.1054686260196147</v>
      </c>
      <c r="BW283" s="12">
        <f t="shared" si="141"/>
        <v>3.173897863966738E-05</v>
      </c>
      <c r="BX283" s="12">
        <f t="shared" si="141"/>
        <v>6.347795727933476E-05</v>
      </c>
      <c r="BY283" s="12">
        <f t="shared" si="141"/>
        <v>2.1159319093111585E-05</v>
      </c>
      <c r="BZ283" s="12">
        <f t="shared" si="141"/>
        <v>3.173897863966738E-05</v>
      </c>
      <c r="CA283" s="12">
        <f t="shared" si="141"/>
        <v>0.00021159319093111583</v>
      </c>
      <c r="CB283" s="12">
        <f t="shared" si="141"/>
        <v>1.0579659546555793E-05</v>
      </c>
      <c r="CC283" s="12">
        <f t="shared" si="141"/>
        <v>2.1159319093111585E-05</v>
      </c>
      <c r="CD283" s="12">
        <f t="shared" si="141"/>
        <v>4.231863818622317E-05</v>
      </c>
      <c r="CE283" s="12">
        <f t="shared" si="141"/>
        <v>1.0579659546555793E-05</v>
      </c>
      <c r="CF283" s="12">
        <f t="shared" si="141"/>
        <v>1.0579659546555793E-05</v>
      </c>
      <c r="CG283" s="12">
        <f t="shared" si="141"/>
        <v>2.1159319093111585E-05</v>
      </c>
      <c r="CH283" s="12">
        <f t="shared" si="141"/>
        <v>0.0001269559145586695</v>
      </c>
      <c r="CI283" s="12">
        <f t="shared" si="141"/>
        <v>0.0004020270627691201</v>
      </c>
      <c r="CJ283" s="12">
        <f t="shared" si="141"/>
        <v>3.173897863966738E-05</v>
      </c>
      <c r="CK283" s="12">
        <f t="shared" si="141"/>
        <v>5.2898297732778956E-05</v>
      </c>
      <c r="CL283" s="12">
        <f t="shared" si="141"/>
        <v>4.231863818622317E-05</v>
      </c>
      <c r="CM283" s="12">
        <f t="shared" si="141"/>
        <v>7.405761682589055E-05</v>
      </c>
      <c r="CN283" s="12">
        <f t="shared" si="141"/>
        <v>0.00015869489319833688</v>
      </c>
      <c r="CO283" s="12">
        <f t="shared" si="141"/>
        <v>0</v>
      </c>
      <c r="CP283" s="12">
        <f t="shared" si="141"/>
        <v>3.173897863966738E-05</v>
      </c>
      <c r="CQ283" s="12">
        <f t="shared" si="141"/>
        <v>9.521693591900212E-05</v>
      </c>
      <c r="CR283" s="12">
        <f t="shared" si="141"/>
        <v>5.2898297732778956E-05</v>
      </c>
      <c r="CS283" s="12">
        <f t="shared" si="141"/>
        <v>4.231863818622317E-05</v>
      </c>
      <c r="CT283" s="12">
        <f t="shared" si="141"/>
        <v>3.173897863966738E-05</v>
      </c>
      <c r="CU283" s="12">
        <f aca="true" t="shared" si="142" ref="CU283:EG283">CU282/94521</f>
        <v>1.0579659546555793E-05</v>
      </c>
      <c r="CV283" s="12">
        <f t="shared" si="142"/>
        <v>5.2898297732778956E-05</v>
      </c>
      <c r="CW283" s="12">
        <f t="shared" si="142"/>
        <v>0.0005289829773277896</v>
      </c>
      <c r="CX283" s="12">
        <f t="shared" si="142"/>
        <v>0.00020101353138456005</v>
      </c>
      <c r="CY283" s="12">
        <f t="shared" si="142"/>
        <v>5.2898297732778956E-05</v>
      </c>
      <c r="CZ283" s="12">
        <f t="shared" si="142"/>
        <v>0.00019043387183800424</v>
      </c>
      <c r="DA283" s="12">
        <f t="shared" si="142"/>
        <v>7.405761682589055E-05</v>
      </c>
      <c r="DB283" s="12">
        <f t="shared" si="142"/>
        <v>6.347795727933476E-05</v>
      </c>
      <c r="DC283" s="12">
        <f t="shared" si="142"/>
        <v>6.347795727933476E-05</v>
      </c>
      <c r="DD283" s="12">
        <f t="shared" si="142"/>
        <v>0.00015869489319833688</v>
      </c>
      <c r="DE283" s="12">
        <f t="shared" si="142"/>
        <v>0.0019995556542990447</v>
      </c>
      <c r="DF283" s="12">
        <f t="shared" si="142"/>
        <v>0.47870843516255646</v>
      </c>
      <c r="DG283" s="12">
        <f t="shared" si="142"/>
        <v>0.0002644914886638948</v>
      </c>
      <c r="DH283" s="12">
        <f t="shared" si="142"/>
        <v>0.0009204303805503539</v>
      </c>
      <c r="DI283" s="12">
        <f t="shared" si="142"/>
        <v>8.463727637244634E-05</v>
      </c>
      <c r="DJ283" s="12">
        <f t="shared" si="142"/>
        <v>5.2898297732778956E-05</v>
      </c>
      <c r="DK283" s="12">
        <f t="shared" si="142"/>
        <v>0.00015869489319833688</v>
      </c>
      <c r="DL283" s="12">
        <f t="shared" si="142"/>
        <v>0.0007405761682589055</v>
      </c>
      <c r="DM283" s="12">
        <f t="shared" si="142"/>
        <v>1.0579659546555793E-05</v>
      </c>
      <c r="DN283" s="12">
        <f t="shared" si="142"/>
        <v>8.463727637244634E-05</v>
      </c>
      <c r="DO283" s="12">
        <f t="shared" si="142"/>
        <v>0.00016927455274489268</v>
      </c>
      <c r="DP283" s="12">
        <f t="shared" si="142"/>
        <v>6.347795727933476E-05</v>
      </c>
      <c r="DQ283" s="12">
        <f t="shared" si="142"/>
        <v>0.0001269559145586695</v>
      </c>
      <c r="DR283" s="12">
        <f t="shared" si="142"/>
        <v>3.173897863966738E-05</v>
      </c>
      <c r="DS283" s="12">
        <f t="shared" si="142"/>
        <v>0.003438389352630632</v>
      </c>
      <c r="DT283" s="12">
        <f t="shared" si="142"/>
        <v>0.0005924609346071244</v>
      </c>
      <c r="DU283" s="12">
        <f t="shared" si="142"/>
        <v>3.173897863966738E-05</v>
      </c>
      <c r="DV283" s="12">
        <f t="shared" si="142"/>
        <v>3.173897863966738E-05</v>
      </c>
      <c r="DW283" s="12">
        <f t="shared" si="142"/>
        <v>0.00045492536050189907</v>
      </c>
      <c r="DX283" s="12">
        <f t="shared" si="142"/>
        <v>0.000253911829117339</v>
      </c>
      <c r="DY283" s="12">
        <f t="shared" si="142"/>
        <v>3.173897863966738E-05</v>
      </c>
      <c r="DZ283" s="12">
        <f t="shared" si="142"/>
        <v>5.2898297732778956E-05</v>
      </c>
      <c r="EA283" s="12">
        <f t="shared" si="142"/>
        <v>0.00015869489319833688</v>
      </c>
      <c r="EB283" s="12">
        <f t="shared" si="142"/>
        <v>0.000253911829117339</v>
      </c>
      <c r="EC283" s="12">
        <f t="shared" si="142"/>
        <v>0.0001269559145586695</v>
      </c>
      <c r="ED283" s="12">
        <f t="shared" si="142"/>
        <v>4.231863818622317E-05</v>
      </c>
      <c r="EE283" s="12">
        <f t="shared" si="142"/>
        <v>1.0579659546555793E-05</v>
      </c>
      <c r="EF283" s="12">
        <f t="shared" si="142"/>
        <v>8.463727637244634E-05</v>
      </c>
      <c r="EG283" s="12">
        <f t="shared" si="142"/>
        <v>2.1159319093111585E-05</v>
      </c>
    </row>
    <row r="284" spans="2:137" ht="4.5" customHeight="1">
      <c r="B284" s="13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</row>
    <row r="285" spans="1:137" ht="12.75">
      <c r="A285" s="3" t="s">
        <v>104</v>
      </c>
      <c r="B285" s="13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</row>
    <row r="286" spans="2:137" ht="12.75">
      <c r="B286" s="7" t="s">
        <v>95</v>
      </c>
      <c r="C286" s="8">
        <v>23</v>
      </c>
      <c r="D286" s="8">
        <v>30</v>
      </c>
      <c r="E286" s="8">
        <v>5</v>
      </c>
      <c r="F286" s="8">
        <v>11</v>
      </c>
      <c r="G286" s="8">
        <v>73</v>
      </c>
      <c r="H286" s="8">
        <v>38</v>
      </c>
      <c r="I286" s="8">
        <v>29</v>
      </c>
      <c r="J286" s="8">
        <v>9</v>
      </c>
      <c r="K286" s="8">
        <v>5</v>
      </c>
      <c r="L286" s="8">
        <v>4</v>
      </c>
      <c r="M286" s="8">
        <v>6</v>
      </c>
      <c r="N286" s="8">
        <v>98</v>
      </c>
      <c r="O286" s="8">
        <v>45</v>
      </c>
      <c r="P286" s="8">
        <v>12</v>
      </c>
      <c r="Q286" s="8">
        <v>55</v>
      </c>
      <c r="R286" s="8">
        <v>120</v>
      </c>
      <c r="S286" s="8">
        <v>40737</v>
      </c>
      <c r="T286" s="8">
        <v>4212</v>
      </c>
      <c r="U286" s="8">
        <v>8</v>
      </c>
      <c r="V286" s="8">
        <v>5</v>
      </c>
      <c r="W286" s="8">
        <v>0</v>
      </c>
      <c r="X286" s="8">
        <v>2</v>
      </c>
      <c r="Y286" s="8">
        <v>324</v>
      </c>
      <c r="Z286" s="8">
        <v>160</v>
      </c>
      <c r="AA286" s="8">
        <v>2</v>
      </c>
      <c r="AB286" s="8">
        <v>6</v>
      </c>
      <c r="AC286" s="8">
        <v>1</v>
      </c>
      <c r="AD286" s="8">
        <v>14</v>
      </c>
      <c r="AE286" s="8">
        <v>10</v>
      </c>
      <c r="AF286" s="8">
        <v>26</v>
      </c>
      <c r="AG286" s="8">
        <v>251</v>
      </c>
      <c r="AH286" s="8">
        <v>6</v>
      </c>
      <c r="AI286" s="8">
        <v>1</v>
      </c>
      <c r="AJ286" s="8">
        <v>19</v>
      </c>
      <c r="AK286" s="8">
        <v>5</v>
      </c>
      <c r="AL286" s="8">
        <v>60</v>
      </c>
      <c r="AM286" s="8">
        <v>4</v>
      </c>
      <c r="AN286" s="8">
        <v>4</v>
      </c>
      <c r="AO286" s="8">
        <v>27</v>
      </c>
      <c r="AP286" s="8">
        <v>25</v>
      </c>
      <c r="AQ286" s="8">
        <v>8</v>
      </c>
      <c r="AR286" s="8">
        <v>12</v>
      </c>
      <c r="AS286" s="8">
        <v>57</v>
      </c>
      <c r="AT286" s="8">
        <v>42</v>
      </c>
      <c r="AU286" s="8">
        <v>22</v>
      </c>
      <c r="AV286" s="8">
        <v>29</v>
      </c>
      <c r="AW286" s="8">
        <v>86</v>
      </c>
      <c r="AX286" s="8">
        <v>18</v>
      </c>
      <c r="AY286" s="8">
        <v>21</v>
      </c>
      <c r="AZ286" s="8">
        <v>906</v>
      </c>
      <c r="BA286" s="8">
        <v>20</v>
      </c>
      <c r="BB286" s="8">
        <v>1</v>
      </c>
      <c r="BC286" s="8">
        <v>13</v>
      </c>
      <c r="BD286" s="8">
        <v>35</v>
      </c>
      <c r="BE286" s="8">
        <v>0</v>
      </c>
      <c r="BF286" s="8">
        <v>4</v>
      </c>
      <c r="BG286" s="8">
        <v>2</v>
      </c>
      <c r="BH286" s="8">
        <v>13</v>
      </c>
      <c r="BI286" s="8">
        <v>5</v>
      </c>
      <c r="BJ286" s="8">
        <v>6</v>
      </c>
      <c r="BK286" s="8">
        <v>10</v>
      </c>
      <c r="BL286" s="8">
        <v>2</v>
      </c>
      <c r="BM286" s="8">
        <v>31</v>
      </c>
      <c r="BN286" s="8">
        <v>7</v>
      </c>
      <c r="BO286" s="8">
        <v>8</v>
      </c>
      <c r="BP286" s="8">
        <v>2</v>
      </c>
      <c r="BQ286" s="8">
        <v>94</v>
      </c>
      <c r="BR286" s="8">
        <v>11</v>
      </c>
      <c r="BS286" s="8">
        <v>4</v>
      </c>
      <c r="BT286" s="8">
        <v>8</v>
      </c>
      <c r="BU286" s="8">
        <v>62</v>
      </c>
      <c r="BV286" s="8">
        <v>14572</v>
      </c>
      <c r="BW286" s="8">
        <v>7</v>
      </c>
      <c r="BX286" s="8">
        <v>3</v>
      </c>
      <c r="BY286" s="8">
        <v>4</v>
      </c>
      <c r="BZ286" s="8">
        <v>2</v>
      </c>
      <c r="CA286" s="8">
        <v>27</v>
      </c>
      <c r="CB286" s="8">
        <v>4</v>
      </c>
      <c r="CC286" s="8">
        <v>3</v>
      </c>
      <c r="CD286" s="8">
        <v>2</v>
      </c>
      <c r="CE286" s="8">
        <v>4</v>
      </c>
      <c r="CF286" s="8">
        <v>2</v>
      </c>
      <c r="CG286" s="8">
        <v>6</v>
      </c>
      <c r="CH286" s="8">
        <v>16</v>
      </c>
      <c r="CI286" s="8">
        <v>32</v>
      </c>
      <c r="CJ286" s="8">
        <v>0</v>
      </c>
      <c r="CK286" s="8">
        <v>5</v>
      </c>
      <c r="CL286" s="8">
        <v>15</v>
      </c>
      <c r="CM286" s="8">
        <v>8</v>
      </c>
      <c r="CN286" s="8">
        <v>5</v>
      </c>
      <c r="CO286" s="8">
        <v>2</v>
      </c>
      <c r="CP286" s="8">
        <v>2</v>
      </c>
      <c r="CQ286" s="8">
        <v>21</v>
      </c>
      <c r="CR286" s="8">
        <v>15</v>
      </c>
      <c r="CS286" s="8">
        <v>0</v>
      </c>
      <c r="CT286" s="8">
        <v>1</v>
      </c>
      <c r="CU286" s="8">
        <v>2</v>
      </c>
      <c r="CV286" s="8">
        <v>7</v>
      </c>
      <c r="CW286" s="8">
        <v>66</v>
      </c>
      <c r="CX286" s="8">
        <v>20</v>
      </c>
      <c r="CY286" s="8">
        <v>7</v>
      </c>
      <c r="CZ286" s="8">
        <v>27</v>
      </c>
      <c r="DA286" s="8">
        <v>4</v>
      </c>
      <c r="DB286" s="8">
        <v>5</v>
      </c>
      <c r="DC286" s="8">
        <v>16</v>
      </c>
      <c r="DD286" s="8">
        <v>34</v>
      </c>
      <c r="DE286" s="8">
        <v>199</v>
      </c>
      <c r="DF286" s="8">
        <v>53830</v>
      </c>
      <c r="DG286" s="8">
        <v>42</v>
      </c>
      <c r="DH286" s="8">
        <v>137</v>
      </c>
      <c r="DI286" s="8">
        <v>9</v>
      </c>
      <c r="DJ286" s="8">
        <v>5</v>
      </c>
      <c r="DK286" s="8">
        <v>29</v>
      </c>
      <c r="DL286" s="8">
        <v>102</v>
      </c>
      <c r="DM286" s="8">
        <v>4</v>
      </c>
      <c r="DN286" s="8">
        <v>6</v>
      </c>
      <c r="DO286" s="8">
        <v>10</v>
      </c>
      <c r="DP286" s="8">
        <v>9</v>
      </c>
      <c r="DQ286" s="8">
        <v>8</v>
      </c>
      <c r="DR286" s="8">
        <v>0</v>
      </c>
      <c r="DS286" s="8">
        <v>539</v>
      </c>
      <c r="DT286" s="8">
        <v>134</v>
      </c>
      <c r="DU286" s="8">
        <v>4</v>
      </c>
      <c r="DV286" s="8">
        <v>4</v>
      </c>
      <c r="DW286" s="8">
        <v>11</v>
      </c>
      <c r="DX286" s="8">
        <v>16</v>
      </c>
      <c r="DY286" s="8">
        <v>5</v>
      </c>
      <c r="DZ286" s="8">
        <v>2</v>
      </c>
      <c r="EA286" s="8">
        <v>16</v>
      </c>
      <c r="EB286" s="8">
        <v>15</v>
      </c>
      <c r="EC286" s="8">
        <v>18</v>
      </c>
      <c r="ED286" s="8">
        <v>10</v>
      </c>
      <c r="EE286" s="8">
        <v>2</v>
      </c>
      <c r="EF286" s="8">
        <v>5</v>
      </c>
      <c r="EG286" s="8">
        <v>0</v>
      </c>
    </row>
    <row r="287" spans="1:137" ht="12.75">
      <c r="A287" s="9" t="s">
        <v>13</v>
      </c>
      <c r="C287" s="8">
        <v>23</v>
      </c>
      <c r="D287" s="8">
        <v>30</v>
      </c>
      <c r="E287" s="8">
        <v>5</v>
      </c>
      <c r="F287" s="8">
        <v>11</v>
      </c>
      <c r="G287" s="8">
        <v>73</v>
      </c>
      <c r="H287" s="8">
        <v>38</v>
      </c>
      <c r="I287" s="8">
        <v>29</v>
      </c>
      <c r="J287" s="8">
        <v>9</v>
      </c>
      <c r="K287" s="8">
        <v>5</v>
      </c>
      <c r="L287" s="8">
        <v>4</v>
      </c>
      <c r="M287" s="8">
        <v>6</v>
      </c>
      <c r="N287" s="8">
        <v>98</v>
      </c>
      <c r="O287" s="8">
        <v>45</v>
      </c>
      <c r="P287" s="8">
        <v>12</v>
      </c>
      <c r="Q287" s="8">
        <v>55</v>
      </c>
      <c r="R287" s="8">
        <v>120</v>
      </c>
      <c r="S287" s="8">
        <v>40737</v>
      </c>
      <c r="T287" s="8">
        <v>4212</v>
      </c>
      <c r="U287" s="8">
        <v>8</v>
      </c>
      <c r="V287" s="8">
        <v>5</v>
      </c>
      <c r="W287" s="8">
        <v>0</v>
      </c>
      <c r="X287" s="8">
        <v>2</v>
      </c>
      <c r="Y287" s="8">
        <v>324</v>
      </c>
      <c r="Z287" s="8">
        <v>160</v>
      </c>
      <c r="AA287" s="8">
        <v>2</v>
      </c>
      <c r="AB287" s="8">
        <v>6</v>
      </c>
      <c r="AC287" s="8">
        <v>1</v>
      </c>
      <c r="AD287" s="8">
        <v>14</v>
      </c>
      <c r="AE287" s="8">
        <v>10</v>
      </c>
      <c r="AF287" s="8">
        <v>26</v>
      </c>
      <c r="AG287" s="8">
        <v>251</v>
      </c>
      <c r="AH287" s="8">
        <v>6</v>
      </c>
      <c r="AI287" s="8">
        <v>1</v>
      </c>
      <c r="AJ287" s="8">
        <v>19</v>
      </c>
      <c r="AK287" s="8">
        <v>5</v>
      </c>
      <c r="AL287" s="8">
        <v>60</v>
      </c>
      <c r="AM287" s="8">
        <v>4</v>
      </c>
      <c r="AN287" s="8">
        <v>4</v>
      </c>
      <c r="AO287" s="8">
        <v>27</v>
      </c>
      <c r="AP287" s="8">
        <v>25</v>
      </c>
      <c r="AQ287" s="8">
        <v>8</v>
      </c>
      <c r="AR287" s="8">
        <v>12</v>
      </c>
      <c r="AS287" s="8">
        <v>57</v>
      </c>
      <c r="AT287" s="8">
        <v>42</v>
      </c>
      <c r="AU287" s="8">
        <v>22</v>
      </c>
      <c r="AV287" s="8">
        <v>29</v>
      </c>
      <c r="AW287" s="8">
        <v>86</v>
      </c>
      <c r="AX287" s="8">
        <v>18</v>
      </c>
      <c r="AY287" s="8">
        <v>21</v>
      </c>
      <c r="AZ287" s="8">
        <v>906</v>
      </c>
      <c r="BA287" s="8">
        <v>20</v>
      </c>
      <c r="BB287" s="8">
        <v>1</v>
      </c>
      <c r="BC287" s="8">
        <v>13</v>
      </c>
      <c r="BD287" s="8">
        <v>35</v>
      </c>
      <c r="BE287" s="8">
        <v>0</v>
      </c>
      <c r="BF287" s="8">
        <v>4</v>
      </c>
      <c r="BG287" s="8">
        <v>2</v>
      </c>
      <c r="BH287" s="8">
        <v>13</v>
      </c>
      <c r="BI287" s="8">
        <v>5</v>
      </c>
      <c r="BJ287" s="8">
        <v>6</v>
      </c>
      <c r="BK287" s="8">
        <v>10</v>
      </c>
      <c r="BL287" s="8">
        <v>2</v>
      </c>
      <c r="BM287" s="8">
        <v>31</v>
      </c>
      <c r="BN287" s="8">
        <v>7</v>
      </c>
      <c r="BO287" s="8">
        <v>8</v>
      </c>
      <c r="BP287" s="8">
        <v>2</v>
      </c>
      <c r="BQ287" s="8">
        <v>94</v>
      </c>
      <c r="BR287" s="8">
        <v>11</v>
      </c>
      <c r="BS287" s="8">
        <v>4</v>
      </c>
      <c r="BT287" s="8">
        <v>8</v>
      </c>
      <c r="BU287" s="8">
        <v>62</v>
      </c>
      <c r="BV287" s="8">
        <v>14572</v>
      </c>
      <c r="BW287" s="8">
        <v>7</v>
      </c>
      <c r="BX287" s="8">
        <v>3</v>
      </c>
      <c r="BY287" s="8">
        <v>4</v>
      </c>
      <c r="BZ287" s="8">
        <v>2</v>
      </c>
      <c r="CA287" s="8">
        <v>27</v>
      </c>
      <c r="CB287" s="8">
        <v>4</v>
      </c>
      <c r="CC287" s="8">
        <v>3</v>
      </c>
      <c r="CD287" s="8">
        <v>2</v>
      </c>
      <c r="CE287" s="8">
        <v>4</v>
      </c>
      <c r="CF287" s="8">
        <v>2</v>
      </c>
      <c r="CG287" s="8">
        <v>6</v>
      </c>
      <c r="CH287" s="8">
        <v>16</v>
      </c>
      <c r="CI287" s="8">
        <v>32</v>
      </c>
      <c r="CJ287" s="8">
        <v>0</v>
      </c>
      <c r="CK287" s="8">
        <v>5</v>
      </c>
      <c r="CL287" s="8">
        <v>15</v>
      </c>
      <c r="CM287" s="8">
        <v>8</v>
      </c>
      <c r="CN287" s="8">
        <v>5</v>
      </c>
      <c r="CO287" s="8">
        <v>2</v>
      </c>
      <c r="CP287" s="8">
        <v>2</v>
      </c>
      <c r="CQ287" s="8">
        <v>21</v>
      </c>
      <c r="CR287" s="8">
        <v>15</v>
      </c>
      <c r="CS287" s="8">
        <v>0</v>
      </c>
      <c r="CT287" s="8">
        <v>1</v>
      </c>
      <c r="CU287" s="8">
        <v>2</v>
      </c>
      <c r="CV287" s="8">
        <v>7</v>
      </c>
      <c r="CW287" s="8">
        <v>66</v>
      </c>
      <c r="CX287" s="8">
        <v>20</v>
      </c>
      <c r="CY287" s="8">
        <v>7</v>
      </c>
      <c r="CZ287" s="8">
        <v>27</v>
      </c>
      <c r="DA287" s="8">
        <v>4</v>
      </c>
      <c r="DB287" s="8">
        <v>5</v>
      </c>
      <c r="DC287" s="8">
        <v>16</v>
      </c>
      <c r="DD287" s="8">
        <v>34</v>
      </c>
      <c r="DE287" s="8">
        <v>199</v>
      </c>
      <c r="DF287" s="8">
        <v>53830</v>
      </c>
      <c r="DG287" s="8">
        <v>42</v>
      </c>
      <c r="DH287" s="8">
        <v>137</v>
      </c>
      <c r="DI287" s="8">
        <v>9</v>
      </c>
      <c r="DJ287" s="8">
        <v>5</v>
      </c>
      <c r="DK287" s="8">
        <v>29</v>
      </c>
      <c r="DL287" s="8">
        <v>102</v>
      </c>
      <c r="DM287" s="8">
        <v>4</v>
      </c>
      <c r="DN287" s="8">
        <v>6</v>
      </c>
      <c r="DO287" s="8">
        <v>10</v>
      </c>
      <c r="DP287" s="8">
        <v>9</v>
      </c>
      <c r="DQ287" s="8">
        <v>8</v>
      </c>
      <c r="DR287" s="8">
        <v>0</v>
      </c>
      <c r="DS287" s="8">
        <v>539</v>
      </c>
      <c r="DT287" s="8">
        <v>134</v>
      </c>
      <c r="DU287" s="8">
        <v>4</v>
      </c>
      <c r="DV287" s="8">
        <v>4</v>
      </c>
      <c r="DW287" s="8">
        <v>11</v>
      </c>
      <c r="DX287" s="8">
        <v>16</v>
      </c>
      <c r="DY287" s="8">
        <v>5</v>
      </c>
      <c r="DZ287" s="8">
        <v>2</v>
      </c>
      <c r="EA287" s="8">
        <v>16</v>
      </c>
      <c r="EB287" s="8">
        <v>15</v>
      </c>
      <c r="EC287" s="8">
        <v>18</v>
      </c>
      <c r="ED287" s="8">
        <v>10</v>
      </c>
      <c r="EE287" s="8">
        <v>2</v>
      </c>
      <c r="EF287" s="8">
        <v>5</v>
      </c>
      <c r="EG287" s="8">
        <v>0</v>
      </c>
    </row>
    <row r="288" spans="2:137" s="10" customFormat="1" ht="12.75" customHeight="1">
      <c r="B288" s="11" t="s">
        <v>145</v>
      </c>
      <c r="C288" s="12">
        <f aca="true" t="shared" si="143" ref="C288:AH288">C287/118128</f>
        <v>0.00019470404984423675</v>
      </c>
      <c r="D288" s="12">
        <f t="shared" si="143"/>
        <v>0.00025396180414465666</v>
      </c>
      <c r="E288" s="12">
        <f t="shared" si="143"/>
        <v>4.2326967357442774E-05</v>
      </c>
      <c r="F288" s="12">
        <f t="shared" si="143"/>
        <v>9.31193281863741E-05</v>
      </c>
      <c r="G288" s="12">
        <f t="shared" si="143"/>
        <v>0.0006179737234186645</v>
      </c>
      <c r="H288" s="12">
        <f t="shared" si="143"/>
        <v>0.0003216849519165651</v>
      </c>
      <c r="I288" s="12">
        <f t="shared" si="143"/>
        <v>0.0002454964106731681</v>
      </c>
      <c r="J288" s="12">
        <f t="shared" si="143"/>
        <v>7.6188541243397E-05</v>
      </c>
      <c r="K288" s="12">
        <f t="shared" si="143"/>
        <v>4.2326967357442774E-05</v>
      </c>
      <c r="L288" s="12">
        <f t="shared" si="143"/>
        <v>3.386157388595422E-05</v>
      </c>
      <c r="M288" s="12">
        <f t="shared" si="143"/>
        <v>5.079236082893133E-05</v>
      </c>
      <c r="N288" s="12">
        <f t="shared" si="143"/>
        <v>0.0008296085602058783</v>
      </c>
      <c r="O288" s="12">
        <f t="shared" si="143"/>
        <v>0.00038094270621698496</v>
      </c>
      <c r="P288" s="12">
        <f t="shared" si="143"/>
        <v>0.00010158472165786265</v>
      </c>
      <c r="Q288" s="12">
        <f t="shared" si="143"/>
        <v>0.0004655966409318705</v>
      </c>
      <c r="R288" s="12">
        <f t="shared" si="143"/>
        <v>0.0010158472165786266</v>
      </c>
      <c r="S288" s="12">
        <f t="shared" si="143"/>
        <v>0.3448547338480293</v>
      </c>
      <c r="T288" s="12">
        <f t="shared" si="143"/>
        <v>0.035656237301909796</v>
      </c>
      <c r="U288" s="12">
        <f t="shared" si="143"/>
        <v>6.772314777190844E-05</v>
      </c>
      <c r="V288" s="12">
        <f t="shared" si="143"/>
        <v>4.2326967357442774E-05</v>
      </c>
      <c r="W288" s="12">
        <f t="shared" si="143"/>
        <v>0</v>
      </c>
      <c r="X288" s="12">
        <f t="shared" si="143"/>
        <v>1.693078694297711E-05</v>
      </c>
      <c r="Y288" s="12">
        <f t="shared" si="143"/>
        <v>0.002742787484762292</v>
      </c>
      <c r="Z288" s="12">
        <f t="shared" si="143"/>
        <v>0.0013544629554381688</v>
      </c>
      <c r="AA288" s="12">
        <f t="shared" si="143"/>
        <v>1.693078694297711E-05</v>
      </c>
      <c r="AB288" s="12">
        <f t="shared" si="143"/>
        <v>5.079236082893133E-05</v>
      </c>
      <c r="AC288" s="12">
        <f t="shared" si="143"/>
        <v>8.465393471488555E-06</v>
      </c>
      <c r="AD288" s="12">
        <f t="shared" si="143"/>
        <v>0.00011851550860083976</v>
      </c>
      <c r="AE288" s="12">
        <f t="shared" si="143"/>
        <v>8.465393471488555E-05</v>
      </c>
      <c r="AF288" s="12">
        <f t="shared" si="143"/>
        <v>0.00022010023025870241</v>
      </c>
      <c r="AG288" s="12">
        <f t="shared" si="143"/>
        <v>0.002124813761343627</v>
      </c>
      <c r="AH288" s="12">
        <f t="shared" si="143"/>
        <v>5.079236082893133E-05</v>
      </c>
      <c r="AI288" s="12">
        <f aca="true" t="shared" si="144" ref="AI288:CT288">AI287/118128</f>
        <v>8.465393471488555E-06</v>
      </c>
      <c r="AJ288" s="12">
        <f t="shared" si="144"/>
        <v>0.00016084247595828254</v>
      </c>
      <c r="AK288" s="12">
        <f t="shared" si="144"/>
        <v>4.2326967357442774E-05</v>
      </c>
      <c r="AL288" s="12">
        <f t="shared" si="144"/>
        <v>0.0005079236082893133</v>
      </c>
      <c r="AM288" s="12">
        <f t="shared" si="144"/>
        <v>3.386157388595422E-05</v>
      </c>
      <c r="AN288" s="12">
        <f t="shared" si="144"/>
        <v>3.386157388595422E-05</v>
      </c>
      <c r="AO288" s="12">
        <f t="shared" si="144"/>
        <v>0.00022856562373019097</v>
      </c>
      <c r="AP288" s="12">
        <f t="shared" si="144"/>
        <v>0.00021163483678721386</v>
      </c>
      <c r="AQ288" s="12">
        <f t="shared" si="144"/>
        <v>6.772314777190844E-05</v>
      </c>
      <c r="AR288" s="12">
        <f t="shared" si="144"/>
        <v>0.00010158472165786265</v>
      </c>
      <c r="AS288" s="12">
        <f t="shared" si="144"/>
        <v>0.0004825274278748476</v>
      </c>
      <c r="AT288" s="12">
        <f t="shared" si="144"/>
        <v>0.0003555465258025193</v>
      </c>
      <c r="AU288" s="12">
        <f t="shared" si="144"/>
        <v>0.0001862386563727482</v>
      </c>
      <c r="AV288" s="12">
        <f t="shared" si="144"/>
        <v>0.0002454964106731681</v>
      </c>
      <c r="AW288" s="12">
        <f t="shared" si="144"/>
        <v>0.0007280238385480157</v>
      </c>
      <c r="AX288" s="12">
        <f t="shared" si="144"/>
        <v>0.000152377082486794</v>
      </c>
      <c r="AY288" s="12">
        <f t="shared" si="144"/>
        <v>0.00017777326290125965</v>
      </c>
      <c r="AZ288" s="12">
        <f t="shared" si="144"/>
        <v>0.0076696464851686305</v>
      </c>
      <c r="BA288" s="12">
        <f t="shared" si="144"/>
        <v>0.0001693078694297711</v>
      </c>
      <c r="BB288" s="12">
        <f t="shared" si="144"/>
        <v>8.465393471488555E-06</v>
      </c>
      <c r="BC288" s="12">
        <f t="shared" si="144"/>
        <v>0.00011005011512935121</v>
      </c>
      <c r="BD288" s="12">
        <f t="shared" si="144"/>
        <v>0.0002962887715020994</v>
      </c>
      <c r="BE288" s="12">
        <f t="shared" si="144"/>
        <v>0</v>
      </c>
      <c r="BF288" s="12">
        <f t="shared" si="144"/>
        <v>3.386157388595422E-05</v>
      </c>
      <c r="BG288" s="12">
        <f t="shared" si="144"/>
        <v>1.693078694297711E-05</v>
      </c>
      <c r="BH288" s="12">
        <f t="shared" si="144"/>
        <v>0.00011005011512935121</v>
      </c>
      <c r="BI288" s="12">
        <f t="shared" si="144"/>
        <v>4.2326967357442774E-05</v>
      </c>
      <c r="BJ288" s="12">
        <f t="shared" si="144"/>
        <v>5.079236082893133E-05</v>
      </c>
      <c r="BK288" s="12">
        <f t="shared" si="144"/>
        <v>8.465393471488555E-05</v>
      </c>
      <c r="BL288" s="12">
        <f t="shared" si="144"/>
        <v>1.693078694297711E-05</v>
      </c>
      <c r="BM288" s="12">
        <f t="shared" si="144"/>
        <v>0.0002624271976161452</v>
      </c>
      <c r="BN288" s="12">
        <f t="shared" si="144"/>
        <v>5.925775430041988E-05</v>
      </c>
      <c r="BO288" s="12">
        <f t="shared" si="144"/>
        <v>6.772314777190844E-05</v>
      </c>
      <c r="BP288" s="12">
        <f t="shared" si="144"/>
        <v>1.693078694297711E-05</v>
      </c>
      <c r="BQ288" s="12">
        <f t="shared" si="144"/>
        <v>0.0007957469863199241</v>
      </c>
      <c r="BR288" s="12">
        <f t="shared" si="144"/>
        <v>9.31193281863741E-05</v>
      </c>
      <c r="BS288" s="12">
        <f t="shared" si="144"/>
        <v>3.386157388595422E-05</v>
      </c>
      <c r="BT288" s="12">
        <f t="shared" si="144"/>
        <v>6.772314777190844E-05</v>
      </c>
      <c r="BU288" s="12">
        <f t="shared" si="144"/>
        <v>0.0005248543952322904</v>
      </c>
      <c r="BV288" s="12">
        <f t="shared" si="144"/>
        <v>0.12335771366653123</v>
      </c>
      <c r="BW288" s="12">
        <f t="shared" si="144"/>
        <v>5.925775430041988E-05</v>
      </c>
      <c r="BX288" s="12">
        <f t="shared" si="144"/>
        <v>2.5396180414465664E-05</v>
      </c>
      <c r="BY288" s="12">
        <f t="shared" si="144"/>
        <v>3.386157388595422E-05</v>
      </c>
      <c r="BZ288" s="12">
        <f t="shared" si="144"/>
        <v>1.693078694297711E-05</v>
      </c>
      <c r="CA288" s="12">
        <f t="shared" si="144"/>
        <v>0.00022856562373019097</v>
      </c>
      <c r="CB288" s="12">
        <f t="shared" si="144"/>
        <v>3.386157388595422E-05</v>
      </c>
      <c r="CC288" s="12">
        <f t="shared" si="144"/>
        <v>2.5396180414465664E-05</v>
      </c>
      <c r="CD288" s="12">
        <f t="shared" si="144"/>
        <v>1.693078694297711E-05</v>
      </c>
      <c r="CE288" s="12">
        <f t="shared" si="144"/>
        <v>3.386157388595422E-05</v>
      </c>
      <c r="CF288" s="12">
        <f t="shared" si="144"/>
        <v>1.693078694297711E-05</v>
      </c>
      <c r="CG288" s="12">
        <f t="shared" si="144"/>
        <v>5.079236082893133E-05</v>
      </c>
      <c r="CH288" s="12">
        <f t="shared" si="144"/>
        <v>0.00013544629554381688</v>
      </c>
      <c r="CI288" s="12">
        <f t="shared" si="144"/>
        <v>0.00027089259108763376</v>
      </c>
      <c r="CJ288" s="12">
        <f t="shared" si="144"/>
        <v>0</v>
      </c>
      <c r="CK288" s="12">
        <f t="shared" si="144"/>
        <v>4.2326967357442774E-05</v>
      </c>
      <c r="CL288" s="12">
        <f t="shared" si="144"/>
        <v>0.00012698090207232833</v>
      </c>
      <c r="CM288" s="12">
        <f t="shared" si="144"/>
        <v>6.772314777190844E-05</v>
      </c>
      <c r="CN288" s="12">
        <f t="shared" si="144"/>
        <v>4.2326967357442774E-05</v>
      </c>
      <c r="CO288" s="12">
        <f t="shared" si="144"/>
        <v>1.693078694297711E-05</v>
      </c>
      <c r="CP288" s="12">
        <f t="shared" si="144"/>
        <v>1.693078694297711E-05</v>
      </c>
      <c r="CQ288" s="12">
        <f t="shared" si="144"/>
        <v>0.00017777326290125965</v>
      </c>
      <c r="CR288" s="12">
        <f t="shared" si="144"/>
        <v>0.00012698090207232833</v>
      </c>
      <c r="CS288" s="12">
        <f t="shared" si="144"/>
        <v>0</v>
      </c>
      <c r="CT288" s="12">
        <f t="shared" si="144"/>
        <v>8.465393471488555E-06</v>
      </c>
      <c r="CU288" s="12">
        <f aca="true" t="shared" si="145" ref="CU288:EG288">CU287/118128</f>
        <v>1.693078694297711E-05</v>
      </c>
      <c r="CV288" s="12">
        <f t="shared" si="145"/>
        <v>5.925775430041988E-05</v>
      </c>
      <c r="CW288" s="12">
        <f t="shared" si="145"/>
        <v>0.0005587159691182446</v>
      </c>
      <c r="CX288" s="12">
        <f t="shared" si="145"/>
        <v>0.0001693078694297711</v>
      </c>
      <c r="CY288" s="12">
        <f t="shared" si="145"/>
        <v>5.925775430041988E-05</v>
      </c>
      <c r="CZ288" s="12">
        <f t="shared" si="145"/>
        <v>0.00022856562373019097</v>
      </c>
      <c r="DA288" s="12">
        <f t="shared" si="145"/>
        <v>3.386157388595422E-05</v>
      </c>
      <c r="DB288" s="12">
        <f t="shared" si="145"/>
        <v>4.2326967357442774E-05</v>
      </c>
      <c r="DC288" s="12">
        <f t="shared" si="145"/>
        <v>0.00013544629554381688</v>
      </c>
      <c r="DD288" s="12">
        <f t="shared" si="145"/>
        <v>0.00028782337803061087</v>
      </c>
      <c r="DE288" s="12">
        <f t="shared" si="145"/>
        <v>0.0016846133008262224</v>
      </c>
      <c r="DF288" s="12">
        <f t="shared" si="145"/>
        <v>0.4556921305702289</v>
      </c>
      <c r="DG288" s="12">
        <f t="shared" si="145"/>
        <v>0.0003555465258025193</v>
      </c>
      <c r="DH288" s="12">
        <f t="shared" si="145"/>
        <v>0.001159758905593932</v>
      </c>
      <c r="DI288" s="12">
        <f t="shared" si="145"/>
        <v>7.6188541243397E-05</v>
      </c>
      <c r="DJ288" s="12">
        <f t="shared" si="145"/>
        <v>4.2326967357442774E-05</v>
      </c>
      <c r="DK288" s="12">
        <f t="shared" si="145"/>
        <v>0.0002454964106731681</v>
      </c>
      <c r="DL288" s="12">
        <f t="shared" si="145"/>
        <v>0.0008634701340918326</v>
      </c>
      <c r="DM288" s="12">
        <f t="shared" si="145"/>
        <v>3.386157388595422E-05</v>
      </c>
      <c r="DN288" s="12">
        <f t="shared" si="145"/>
        <v>5.079236082893133E-05</v>
      </c>
      <c r="DO288" s="12">
        <f t="shared" si="145"/>
        <v>8.465393471488555E-05</v>
      </c>
      <c r="DP288" s="12">
        <f t="shared" si="145"/>
        <v>7.6188541243397E-05</v>
      </c>
      <c r="DQ288" s="12">
        <f t="shared" si="145"/>
        <v>6.772314777190844E-05</v>
      </c>
      <c r="DR288" s="12">
        <f t="shared" si="145"/>
        <v>0</v>
      </c>
      <c r="DS288" s="12">
        <f t="shared" si="145"/>
        <v>0.004562847081132331</v>
      </c>
      <c r="DT288" s="12">
        <f t="shared" si="145"/>
        <v>0.0011343627251794663</v>
      </c>
      <c r="DU288" s="12">
        <f t="shared" si="145"/>
        <v>3.386157388595422E-05</v>
      </c>
      <c r="DV288" s="12">
        <f t="shared" si="145"/>
        <v>3.386157388595422E-05</v>
      </c>
      <c r="DW288" s="12">
        <f t="shared" si="145"/>
        <v>9.31193281863741E-05</v>
      </c>
      <c r="DX288" s="12">
        <f t="shared" si="145"/>
        <v>0.00013544629554381688</v>
      </c>
      <c r="DY288" s="12">
        <f t="shared" si="145"/>
        <v>4.2326967357442774E-05</v>
      </c>
      <c r="DZ288" s="12">
        <f t="shared" si="145"/>
        <v>1.693078694297711E-05</v>
      </c>
      <c r="EA288" s="12">
        <f t="shared" si="145"/>
        <v>0.00013544629554381688</v>
      </c>
      <c r="EB288" s="12">
        <f t="shared" si="145"/>
        <v>0.00012698090207232833</v>
      </c>
      <c r="EC288" s="12">
        <f t="shared" si="145"/>
        <v>0.000152377082486794</v>
      </c>
      <c r="ED288" s="12">
        <f t="shared" si="145"/>
        <v>8.465393471488555E-05</v>
      </c>
      <c r="EE288" s="12">
        <f t="shared" si="145"/>
        <v>1.693078694297711E-05</v>
      </c>
      <c r="EF288" s="12">
        <f t="shared" si="145"/>
        <v>4.2326967357442774E-05</v>
      </c>
      <c r="EG288" s="12">
        <f t="shared" si="145"/>
        <v>0</v>
      </c>
    </row>
    <row r="289" spans="2:137" ht="4.5" customHeight="1">
      <c r="B289" s="13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</row>
    <row r="290" spans="1:137" ht="12.75">
      <c r="A290" s="3" t="s">
        <v>105</v>
      </c>
      <c r="B290" s="13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</row>
    <row r="291" spans="2:137" ht="12.75">
      <c r="B291" s="7" t="s">
        <v>95</v>
      </c>
      <c r="C291" s="8">
        <v>7</v>
      </c>
      <c r="D291" s="8">
        <v>10</v>
      </c>
      <c r="E291" s="8">
        <v>7</v>
      </c>
      <c r="F291" s="8">
        <v>18</v>
      </c>
      <c r="G291" s="8">
        <v>65</v>
      </c>
      <c r="H291" s="8">
        <v>23</v>
      </c>
      <c r="I291" s="8">
        <v>12</v>
      </c>
      <c r="J291" s="8">
        <v>8</v>
      </c>
      <c r="K291" s="8">
        <v>13</v>
      </c>
      <c r="L291" s="8">
        <v>10</v>
      </c>
      <c r="M291" s="8">
        <v>6</v>
      </c>
      <c r="N291" s="8">
        <v>117</v>
      </c>
      <c r="O291" s="8">
        <v>23</v>
      </c>
      <c r="P291" s="8">
        <v>23</v>
      </c>
      <c r="Q291" s="8">
        <v>24</v>
      </c>
      <c r="R291" s="8">
        <v>141</v>
      </c>
      <c r="S291" s="8">
        <v>33086</v>
      </c>
      <c r="T291" s="8">
        <v>2075</v>
      </c>
      <c r="U291" s="8">
        <v>7</v>
      </c>
      <c r="V291" s="8">
        <v>6</v>
      </c>
      <c r="W291" s="8">
        <v>1</v>
      </c>
      <c r="X291" s="8">
        <v>7</v>
      </c>
      <c r="Y291" s="8">
        <v>124</v>
      </c>
      <c r="Z291" s="8">
        <v>103</v>
      </c>
      <c r="AA291" s="8">
        <v>5</v>
      </c>
      <c r="AB291" s="8">
        <v>3</v>
      </c>
      <c r="AC291" s="8">
        <v>1</v>
      </c>
      <c r="AD291" s="8">
        <v>4</v>
      </c>
      <c r="AE291" s="8">
        <v>1</v>
      </c>
      <c r="AF291" s="8">
        <v>12</v>
      </c>
      <c r="AG291" s="8">
        <v>152</v>
      </c>
      <c r="AH291" s="8">
        <v>4</v>
      </c>
      <c r="AI291" s="8">
        <v>3</v>
      </c>
      <c r="AJ291" s="8">
        <v>6</v>
      </c>
      <c r="AK291" s="8">
        <v>0</v>
      </c>
      <c r="AL291" s="8">
        <v>28</v>
      </c>
      <c r="AM291" s="8">
        <v>4</v>
      </c>
      <c r="AN291" s="8">
        <v>2</v>
      </c>
      <c r="AO291" s="8">
        <v>20</v>
      </c>
      <c r="AP291" s="8">
        <v>35</v>
      </c>
      <c r="AQ291" s="8">
        <v>3</v>
      </c>
      <c r="AR291" s="8">
        <v>4</v>
      </c>
      <c r="AS291" s="8">
        <v>43</v>
      </c>
      <c r="AT291" s="8">
        <v>9</v>
      </c>
      <c r="AU291" s="8">
        <v>8</v>
      </c>
      <c r="AV291" s="8">
        <v>16</v>
      </c>
      <c r="AW291" s="8">
        <v>93</v>
      </c>
      <c r="AX291" s="8">
        <v>12</v>
      </c>
      <c r="AY291" s="8">
        <v>7</v>
      </c>
      <c r="AZ291" s="8">
        <v>559</v>
      </c>
      <c r="BA291" s="8">
        <v>2</v>
      </c>
      <c r="BB291" s="8">
        <v>6</v>
      </c>
      <c r="BC291" s="8">
        <v>9</v>
      </c>
      <c r="BD291" s="8">
        <v>29</v>
      </c>
      <c r="BE291" s="8">
        <v>2</v>
      </c>
      <c r="BF291" s="8">
        <v>3</v>
      </c>
      <c r="BG291" s="8">
        <v>1</v>
      </c>
      <c r="BH291" s="8">
        <v>8</v>
      </c>
      <c r="BI291" s="8">
        <v>3</v>
      </c>
      <c r="BJ291" s="8">
        <v>5</v>
      </c>
      <c r="BK291" s="8">
        <v>15</v>
      </c>
      <c r="BL291" s="8">
        <v>0</v>
      </c>
      <c r="BM291" s="8">
        <v>19</v>
      </c>
      <c r="BN291" s="8">
        <v>8</v>
      </c>
      <c r="BO291" s="8">
        <v>1</v>
      </c>
      <c r="BP291" s="8">
        <v>2</v>
      </c>
      <c r="BQ291" s="8">
        <v>55</v>
      </c>
      <c r="BR291" s="8">
        <v>4</v>
      </c>
      <c r="BS291" s="8">
        <v>3</v>
      </c>
      <c r="BT291" s="8">
        <v>1</v>
      </c>
      <c r="BU291" s="8">
        <v>4</v>
      </c>
      <c r="BV291" s="8">
        <v>3037</v>
      </c>
      <c r="BW291" s="8">
        <v>4</v>
      </c>
      <c r="BX291" s="8">
        <v>6</v>
      </c>
      <c r="BY291" s="8">
        <v>4</v>
      </c>
      <c r="BZ291" s="8">
        <v>2</v>
      </c>
      <c r="CA291" s="8">
        <v>8</v>
      </c>
      <c r="CB291" s="8">
        <v>2</v>
      </c>
      <c r="CC291" s="8">
        <v>4</v>
      </c>
      <c r="CD291" s="8">
        <v>2</v>
      </c>
      <c r="CE291" s="8">
        <v>1</v>
      </c>
      <c r="CF291" s="8">
        <v>4</v>
      </c>
      <c r="CG291" s="8">
        <v>5</v>
      </c>
      <c r="CH291" s="8">
        <v>12</v>
      </c>
      <c r="CI291" s="8">
        <v>21</v>
      </c>
      <c r="CJ291" s="8">
        <v>0</v>
      </c>
      <c r="CK291" s="8">
        <v>5</v>
      </c>
      <c r="CL291" s="8">
        <v>9</v>
      </c>
      <c r="CM291" s="8">
        <v>3</v>
      </c>
      <c r="CN291" s="8">
        <v>2</v>
      </c>
      <c r="CO291" s="8">
        <v>0</v>
      </c>
      <c r="CP291" s="8">
        <v>1</v>
      </c>
      <c r="CQ291" s="8">
        <v>12</v>
      </c>
      <c r="CR291" s="8">
        <v>2</v>
      </c>
      <c r="CS291" s="8">
        <v>1</v>
      </c>
      <c r="CT291" s="8">
        <v>2</v>
      </c>
      <c r="CU291" s="8">
        <v>0</v>
      </c>
      <c r="CV291" s="8">
        <v>3</v>
      </c>
      <c r="CW291" s="8">
        <v>22</v>
      </c>
      <c r="CX291" s="8">
        <v>7</v>
      </c>
      <c r="CY291" s="8">
        <v>3</v>
      </c>
      <c r="CZ291" s="8">
        <v>15</v>
      </c>
      <c r="DA291" s="8">
        <v>3</v>
      </c>
      <c r="DB291" s="8">
        <v>26</v>
      </c>
      <c r="DC291" s="8">
        <v>8</v>
      </c>
      <c r="DD291" s="8">
        <v>10</v>
      </c>
      <c r="DE291" s="8">
        <v>75</v>
      </c>
      <c r="DF291" s="8">
        <v>13585</v>
      </c>
      <c r="DG291" s="8">
        <v>9</v>
      </c>
      <c r="DH291" s="8">
        <v>45</v>
      </c>
      <c r="DI291" s="8">
        <v>10</v>
      </c>
      <c r="DJ291" s="8">
        <v>6</v>
      </c>
      <c r="DK291" s="8">
        <v>11</v>
      </c>
      <c r="DL291" s="8">
        <v>44</v>
      </c>
      <c r="DM291" s="8">
        <v>4</v>
      </c>
      <c r="DN291" s="8">
        <v>4</v>
      </c>
      <c r="DO291" s="8">
        <v>1</v>
      </c>
      <c r="DP291" s="8">
        <v>3</v>
      </c>
      <c r="DQ291" s="8">
        <v>6</v>
      </c>
      <c r="DR291" s="8">
        <v>5</v>
      </c>
      <c r="DS291" s="8">
        <v>83</v>
      </c>
      <c r="DT291" s="8">
        <v>18</v>
      </c>
      <c r="DU291" s="8">
        <v>2</v>
      </c>
      <c r="DV291" s="8">
        <v>0</v>
      </c>
      <c r="DW291" s="8">
        <v>4</v>
      </c>
      <c r="DX291" s="8">
        <v>33</v>
      </c>
      <c r="DY291" s="8">
        <v>1</v>
      </c>
      <c r="DZ291" s="8">
        <v>6</v>
      </c>
      <c r="EA291" s="8">
        <v>11</v>
      </c>
      <c r="EB291" s="8">
        <v>9</v>
      </c>
      <c r="EC291" s="8">
        <v>15</v>
      </c>
      <c r="ED291" s="8">
        <v>2</v>
      </c>
      <c r="EE291" s="8">
        <v>1</v>
      </c>
      <c r="EF291" s="8">
        <v>3</v>
      </c>
      <c r="EG291" s="8">
        <v>2</v>
      </c>
    </row>
    <row r="292" spans="1:137" ht="12.75">
      <c r="A292" s="9" t="s">
        <v>13</v>
      </c>
      <c r="C292" s="8">
        <v>7</v>
      </c>
      <c r="D292" s="8">
        <v>10</v>
      </c>
      <c r="E292" s="8">
        <v>7</v>
      </c>
      <c r="F292" s="8">
        <v>18</v>
      </c>
      <c r="G292" s="8">
        <v>65</v>
      </c>
      <c r="H292" s="8">
        <v>23</v>
      </c>
      <c r="I292" s="8">
        <v>12</v>
      </c>
      <c r="J292" s="8">
        <v>8</v>
      </c>
      <c r="K292" s="8">
        <v>13</v>
      </c>
      <c r="L292" s="8">
        <v>10</v>
      </c>
      <c r="M292" s="8">
        <v>6</v>
      </c>
      <c r="N292" s="8">
        <v>117</v>
      </c>
      <c r="O292" s="8">
        <v>23</v>
      </c>
      <c r="P292" s="8">
        <v>23</v>
      </c>
      <c r="Q292" s="8">
        <v>24</v>
      </c>
      <c r="R292" s="8">
        <v>141</v>
      </c>
      <c r="S292" s="8">
        <v>33086</v>
      </c>
      <c r="T292" s="8">
        <v>2075</v>
      </c>
      <c r="U292" s="8">
        <v>7</v>
      </c>
      <c r="V292" s="8">
        <v>6</v>
      </c>
      <c r="W292" s="8">
        <v>1</v>
      </c>
      <c r="X292" s="8">
        <v>7</v>
      </c>
      <c r="Y292" s="8">
        <v>124</v>
      </c>
      <c r="Z292" s="8">
        <v>103</v>
      </c>
      <c r="AA292" s="8">
        <v>5</v>
      </c>
      <c r="AB292" s="8">
        <v>3</v>
      </c>
      <c r="AC292" s="8">
        <v>1</v>
      </c>
      <c r="AD292" s="8">
        <v>4</v>
      </c>
      <c r="AE292" s="8">
        <v>1</v>
      </c>
      <c r="AF292" s="8">
        <v>12</v>
      </c>
      <c r="AG292" s="8">
        <v>152</v>
      </c>
      <c r="AH292" s="8">
        <v>4</v>
      </c>
      <c r="AI292" s="8">
        <v>3</v>
      </c>
      <c r="AJ292" s="8">
        <v>6</v>
      </c>
      <c r="AK292" s="8">
        <v>0</v>
      </c>
      <c r="AL292" s="8">
        <v>28</v>
      </c>
      <c r="AM292" s="8">
        <v>4</v>
      </c>
      <c r="AN292" s="8">
        <v>2</v>
      </c>
      <c r="AO292" s="8">
        <v>20</v>
      </c>
      <c r="AP292" s="8">
        <v>35</v>
      </c>
      <c r="AQ292" s="8">
        <v>3</v>
      </c>
      <c r="AR292" s="8">
        <v>4</v>
      </c>
      <c r="AS292" s="8">
        <v>43</v>
      </c>
      <c r="AT292" s="8">
        <v>9</v>
      </c>
      <c r="AU292" s="8">
        <v>8</v>
      </c>
      <c r="AV292" s="8">
        <v>16</v>
      </c>
      <c r="AW292" s="8">
        <v>93</v>
      </c>
      <c r="AX292" s="8">
        <v>12</v>
      </c>
      <c r="AY292" s="8">
        <v>7</v>
      </c>
      <c r="AZ292" s="8">
        <v>559</v>
      </c>
      <c r="BA292" s="8">
        <v>2</v>
      </c>
      <c r="BB292" s="8">
        <v>6</v>
      </c>
      <c r="BC292" s="8">
        <v>9</v>
      </c>
      <c r="BD292" s="8">
        <v>29</v>
      </c>
      <c r="BE292" s="8">
        <v>2</v>
      </c>
      <c r="BF292" s="8">
        <v>3</v>
      </c>
      <c r="BG292" s="8">
        <v>1</v>
      </c>
      <c r="BH292" s="8">
        <v>8</v>
      </c>
      <c r="BI292" s="8">
        <v>3</v>
      </c>
      <c r="BJ292" s="8">
        <v>5</v>
      </c>
      <c r="BK292" s="8">
        <v>15</v>
      </c>
      <c r="BL292" s="8">
        <v>0</v>
      </c>
      <c r="BM292" s="8">
        <v>19</v>
      </c>
      <c r="BN292" s="8">
        <v>8</v>
      </c>
      <c r="BO292" s="8">
        <v>1</v>
      </c>
      <c r="BP292" s="8">
        <v>2</v>
      </c>
      <c r="BQ292" s="8">
        <v>55</v>
      </c>
      <c r="BR292" s="8">
        <v>4</v>
      </c>
      <c r="BS292" s="8">
        <v>3</v>
      </c>
      <c r="BT292" s="8">
        <v>1</v>
      </c>
      <c r="BU292" s="8">
        <v>4</v>
      </c>
      <c r="BV292" s="8">
        <v>3037</v>
      </c>
      <c r="BW292" s="8">
        <v>4</v>
      </c>
      <c r="BX292" s="8">
        <v>6</v>
      </c>
      <c r="BY292" s="8">
        <v>4</v>
      </c>
      <c r="BZ292" s="8">
        <v>2</v>
      </c>
      <c r="CA292" s="8">
        <v>8</v>
      </c>
      <c r="CB292" s="8">
        <v>2</v>
      </c>
      <c r="CC292" s="8">
        <v>4</v>
      </c>
      <c r="CD292" s="8">
        <v>2</v>
      </c>
      <c r="CE292" s="8">
        <v>1</v>
      </c>
      <c r="CF292" s="8">
        <v>4</v>
      </c>
      <c r="CG292" s="8">
        <v>5</v>
      </c>
      <c r="CH292" s="8">
        <v>12</v>
      </c>
      <c r="CI292" s="8">
        <v>21</v>
      </c>
      <c r="CJ292" s="8">
        <v>0</v>
      </c>
      <c r="CK292" s="8">
        <v>5</v>
      </c>
      <c r="CL292" s="8">
        <v>9</v>
      </c>
      <c r="CM292" s="8">
        <v>3</v>
      </c>
      <c r="CN292" s="8">
        <v>2</v>
      </c>
      <c r="CO292" s="8">
        <v>0</v>
      </c>
      <c r="CP292" s="8">
        <v>1</v>
      </c>
      <c r="CQ292" s="8">
        <v>12</v>
      </c>
      <c r="CR292" s="8">
        <v>2</v>
      </c>
      <c r="CS292" s="8">
        <v>1</v>
      </c>
      <c r="CT292" s="8">
        <v>2</v>
      </c>
      <c r="CU292" s="8">
        <v>0</v>
      </c>
      <c r="CV292" s="8">
        <v>3</v>
      </c>
      <c r="CW292" s="8">
        <v>22</v>
      </c>
      <c r="CX292" s="8">
        <v>7</v>
      </c>
      <c r="CY292" s="8">
        <v>3</v>
      </c>
      <c r="CZ292" s="8">
        <v>15</v>
      </c>
      <c r="DA292" s="8">
        <v>3</v>
      </c>
      <c r="DB292" s="8">
        <v>26</v>
      </c>
      <c r="DC292" s="8">
        <v>8</v>
      </c>
      <c r="DD292" s="8">
        <v>10</v>
      </c>
      <c r="DE292" s="8">
        <v>75</v>
      </c>
      <c r="DF292" s="8">
        <v>13585</v>
      </c>
      <c r="DG292" s="8">
        <v>9</v>
      </c>
      <c r="DH292" s="8">
        <v>45</v>
      </c>
      <c r="DI292" s="8">
        <v>10</v>
      </c>
      <c r="DJ292" s="8">
        <v>6</v>
      </c>
      <c r="DK292" s="8">
        <v>11</v>
      </c>
      <c r="DL292" s="8">
        <v>44</v>
      </c>
      <c r="DM292" s="8">
        <v>4</v>
      </c>
      <c r="DN292" s="8">
        <v>4</v>
      </c>
      <c r="DO292" s="8">
        <v>1</v>
      </c>
      <c r="DP292" s="8">
        <v>3</v>
      </c>
      <c r="DQ292" s="8">
        <v>6</v>
      </c>
      <c r="DR292" s="8">
        <v>5</v>
      </c>
      <c r="DS292" s="8">
        <v>83</v>
      </c>
      <c r="DT292" s="8">
        <v>18</v>
      </c>
      <c r="DU292" s="8">
        <v>2</v>
      </c>
      <c r="DV292" s="8">
        <v>0</v>
      </c>
      <c r="DW292" s="8">
        <v>4</v>
      </c>
      <c r="DX292" s="8">
        <v>33</v>
      </c>
      <c r="DY292" s="8">
        <v>1</v>
      </c>
      <c r="DZ292" s="8">
        <v>6</v>
      </c>
      <c r="EA292" s="8">
        <v>11</v>
      </c>
      <c r="EB292" s="8">
        <v>9</v>
      </c>
      <c r="EC292" s="8">
        <v>15</v>
      </c>
      <c r="ED292" s="8">
        <v>2</v>
      </c>
      <c r="EE292" s="8">
        <v>1</v>
      </c>
      <c r="EF292" s="8">
        <v>3</v>
      </c>
      <c r="EG292" s="8">
        <v>2</v>
      </c>
    </row>
    <row r="293" spans="2:137" s="10" customFormat="1" ht="12.75" customHeight="1">
      <c r="B293" s="11" t="s">
        <v>145</v>
      </c>
      <c r="C293" s="12">
        <f aca="true" t="shared" si="146" ref="C293:AH293">C292/54374</f>
        <v>0.0001287379997793063</v>
      </c>
      <c r="D293" s="12">
        <f t="shared" si="146"/>
        <v>0.00018391142825615185</v>
      </c>
      <c r="E293" s="12">
        <f t="shared" si="146"/>
        <v>0.0001287379997793063</v>
      </c>
      <c r="F293" s="12">
        <f t="shared" si="146"/>
        <v>0.0003310405708610733</v>
      </c>
      <c r="G293" s="12">
        <f t="shared" si="146"/>
        <v>0.001195424283664987</v>
      </c>
      <c r="H293" s="12">
        <f t="shared" si="146"/>
        <v>0.0004229962849891492</v>
      </c>
      <c r="I293" s="12">
        <f t="shared" si="146"/>
        <v>0.0002206937139073822</v>
      </c>
      <c r="J293" s="12">
        <f t="shared" si="146"/>
        <v>0.00014712914260492146</v>
      </c>
      <c r="K293" s="12">
        <f t="shared" si="146"/>
        <v>0.0002390848567329974</v>
      </c>
      <c r="L293" s="12">
        <f t="shared" si="146"/>
        <v>0.00018391142825615185</v>
      </c>
      <c r="M293" s="12">
        <f t="shared" si="146"/>
        <v>0.0001103468569536911</v>
      </c>
      <c r="N293" s="12">
        <f t="shared" si="146"/>
        <v>0.0021517637105969763</v>
      </c>
      <c r="O293" s="12">
        <f t="shared" si="146"/>
        <v>0.0004229962849891492</v>
      </c>
      <c r="P293" s="12">
        <f t="shared" si="146"/>
        <v>0.0004229962849891492</v>
      </c>
      <c r="Q293" s="12">
        <f t="shared" si="146"/>
        <v>0.0004413874278147644</v>
      </c>
      <c r="R293" s="12">
        <f t="shared" si="146"/>
        <v>0.002593151138411741</v>
      </c>
      <c r="S293" s="12">
        <f t="shared" si="146"/>
        <v>0.608489351528304</v>
      </c>
      <c r="T293" s="12">
        <f t="shared" si="146"/>
        <v>0.03816162136315151</v>
      </c>
      <c r="U293" s="12">
        <f t="shared" si="146"/>
        <v>0.0001287379997793063</v>
      </c>
      <c r="V293" s="12">
        <f t="shared" si="146"/>
        <v>0.0001103468569536911</v>
      </c>
      <c r="W293" s="12">
        <f t="shared" si="146"/>
        <v>1.8391142825615183E-05</v>
      </c>
      <c r="X293" s="12">
        <f t="shared" si="146"/>
        <v>0.0001287379997793063</v>
      </c>
      <c r="Y293" s="12">
        <f t="shared" si="146"/>
        <v>0.002280501710376283</v>
      </c>
      <c r="Z293" s="12">
        <f t="shared" si="146"/>
        <v>0.001894287711038364</v>
      </c>
      <c r="AA293" s="12">
        <f t="shared" si="146"/>
        <v>9.195571412807592E-05</v>
      </c>
      <c r="AB293" s="12">
        <f t="shared" si="146"/>
        <v>5.517342847684555E-05</v>
      </c>
      <c r="AC293" s="12">
        <f t="shared" si="146"/>
        <v>1.8391142825615183E-05</v>
      </c>
      <c r="AD293" s="12">
        <f t="shared" si="146"/>
        <v>7.356457130246073E-05</v>
      </c>
      <c r="AE293" s="12">
        <f t="shared" si="146"/>
        <v>1.8391142825615183E-05</v>
      </c>
      <c r="AF293" s="12">
        <f t="shared" si="146"/>
        <v>0.0002206937139073822</v>
      </c>
      <c r="AG293" s="12">
        <f t="shared" si="146"/>
        <v>0.002795453709493508</v>
      </c>
      <c r="AH293" s="12">
        <f t="shared" si="146"/>
        <v>7.356457130246073E-05</v>
      </c>
      <c r="AI293" s="12">
        <f aca="true" t="shared" si="147" ref="AI293:CT293">AI292/54374</f>
        <v>5.517342847684555E-05</v>
      </c>
      <c r="AJ293" s="12">
        <f t="shared" si="147"/>
        <v>0.0001103468569536911</v>
      </c>
      <c r="AK293" s="12">
        <f t="shared" si="147"/>
        <v>0</v>
      </c>
      <c r="AL293" s="12">
        <f t="shared" si="147"/>
        <v>0.0005149519991172252</v>
      </c>
      <c r="AM293" s="12">
        <f t="shared" si="147"/>
        <v>7.356457130246073E-05</v>
      </c>
      <c r="AN293" s="12">
        <f t="shared" si="147"/>
        <v>3.6782285651230366E-05</v>
      </c>
      <c r="AO293" s="12">
        <f t="shared" si="147"/>
        <v>0.0003678228565123037</v>
      </c>
      <c r="AP293" s="12">
        <f t="shared" si="147"/>
        <v>0.0006436899988965314</v>
      </c>
      <c r="AQ293" s="12">
        <f t="shared" si="147"/>
        <v>5.517342847684555E-05</v>
      </c>
      <c r="AR293" s="12">
        <f t="shared" si="147"/>
        <v>7.356457130246073E-05</v>
      </c>
      <c r="AS293" s="12">
        <f t="shared" si="147"/>
        <v>0.0007908191415014529</v>
      </c>
      <c r="AT293" s="12">
        <f t="shared" si="147"/>
        <v>0.00016552028543053666</v>
      </c>
      <c r="AU293" s="12">
        <f t="shared" si="147"/>
        <v>0.00014712914260492146</v>
      </c>
      <c r="AV293" s="12">
        <f t="shared" si="147"/>
        <v>0.0002942582852098429</v>
      </c>
      <c r="AW293" s="12">
        <f t="shared" si="147"/>
        <v>0.0017103762827822121</v>
      </c>
      <c r="AX293" s="12">
        <f t="shared" si="147"/>
        <v>0.0002206937139073822</v>
      </c>
      <c r="AY293" s="12">
        <f t="shared" si="147"/>
        <v>0.0001287379997793063</v>
      </c>
      <c r="AZ293" s="12">
        <f t="shared" si="147"/>
        <v>0.010280648839518888</v>
      </c>
      <c r="BA293" s="12">
        <f t="shared" si="147"/>
        <v>3.6782285651230366E-05</v>
      </c>
      <c r="BB293" s="12">
        <f t="shared" si="147"/>
        <v>0.0001103468569536911</v>
      </c>
      <c r="BC293" s="12">
        <f t="shared" si="147"/>
        <v>0.00016552028543053666</v>
      </c>
      <c r="BD293" s="12">
        <f t="shared" si="147"/>
        <v>0.0005333431419428403</v>
      </c>
      <c r="BE293" s="12">
        <f t="shared" si="147"/>
        <v>3.6782285651230366E-05</v>
      </c>
      <c r="BF293" s="12">
        <f t="shared" si="147"/>
        <v>5.517342847684555E-05</v>
      </c>
      <c r="BG293" s="12">
        <f t="shared" si="147"/>
        <v>1.8391142825615183E-05</v>
      </c>
      <c r="BH293" s="12">
        <f t="shared" si="147"/>
        <v>0.00014712914260492146</v>
      </c>
      <c r="BI293" s="12">
        <f t="shared" si="147"/>
        <v>5.517342847684555E-05</v>
      </c>
      <c r="BJ293" s="12">
        <f t="shared" si="147"/>
        <v>9.195571412807592E-05</v>
      </c>
      <c r="BK293" s="12">
        <f t="shared" si="147"/>
        <v>0.00027586714238422773</v>
      </c>
      <c r="BL293" s="12">
        <f t="shared" si="147"/>
        <v>0</v>
      </c>
      <c r="BM293" s="12">
        <f t="shared" si="147"/>
        <v>0.0003494317136866885</v>
      </c>
      <c r="BN293" s="12">
        <f t="shared" si="147"/>
        <v>0.00014712914260492146</v>
      </c>
      <c r="BO293" s="12">
        <f t="shared" si="147"/>
        <v>1.8391142825615183E-05</v>
      </c>
      <c r="BP293" s="12">
        <f t="shared" si="147"/>
        <v>3.6782285651230366E-05</v>
      </c>
      <c r="BQ293" s="12">
        <f t="shared" si="147"/>
        <v>0.0010115128554088351</v>
      </c>
      <c r="BR293" s="12">
        <f t="shared" si="147"/>
        <v>7.356457130246073E-05</v>
      </c>
      <c r="BS293" s="12">
        <f t="shared" si="147"/>
        <v>5.517342847684555E-05</v>
      </c>
      <c r="BT293" s="12">
        <f t="shared" si="147"/>
        <v>1.8391142825615183E-05</v>
      </c>
      <c r="BU293" s="12">
        <f t="shared" si="147"/>
        <v>7.356457130246073E-05</v>
      </c>
      <c r="BV293" s="12">
        <f t="shared" si="147"/>
        <v>0.055853900761393314</v>
      </c>
      <c r="BW293" s="12">
        <f t="shared" si="147"/>
        <v>7.356457130246073E-05</v>
      </c>
      <c r="BX293" s="12">
        <f t="shared" si="147"/>
        <v>0.0001103468569536911</v>
      </c>
      <c r="BY293" s="12">
        <f t="shared" si="147"/>
        <v>7.356457130246073E-05</v>
      </c>
      <c r="BZ293" s="12">
        <f t="shared" si="147"/>
        <v>3.6782285651230366E-05</v>
      </c>
      <c r="CA293" s="12">
        <f t="shared" si="147"/>
        <v>0.00014712914260492146</v>
      </c>
      <c r="CB293" s="12">
        <f t="shared" si="147"/>
        <v>3.6782285651230366E-05</v>
      </c>
      <c r="CC293" s="12">
        <f t="shared" si="147"/>
        <v>7.356457130246073E-05</v>
      </c>
      <c r="CD293" s="12">
        <f t="shared" si="147"/>
        <v>3.6782285651230366E-05</v>
      </c>
      <c r="CE293" s="12">
        <f t="shared" si="147"/>
        <v>1.8391142825615183E-05</v>
      </c>
      <c r="CF293" s="12">
        <f t="shared" si="147"/>
        <v>7.356457130246073E-05</v>
      </c>
      <c r="CG293" s="12">
        <f t="shared" si="147"/>
        <v>9.195571412807592E-05</v>
      </c>
      <c r="CH293" s="12">
        <f t="shared" si="147"/>
        <v>0.0002206937139073822</v>
      </c>
      <c r="CI293" s="12">
        <f t="shared" si="147"/>
        <v>0.00038621399933791884</v>
      </c>
      <c r="CJ293" s="12">
        <f t="shared" si="147"/>
        <v>0</v>
      </c>
      <c r="CK293" s="12">
        <f t="shared" si="147"/>
        <v>9.195571412807592E-05</v>
      </c>
      <c r="CL293" s="12">
        <f t="shared" si="147"/>
        <v>0.00016552028543053666</v>
      </c>
      <c r="CM293" s="12">
        <f t="shared" si="147"/>
        <v>5.517342847684555E-05</v>
      </c>
      <c r="CN293" s="12">
        <f t="shared" si="147"/>
        <v>3.6782285651230366E-05</v>
      </c>
      <c r="CO293" s="12">
        <f t="shared" si="147"/>
        <v>0</v>
      </c>
      <c r="CP293" s="12">
        <f t="shared" si="147"/>
        <v>1.8391142825615183E-05</v>
      </c>
      <c r="CQ293" s="12">
        <f t="shared" si="147"/>
        <v>0.0002206937139073822</v>
      </c>
      <c r="CR293" s="12">
        <f t="shared" si="147"/>
        <v>3.6782285651230366E-05</v>
      </c>
      <c r="CS293" s="12">
        <f t="shared" si="147"/>
        <v>1.8391142825615183E-05</v>
      </c>
      <c r="CT293" s="12">
        <f t="shared" si="147"/>
        <v>3.6782285651230366E-05</v>
      </c>
      <c r="CU293" s="12">
        <f aca="true" t="shared" si="148" ref="CU293:EG293">CU292/54374</f>
        <v>0</v>
      </c>
      <c r="CV293" s="12">
        <f t="shared" si="148"/>
        <v>5.517342847684555E-05</v>
      </c>
      <c r="CW293" s="12">
        <f t="shared" si="148"/>
        <v>0.00040460514216353403</v>
      </c>
      <c r="CX293" s="12">
        <f t="shared" si="148"/>
        <v>0.0001287379997793063</v>
      </c>
      <c r="CY293" s="12">
        <f t="shared" si="148"/>
        <v>5.517342847684555E-05</v>
      </c>
      <c r="CZ293" s="12">
        <f t="shared" si="148"/>
        <v>0.00027586714238422773</v>
      </c>
      <c r="DA293" s="12">
        <f t="shared" si="148"/>
        <v>5.517342847684555E-05</v>
      </c>
      <c r="DB293" s="12">
        <f t="shared" si="148"/>
        <v>0.0004781697134659948</v>
      </c>
      <c r="DC293" s="12">
        <f t="shared" si="148"/>
        <v>0.00014712914260492146</v>
      </c>
      <c r="DD293" s="12">
        <f t="shared" si="148"/>
        <v>0.00018391142825615185</v>
      </c>
      <c r="DE293" s="12">
        <f t="shared" si="148"/>
        <v>0.0013793357119211388</v>
      </c>
      <c r="DF293" s="12">
        <f t="shared" si="148"/>
        <v>0.24984367528598228</v>
      </c>
      <c r="DG293" s="12">
        <f t="shared" si="148"/>
        <v>0.00016552028543053666</v>
      </c>
      <c r="DH293" s="12">
        <f t="shared" si="148"/>
        <v>0.0008276014271526833</v>
      </c>
      <c r="DI293" s="12">
        <f t="shared" si="148"/>
        <v>0.00018391142825615185</v>
      </c>
      <c r="DJ293" s="12">
        <f t="shared" si="148"/>
        <v>0.0001103468569536911</v>
      </c>
      <c r="DK293" s="12">
        <f t="shared" si="148"/>
        <v>0.00020230257108176702</v>
      </c>
      <c r="DL293" s="12">
        <f t="shared" si="148"/>
        <v>0.0008092102843270681</v>
      </c>
      <c r="DM293" s="12">
        <f t="shared" si="148"/>
        <v>7.356457130246073E-05</v>
      </c>
      <c r="DN293" s="12">
        <f t="shared" si="148"/>
        <v>7.356457130246073E-05</v>
      </c>
      <c r="DO293" s="12">
        <f t="shared" si="148"/>
        <v>1.8391142825615183E-05</v>
      </c>
      <c r="DP293" s="12">
        <f t="shared" si="148"/>
        <v>5.517342847684555E-05</v>
      </c>
      <c r="DQ293" s="12">
        <f t="shared" si="148"/>
        <v>0.0001103468569536911</v>
      </c>
      <c r="DR293" s="12">
        <f t="shared" si="148"/>
        <v>9.195571412807592E-05</v>
      </c>
      <c r="DS293" s="12">
        <f t="shared" si="148"/>
        <v>0.0015264648545260603</v>
      </c>
      <c r="DT293" s="12">
        <f t="shared" si="148"/>
        <v>0.0003310405708610733</v>
      </c>
      <c r="DU293" s="12">
        <f t="shared" si="148"/>
        <v>3.6782285651230366E-05</v>
      </c>
      <c r="DV293" s="12">
        <f t="shared" si="148"/>
        <v>0</v>
      </c>
      <c r="DW293" s="12">
        <f t="shared" si="148"/>
        <v>7.356457130246073E-05</v>
      </c>
      <c r="DX293" s="12">
        <f t="shared" si="148"/>
        <v>0.0006069077132453011</v>
      </c>
      <c r="DY293" s="12">
        <f t="shared" si="148"/>
        <v>1.8391142825615183E-05</v>
      </c>
      <c r="DZ293" s="12">
        <f t="shared" si="148"/>
        <v>0.0001103468569536911</v>
      </c>
      <c r="EA293" s="12">
        <f t="shared" si="148"/>
        <v>0.00020230257108176702</v>
      </c>
      <c r="EB293" s="12">
        <f t="shared" si="148"/>
        <v>0.00016552028543053666</v>
      </c>
      <c r="EC293" s="12">
        <f t="shared" si="148"/>
        <v>0.00027586714238422773</v>
      </c>
      <c r="ED293" s="12">
        <f t="shared" si="148"/>
        <v>3.6782285651230366E-05</v>
      </c>
      <c r="EE293" s="12">
        <f t="shared" si="148"/>
        <v>1.8391142825615183E-05</v>
      </c>
      <c r="EF293" s="12">
        <f t="shared" si="148"/>
        <v>5.517342847684555E-05</v>
      </c>
      <c r="EG293" s="12">
        <f t="shared" si="148"/>
        <v>3.6782285651230366E-05</v>
      </c>
    </row>
    <row r="294" spans="2:137" ht="4.5" customHeight="1">
      <c r="B294" s="13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</row>
    <row r="295" spans="1:137" ht="12.75">
      <c r="A295" s="3" t="s">
        <v>106</v>
      </c>
      <c r="B295" s="13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</row>
    <row r="296" spans="2:137" ht="12.75">
      <c r="B296" s="7" t="s">
        <v>95</v>
      </c>
      <c r="C296" s="8">
        <v>4</v>
      </c>
      <c r="D296" s="8">
        <v>10</v>
      </c>
      <c r="E296" s="8">
        <v>8</v>
      </c>
      <c r="F296" s="8">
        <v>16</v>
      </c>
      <c r="G296" s="8">
        <v>39</v>
      </c>
      <c r="H296" s="8">
        <v>7</v>
      </c>
      <c r="I296" s="8">
        <v>9</v>
      </c>
      <c r="J296" s="8">
        <v>9</v>
      </c>
      <c r="K296" s="8">
        <v>12</v>
      </c>
      <c r="L296" s="8">
        <v>25</v>
      </c>
      <c r="M296" s="8">
        <v>6</v>
      </c>
      <c r="N296" s="8">
        <v>98</v>
      </c>
      <c r="O296" s="8">
        <v>22</v>
      </c>
      <c r="P296" s="8">
        <v>10</v>
      </c>
      <c r="Q296" s="8">
        <v>22</v>
      </c>
      <c r="R296" s="8">
        <v>114</v>
      </c>
      <c r="S296" s="8">
        <v>24466</v>
      </c>
      <c r="T296" s="8">
        <v>598</v>
      </c>
      <c r="U296" s="8">
        <v>1</v>
      </c>
      <c r="V296" s="8">
        <v>3</v>
      </c>
      <c r="W296" s="8">
        <v>1</v>
      </c>
      <c r="X296" s="8">
        <v>6</v>
      </c>
      <c r="Y296" s="8">
        <v>78</v>
      </c>
      <c r="Z296" s="8">
        <v>49</v>
      </c>
      <c r="AA296" s="8">
        <v>0</v>
      </c>
      <c r="AB296" s="8">
        <v>4</v>
      </c>
      <c r="AC296" s="8">
        <v>2</v>
      </c>
      <c r="AD296" s="8">
        <v>2</v>
      </c>
      <c r="AE296" s="8">
        <v>2</v>
      </c>
      <c r="AF296" s="8">
        <v>9</v>
      </c>
      <c r="AG296" s="8">
        <v>56</v>
      </c>
      <c r="AH296" s="8">
        <v>1</v>
      </c>
      <c r="AI296" s="8">
        <v>1</v>
      </c>
      <c r="AJ296" s="8">
        <v>11</v>
      </c>
      <c r="AK296" s="8">
        <v>2</v>
      </c>
      <c r="AL296" s="8">
        <v>3</v>
      </c>
      <c r="AM296" s="8">
        <v>0</v>
      </c>
      <c r="AN296" s="8">
        <v>0</v>
      </c>
      <c r="AO296" s="8">
        <v>6</v>
      </c>
      <c r="AP296" s="8">
        <v>11</v>
      </c>
      <c r="AQ296" s="8">
        <v>3</v>
      </c>
      <c r="AR296" s="8">
        <v>3</v>
      </c>
      <c r="AS296" s="8">
        <v>15</v>
      </c>
      <c r="AT296" s="8">
        <v>6</v>
      </c>
      <c r="AU296" s="8">
        <v>7</v>
      </c>
      <c r="AV296" s="8">
        <v>10</v>
      </c>
      <c r="AW296" s="8">
        <v>104</v>
      </c>
      <c r="AX296" s="8">
        <v>6</v>
      </c>
      <c r="AY296" s="8">
        <v>15</v>
      </c>
      <c r="AZ296" s="8">
        <v>145</v>
      </c>
      <c r="BA296" s="8">
        <v>9</v>
      </c>
      <c r="BB296" s="8">
        <v>0</v>
      </c>
      <c r="BC296" s="8">
        <v>4</v>
      </c>
      <c r="BD296" s="8">
        <v>28</v>
      </c>
      <c r="BE296" s="8">
        <v>2</v>
      </c>
      <c r="BF296" s="8">
        <v>2</v>
      </c>
      <c r="BG296" s="8">
        <v>1</v>
      </c>
      <c r="BH296" s="8">
        <v>2</v>
      </c>
      <c r="BI296" s="8">
        <v>2</v>
      </c>
      <c r="BJ296" s="8">
        <v>5</v>
      </c>
      <c r="BK296" s="8">
        <v>7</v>
      </c>
      <c r="BL296" s="8">
        <v>1</v>
      </c>
      <c r="BM296" s="8">
        <v>5</v>
      </c>
      <c r="BN296" s="8">
        <v>3</v>
      </c>
      <c r="BO296" s="8">
        <v>0</v>
      </c>
      <c r="BP296" s="8">
        <v>0</v>
      </c>
      <c r="BQ296" s="8">
        <v>24</v>
      </c>
      <c r="BR296" s="8">
        <v>2</v>
      </c>
      <c r="BS296" s="8">
        <v>1</v>
      </c>
      <c r="BT296" s="8">
        <v>4</v>
      </c>
      <c r="BU296" s="8">
        <v>11</v>
      </c>
      <c r="BV296" s="8">
        <v>1488</v>
      </c>
      <c r="BW296" s="8">
        <v>2</v>
      </c>
      <c r="BX296" s="8">
        <v>4</v>
      </c>
      <c r="BY296" s="8">
        <v>0</v>
      </c>
      <c r="BZ296" s="8">
        <v>1</v>
      </c>
      <c r="CA296" s="8">
        <v>4</v>
      </c>
      <c r="CB296" s="8">
        <v>5</v>
      </c>
      <c r="CC296" s="8">
        <v>0</v>
      </c>
      <c r="CD296" s="8">
        <v>1</v>
      </c>
      <c r="CE296" s="8">
        <v>1</v>
      </c>
      <c r="CF296" s="8">
        <v>1</v>
      </c>
      <c r="CG296" s="8">
        <v>1</v>
      </c>
      <c r="CH296" s="8">
        <v>7</v>
      </c>
      <c r="CI296" s="8">
        <v>9</v>
      </c>
      <c r="CJ296" s="8">
        <v>2</v>
      </c>
      <c r="CK296" s="8">
        <v>4</v>
      </c>
      <c r="CL296" s="8">
        <v>19</v>
      </c>
      <c r="CM296" s="8">
        <v>1</v>
      </c>
      <c r="CN296" s="8">
        <v>1</v>
      </c>
      <c r="CO296" s="8">
        <v>1</v>
      </c>
      <c r="CP296" s="8">
        <v>0</v>
      </c>
      <c r="CQ296" s="8">
        <v>8</v>
      </c>
      <c r="CR296" s="8">
        <v>5</v>
      </c>
      <c r="CS296" s="8">
        <v>1</v>
      </c>
      <c r="CT296" s="8">
        <v>1</v>
      </c>
      <c r="CU296" s="8">
        <v>0</v>
      </c>
      <c r="CV296" s="8">
        <v>1</v>
      </c>
      <c r="CW296" s="8">
        <v>17</v>
      </c>
      <c r="CX296" s="8">
        <v>3</v>
      </c>
      <c r="CY296" s="8">
        <v>0</v>
      </c>
      <c r="CZ296" s="8">
        <v>2</v>
      </c>
      <c r="DA296" s="8">
        <v>8</v>
      </c>
      <c r="DB296" s="8">
        <v>10</v>
      </c>
      <c r="DC296" s="8">
        <v>3</v>
      </c>
      <c r="DD296" s="8">
        <v>5</v>
      </c>
      <c r="DE296" s="8">
        <v>43</v>
      </c>
      <c r="DF296" s="8">
        <v>6064</v>
      </c>
      <c r="DG296" s="8">
        <v>3</v>
      </c>
      <c r="DH296" s="8">
        <v>40</v>
      </c>
      <c r="DI296" s="8">
        <v>1</v>
      </c>
      <c r="DJ296" s="8">
        <v>6</v>
      </c>
      <c r="DK296" s="8">
        <v>7</v>
      </c>
      <c r="DL296" s="8">
        <v>29</v>
      </c>
      <c r="DM296" s="8">
        <v>5</v>
      </c>
      <c r="DN296" s="8">
        <v>2</v>
      </c>
      <c r="DO296" s="8">
        <v>7</v>
      </c>
      <c r="DP296" s="8">
        <v>2</v>
      </c>
      <c r="DQ296" s="8">
        <v>3</v>
      </c>
      <c r="DR296" s="8">
        <v>4</v>
      </c>
      <c r="DS296" s="8">
        <v>28</v>
      </c>
      <c r="DT296" s="8">
        <v>9</v>
      </c>
      <c r="DU296" s="8">
        <v>1</v>
      </c>
      <c r="DV296" s="8">
        <v>1</v>
      </c>
      <c r="DW296" s="8">
        <v>0</v>
      </c>
      <c r="DX296" s="8">
        <v>3</v>
      </c>
      <c r="DY296" s="8">
        <v>3</v>
      </c>
      <c r="DZ296" s="8">
        <v>2</v>
      </c>
      <c r="EA296" s="8">
        <v>1</v>
      </c>
      <c r="EB296" s="8">
        <v>4</v>
      </c>
      <c r="EC296" s="8">
        <v>5</v>
      </c>
      <c r="ED296" s="8">
        <v>4</v>
      </c>
      <c r="EE296" s="8">
        <v>1</v>
      </c>
      <c r="EF296" s="8">
        <v>3</v>
      </c>
      <c r="EG296" s="8">
        <v>0</v>
      </c>
    </row>
    <row r="297" spans="1:137" ht="12.75">
      <c r="A297" s="9" t="s">
        <v>13</v>
      </c>
      <c r="C297" s="8">
        <v>4</v>
      </c>
      <c r="D297" s="8">
        <v>10</v>
      </c>
      <c r="E297" s="8">
        <v>8</v>
      </c>
      <c r="F297" s="8">
        <v>16</v>
      </c>
      <c r="G297" s="8">
        <v>39</v>
      </c>
      <c r="H297" s="8">
        <v>7</v>
      </c>
      <c r="I297" s="8">
        <v>9</v>
      </c>
      <c r="J297" s="8">
        <v>9</v>
      </c>
      <c r="K297" s="8">
        <v>12</v>
      </c>
      <c r="L297" s="8">
        <v>25</v>
      </c>
      <c r="M297" s="8">
        <v>6</v>
      </c>
      <c r="N297" s="8">
        <v>98</v>
      </c>
      <c r="O297" s="8">
        <v>22</v>
      </c>
      <c r="P297" s="8">
        <v>10</v>
      </c>
      <c r="Q297" s="8">
        <v>22</v>
      </c>
      <c r="R297" s="8">
        <v>114</v>
      </c>
      <c r="S297" s="8">
        <v>24466</v>
      </c>
      <c r="T297" s="8">
        <v>598</v>
      </c>
      <c r="U297" s="8">
        <v>1</v>
      </c>
      <c r="V297" s="8">
        <v>3</v>
      </c>
      <c r="W297" s="8">
        <v>1</v>
      </c>
      <c r="X297" s="8">
        <v>6</v>
      </c>
      <c r="Y297" s="8">
        <v>78</v>
      </c>
      <c r="Z297" s="8">
        <v>49</v>
      </c>
      <c r="AA297" s="8">
        <v>0</v>
      </c>
      <c r="AB297" s="8">
        <v>4</v>
      </c>
      <c r="AC297" s="8">
        <v>2</v>
      </c>
      <c r="AD297" s="8">
        <v>2</v>
      </c>
      <c r="AE297" s="8">
        <v>2</v>
      </c>
      <c r="AF297" s="8">
        <v>9</v>
      </c>
      <c r="AG297" s="8">
        <v>56</v>
      </c>
      <c r="AH297" s="8">
        <v>1</v>
      </c>
      <c r="AI297" s="8">
        <v>1</v>
      </c>
      <c r="AJ297" s="8">
        <v>11</v>
      </c>
      <c r="AK297" s="8">
        <v>2</v>
      </c>
      <c r="AL297" s="8">
        <v>3</v>
      </c>
      <c r="AM297" s="8">
        <v>0</v>
      </c>
      <c r="AN297" s="8">
        <v>0</v>
      </c>
      <c r="AO297" s="8">
        <v>6</v>
      </c>
      <c r="AP297" s="8">
        <v>11</v>
      </c>
      <c r="AQ297" s="8">
        <v>3</v>
      </c>
      <c r="AR297" s="8">
        <v>3</v>
      </c>
      <c r="AS297" s="8">
        <v>15</v>
      </c>
      <c r="AT297" s="8">
        <v>6</v>
      </c>
      <c r="AU297" s="8">
        <v>7</v>
      </c>
      <c r="AV297" s="8">
        <v>10</v>
      </c>
      <c r="AW297" s="8">
        <v>104</v>
      </c>
      <c r="AX297" s="8">
        <v>6</v>
      </c>
      <c r="AY297" s="8">
        <v>15</v>
      </c>
      <c r="AZ297" s="8">
        <v>145</v>
      </c>
      <c r="BA297" s="8">
        <v>9</v>
      </c>
      <c r="BB297" s="8">
        <v>0</v>
      </c>
      <c r="BC297" s="8">
        <v>4</v>
      </c>
      <c r="BD297" s="8">
        <v>28</v>
      </c>
      <c r="BE297" s="8">
        <v>2</v>
      </c>
      <c r="BF297" s="8">
        <v>2</v>
      </c>
      <c r="BG297" s="8">
        <v>1</v>
      </c>
      <c r="BH297" s="8">
        <v>2</v>
      </c>
      <c r="BI297" s="8">
        <v>2</v>
      </c>
      <c r="BJ297" s="8">
        <v>5</v>
      </c>
      <c r="BK297" s="8">
        <v>7</v>
      </c>
      <c r="BL297" s="8">
        <v>1</v>
      </c>
      <c r="BM297" s="8">
        <v>5</v>
      </c>
      <c r="BN297" s="8">
        <v>3</v>
      </c>
      <c r="BO297" s="8">
        <v>0</v>
      </c>
      <c r="BP297" s="8">
        <v>0</v>
      </c>
      <c r="BQ297" s="8">
        <v>24</v>
      </c>
      <c r="BR297" s="8">
        <v>2</v>
      </c>
      <c r="BS297" s="8">
        <v>1</v>
      </c>
      <c r="BT297" s="8">
        <v>4</v>
      </c>
      <c r="BU297" s="8">
        <v>11</v>
      </c>
      <c r="BV297" s="8">
        <v>1488</v>
      </c>
      <c r="BW297" s="8">
        <v>2</v>
      </c>
      <c r="BX297" s="8">
        <v>4</v>
      </c>
      <c r="BY297" s="8">
        <v>0</v>
      </c>
      <c r="BZ297" s="8">
        <v>1</v>
      </c>
      <c r="CA297" s="8">
        <v>4</v>
      </c>
      <c r="CB297" s="8">
        <v>5</v>
      </c>
      <c r="CC297" s="8">
        <v>0</v>
      </c>
      <c r="CD297" s="8">
        <v>1</v>
      </c>
      <c r="CE297" s="8">
        <v>1</v>
      </c>
      <c r="CF297" s="8">
        <v>1</v>
      </c>
      <c r="CG297" s="8">
        <v>1</v>
      </c>
      <c r="CH297" s="8">
        <v>7</v>
      </c>
      <c r="CI297" s="8">
        <v>9</v>
      </c>
      <c r="CJ297" s="8">
        <v>2</v>
      </c>
      <c r="CK297" s="8">
        <v>4</v>
      </c>
      <c r="CL297" s="8">
        <v>19</v>
      </c>
      <c r="CM297" s="8">
        <v>1</v>
      </c>
      <c r="CN297" s="8">
        <v>1</v>
      </c>
      <c r="CO297" s="8">
        <v>1</v>
      </c>
      <c r="CP297" s="8">
        <v>0</v>
      </c>
      <c r="CQ297" s="8">
        <v>8</v>
      </c>
      <c r="CR297" s="8">
        <v>5</v>
      </c>
      <c r="CS297" s="8">
        <v>1</v>
      </c>
      <c r="CT297" s="8">
        <v>1</v>
      </c>
      <c r="CU297" s="8">
        <v>0</v>
      </c>
      <c r="CV297" s="8">
        <v>1</v>
      </c>
      <c r="CW297" s="8">
        <v>17</v>
      </c>
      <c r="CX297" s="8">
        <v>3</v>
      </c>
      <c r="CY297" s="8">
        <v>0</v>
      </c>
      <c r="CZ297" s="8">
        <v>2</v>
      </c>
      <c r="DA297" s="8">
        <v>8</v>
      </c>
      <c r="DB297" s="8">
        <v>10</v>
      </c>
      <c r="DC297" s="8">
        <v>3</v>
      </c>
      <c r="DD297" s="8">
        <v>5</v>
      </c>
      <c r="DE297" s="8">
        <v>43</v>
      </c>
      <c r="DF297" s="8">
        <v>6064</v>
      </c>
      <c r="DG297" s="8">
        <v>3</v>
      </c>
      <c r="DH297" s="8">
        <v>40</v>
      </c>
      <c r="DI297" s="8">
        <v>1</v>
      </c>
      <c r="DJ297" s="8">
        <v>6</v>
      </c>
      <c r="DK297" s="8">
        <v>7</v>
      </c>
      <c r="DL297" s="8">
        <v>29</v>
      </c>
      <c r="DM297" s="8">
        <v>5</v>
      </c>
      <c r="DN297" s="8">
        <v>2</v>
      </c>
      <c r="DO297" s="8">
        <v>7</v>
      </c>
      <c r="DP297" s="8">
        <v>2</v>
      </c>
      <c r="DQ297" s="8">
        <v>3</v>
      </c>
      <c r="DR297" s="8">
        <v>4</v>
      </c>
      <c r="DS297" s="8">
        <v>28</v>
      </c>
      <c r="DT297" s="8">
        <v>9</v>
      </c>
      <c r="DU297" s="8">
        <v>1</v>
      </c>
      <c r="DV297" s="8">
        <v>1</v>
      </c>
      <c r="DW297" s="8">
        <v>0</v>
      </c>
      <c r="DX297" s="8">
        <v>3</v>
      </c>
      <c r="DY297" s="8">
        <v>3</v>
      </c>
      <c r="DZ297" s="8">
        <v>2</v>
      </c>
      <c r="EA297" s="8">
        <v>1</v>
      </c>
      <c r="EB297" s="8">
        <v>4</v>
      </c>
      <c r="EC297" s="8">
        <v>5</v>
      </c>
      <c r="ED297" s="8">
        <v>4</v>
      </c>
      <c r="EE297" s="8">
        <v>1</v>
      </c>
      <c r="EF297" s="8">
        <v>3</v>
      </c>
      <c r="EG297" s="8">
        <v>0</v>
      </c>
    </row>
    <row r="298" spans="2:137" s="10" customFormat="1" ht="12.75" customHeight="1">
      <c r="B298" s="11" t="s">
        <v>145</v>
      </c>
      <c r="C298" s="12">
        <f aca="true" t="shared" si="149" ref="C298:AH298">C297/34047</f>
        <v>0.00011748465356712779</v>
      </c>
      <c r="D298" s="12">
        <f t="shared" si="149"/>
        <v>0.0002937116339178195</v>
      </c>
      <c r="E298" s="12">
        <f t="shared" si="149"/>
        <v>0.00023496930713425558</v>
      </c>
      <c r="F298" s="12">
        <f t="shared" si="149"/>
        <v>0.00046993861426851115</v>
      </c>
      <c r="G298" s="12">
        <f t="shared" si="149"/>
        <v>0.001145475372279496</v>
      </c>
      <c r="H298" s="12">
        <f t="shared" si="149"/>
        <v>0.00020559814374247363</v>
      </c>
      <c r="I298" s="12">
        <f t="shared" si="149"/>
        <v>0.0002643404705260375</v>
      </c>
      <c r="J298" s="12">
        <f t="shared" si="149"/>
        <v>0.0002643404705260375</v>
      </c>
      <c r="K298" s="12">
        <f t="shared" si="149"/>
        <v>0.0003524539607013834</v>
      </c>
      <c r="L298" s="12">
        <f t="shared" si="149"/>
        <v>0.0007342790847945487</v>
      </c>
      <c r="M298" s="12">
        <f t="shared" si="149"/>
        <v>0.0001762269803506917</v>
      </c>
      <c r="N298" s="12">
        <f t="shared" si="149"/>
        <v>0.002878374012394631</v>
      </c>
      <c r="O298" s="12">
        <f t="shared" si="149"/>
        <v>0.0006461655946192029</v>
      </c>
      <c r="P298" s="12">
        <f t="shared" si="149"/>
        <v>0.0002937116339178195</v>
      </c>
      <c r="Q298" s="12">
        <f t="shared" si="149"/>
        <v>0.0006461655946192029</v>
      </c>
      <c r="R298" s="12">
        <f t="shared" si="149"/>
        <v>0.003348312626663142</v>
      </c>
      <c r="S298" s="12">
        <f t="shared" si="149"/>
        <v>0.7185948835433371</v>
      </c>
      <c r="T298" s="12">
        <f t="shared" si="149"/>
        <v>0.017563955708285606</v>
      </c>
      <c r="U298" s="12">
        <f t="shared" si="149"/>
        <v>2.9371163391781947E-05</v>
      </c>
      <c r="V298" s="12">
        <f t="shared" si="149"/>
        <v>8.811349017534584E-05</v>
      </c>
      <c r="W298" s="12">
        <f t="shared" si="149"/>
        <v>2.9371163391781947E-05</v>
      </c>
      <c r="X298" s="12">
        <f t="shared" si="149"/>
        <v>0.0001762269803506917</v>
      </c>
      <c r="Y298" s="12">
        <f t="shared" si="149"/>
        <v>0.002290950744558992</v>
      </c>
      <c r="Z298" s="12">
        <f t="shared" si="149"/>
        <v>0.0014391870061973154</v>
      </c>
      <c r="AA298" s="12">
        <f t="shared" si="149"/>
        <v>0</v>
      </c>
      <c r="AB298" s="12">
        <f t="shared" si="149"/>
        <v>0.00011748465356712779</v>
      </c>
      <c r="AC298" s="12">
        <f t="shared" si="149"/>
        <v>5.8742326783563894E-05</v>
      </c>
      <c r="AD298" s="12">
        <f t="shared" si="149"/>
        <v>5.8742326783563894E-05</v>
      </c>
      <c r="AE298" s="12">
        <f t="shared" si="149"/>
        <v>5.8742326783563894E-05</v>
      </c>
      <c r="AF298" s="12">
        <f t="shared" si="149"/>
        <v>0.0002643404705260375</v>
      </c>
      <c r="AG298" s="12">
        <f t="shared" si="149"/>
        <v>0.001644785149939789</v>
      </c>
      <c r="AH298" s="12">
        <f t="shared" si="149"/>
        <v>2.9371163391781947E-05</v>
      </c>
      <c r="AI298" s="12">
        <f aca="true" t="shared" si="150" ref="AI298:CT298">AI297/34047</f>
        <v>2.9371163391781947E-05</v>
      </c>
      <c r="AJ298" s="12">
        <f t="shared" si="150"/>
        <v>0.00032308279730960146</v>
      </c>
      <c r="AK298" s="12">
        <f t="shared" si="150"/>
        <v>5.8742326783563894E-05</v>
      </c>
      <c r="AL298" s="12">
        <f t="shared" si="150"/>
        <v>8.811349017534584E-05</v>
      </c>
      <c r="AM298" s="12">
        <f t="shared" si="150"/>
        <v>0</v>
      </c>
      <c r="AN298" s="12">
        <f t="shared" si="150"/>
        <v>0</v>
      </c>
      <c r="AO298" s="12">
        <f t="shared" si="150"/>
        <v>0.0001762269803506917</v>
      </c>
      <c r="AP298" s="12">
        <f t="shared" si="150"/>
        <v>0.00032308279730960146</v>
      </c>
      <c r="AQ298" s="12">
        <f t="shared" si="150"/>
        <v>8.811349017534584E-05</v>
      </c>
      <c r="AR298" s="12">
        <f t="shared" si="150"/>
        <v>8.811349017534584E-05</v>
      </c>
      <c r="AS298" s="12">
        <f t="shared" si="150"/>
        <v>0.00044056745087672923</v>
      </c>
      <c r="AT298" s="12">
        <f t="shared" si="150"/>
        <v>0.0001762269803506917</v>
      </c>
      <c r="AU298" s="12">
        <f t="shared" si="150"/>
        <v>0.00020559814374247363</v>
      </c>
      <c r="AV298" s="12">
        <f t="shared" si="150"/>
        <v>0.0002937116339178195</v>
      </c>
      <c r="AW298" s="12">
        <f t="shared" si="150"/>
        <v>0.0030546009927453228</v>
      </c>
      <c r="AX298" s="12">
        <f t="shared" si="150"/>
        <v>0.0001762269803506917</v>
      </c>
      <c r="AY298" s="12">
        <f t="shared" si="150"/>
        <v>0.00044056745087672923</v>
      </c>
      <c r="AZ298" s="12">
        <f t="shared" si="150"/>
        <v>0.0042588186918083824</v>
      </c>
      <c r="BA298" s="12">
        <f t="shared" si="150"/>
        <v>0.0002643404705260375</v>
      </c>
      <c r="BB298" s="12">
        <f t="shared" si="150"/>
        <v>0</v>
      </c>
      <c r="BC298" s="12">
        <f t="shared" si="150"/>
        <v>0.00011748465356712779</v>
      </c>
      <c r="BD298" s="12">
        <f t="shared" si="150"/>
        <v>0.0008223925749698945</v>
      </c>
      <c r="BE298" s="12">
        <f t="shared" si="150"/>
        <v>5.8742326783563894E-05</v>
      </c>
      <c r="BF298" s="12">
        <f t="shared" si="150"/>
        <v>5.8742326783563894E-05</v>
      </c>
      <c r="BG298" s="12">
        <f t="shared" si="150"/>
        <v>2.9371163391781947E-05</v>
      </c>
      <c r="BH298" s="12">
        <f t="shared" si="150"/>
        <v>5.8742326783563894E-05</v>
      </c>
      <c r="BI298" s="12">
        <f t="shared" si="150"/>
        <v>5.8742326783563894E-05</v>
      </c>
      <c r="BJ298" s="12">
        <f t="shared" si="150"/>
        <v>0.00014685581695890974</v>
      </c>
      <c r="BK298" s="12">
        <f t="shared" si="150"/>
        <v>0.00020559814374247363</v>
      </c>
      <c r="BL298" s="12">
        <f t="shared" si="150"/>
        <v>2.9371163391781947E-05</v>
      </c>
      <c r="BM298" s="12">
        <f t="shared" si="150"/>
        <v>0.00014685581695890974</v>
      </c>
      <c r="BN298" s="12">
        <f t="shared" si="150"/>
        <v>8.811349017534584E-05</v>
      </c>
      <c r="BO298" s="12">
        <f t="shared" si="150"/>
        <v>0</v>
      </c>
      <c r="BP298" s="12">
        <f t="shared" si="150"/>
        <v>0</v>
      </c>
      <c r="BQ298" s="12">
        <f t="shared" si="150"/>
        <v>0.0007049079214027668</v>
      </c>
      <c r="BR298" s="12">
        <f t="shared" si="150"/>
        <v>5.8742326783563894E-05</v>
      </c>
      <c r="BS298" s="12">
        <f t="shared" si="150"/>
        <v>2.9371163391781947E-05</v>
      </c>
      <c r="BT298" s="12">
        <f t="shared" si="150"/>
        <v>0.00011748465356712779</v>
      </c>
      <c r="BU298" s="12">
        <f t="shared" si="150"/>
        <v>0.00032308279730960146</v>
      </c>
      <c r="BV298" s="12">
        <f t="shared" si="150"/>
        <v>0.04370429112697154</v>
      </c>
      <c r="BW298" s="12">
        <f t="shared" si="150"/>
        <v>5.8742326783563894E-05</v>
      </c>
      <c r="BX298" s="12">
        <f t="shared" si="150"/>
        <v>0.00011748465356712779</v>
      </c>
      <c r="BY298" s="12">
        <f t="shared" si="150"/>
        <v>0</v>
      </c>
      <c r="BZ298" s="12">
        <f t="shared" si="150"/>
        <v>2.9371163391781947E-05</v>
      </c>
      <c r="CA298" s="12">
        <f t="shared" si="150"/>
        <v>0.00011748465356712779</v>
      </c>
      <c r="CB298" s="12">
        <f t="shared" si="150"/>
        <v>0.00014685581695890974</v>
      </c>
      <c r="CC298" s="12">
        <f t="shared" si="150"/>
        <v>0</v>
      </c>
      <c r="CD298" s="12">
        <f t="shared" si="150"/>
        <v>2.9371163391781947E-05</v>
      </c>
      <c r="CE298" s="12">
        <f t="shared" si="150"/>
        <v>2.9371163391781947E-05</v>
      </c>
      <c r="CF298" s="12">
        <f t="shared" si="150"/>
        <v>2.9371163391781947E-05</v>
      </c>
      <c r="CG298" s="12">
        <f t="shared" si="150"/>
        <v>2.9371163391781947E-05</v>
      </c>
      <c r="CH298" s="12">
        <f t="shared" si="150"/>
        <v>0.00020559814374247363</v>
      </c>
      <c r="CI298" s="12">
        <f t="shared" si="150"/>
        <v>0.0002643404705260375</v>
      </c>
      <c r="CJ298" s="12">
        <f t="shared" si="150"/>
        <v>5.8742326783563894E-05</v>
      </c>
      <c r="CK298" s="12">
        <f t="shared" si="150"/>
        <v>0.00011748465356712779</v>
      </c>
      <c r="CL298" s="12">
        <f t="shared" si="150"/>
        <v>0.0005580521044438571</v>
      </c>
      <c r="CM298" s="12">
        <f t="shared" si="150"/>
        <v>2.9371163391781947E-05</v>
      </c>
      <c r="CN298" s="12">
        <f t="shared" si="150"/>
        <v>2.9371163391781947E-05</v>
      </c>
      <c r="CO298" s="12">
        <f t="shared" si="150"/>
        <v>2.9371163391781947E-05</v>
      </c>
      <c r="CP298" s="12">
        <f t="shared" si="150"/>
        <v>0</v>
      </c>
      <c r="CQ298" s="12">
        <f t="shared" si="150"/>
        <v>0.00023496930713425558</v>
      </c>
      <c r="CR298" s="12">
        <f t="shared" si="150"/>
        <v>0.00014685581695890974</v>
      </c>
      <c r="CS298" s="12">
        <f t="shared" si="150"/>
        <v>2.9371163391781947E-05</v>
      </c>
      <c r="CT298" s="12">
        <f t="shared" si="150"/>
        <v>2.9371163391781947E-05</v>
      </c>
      <c r="CU298" s="12">
        <f aca="true" t="shared" si="151" ref="CU298:EG298">CU297/34047</f>
        <v>0</v>
      </c>
      <c r="CV298" s="12">
        <f t="shared" si="151"/>
        <v>2.9371163391781947E-05</v>
      </c>
      <c r="CW298" s="12">
        <f t="shared" si="151"/>
        <v>0.0004993097776602931</v>
      </c>
      <c r="CX298" s="12">
        <f t="shared" si="151"/>
        <v>8.811349017534584E-05</v>
      </c>
      <c r="CY298" s="12">
        <f t="shared" si="151"/>
        <v>0</v>
      </c>
      <c r="CZ298" s="12">
        <f t="shared" si="151"/>
        <v>5.8742326783563894E-05</v>
      </c>
      <c r="DA298" s="12">
        <f t="shared" si="151"/>
        <v>0.00023496930713425558</v>
      </c>
      <c r="DB298" s="12">
        <f t="shared" si="151"/>
        <v>0.0002937116339178195</v>
      </c>
      <c r="DC298" s="12">
        <f t="shared" si="151"/>
        <v>8.811349017534584E-05</v>
      </c>
      <c r="DD298" s="12">
        <f t="shared" si="151"/>
        <v>0.00014685581695890974</v>
      </c>
      <c r="DE298" s="12">
        <f t="shared" si="151"/>
        <v>0.0012629600258466237</v>
      </c>
      <c r="DF298" s="12">
        <f t="shared" si="151"/>
        <v>0.17810673480776573</v>
      </c>
      <c r="DG298" s="12">
        <f t="shared" si="151"/>
        <v>8.811349017534584E-05</v>
      </c>
      <c r="DH298" s="12">
        <f t="shared" si="151"/>
        <v>0.001174846535671278</v>
      </c>
      <c r="DI298" s="12">
        <f t="shared" si="151"/>
        <v>2.9371163391781947E-05</v>
      </c>
      <c r="DJ298" s="12">
        <f t="shared" si="151"/>
        <v>0.0001762269803506917</v>
      </c>
      <c r="DK298" s="12">
        <f t="shared" si="151"/>
        <v>0.00020559814374247363</v>
      </c>
      <c r="DL298" s="12">
        <f t="shared" si="151"/>
        <v>0.0008517637383616766</v>
      </c>
      <c r="DM298" s="12">
        <f t="shared" si="151"/>
        <v>0.00014685581695890974</v>
      </c>
      <c r="DN298" s="12">
        <f t="shared" si="151"/>
        <v>5.8742326783563894E-05</v>
      </c>
      <c r="DO298" s="12">
        <f t="shared" si="151"/>
        <v>0.00020559814374247363</v>
      </c>
      <c r="DP298" s="12">
        <f t="shared" si="151"/>
        <v>5.8742326783563894E-05</v>
      </c>
      <c r="DQ298" s="12">
        <f t="shared" si="151"/>
        <v>8.811349017534584E-05</v>
      </c>
      <c r="DR298" s="12">
        <f t="shared" si="151"/>
        <v>0.00011748465356712779</v>
      </c>
      <c r="DS298" s="12">
        <f t="shared" si="151"/>
        <v>0.0008223925749698945</v>
      </c>
      <c r="DT298" s="12">
        <f t="shared" si="151"/>
        <v>0.0002643404705260375</v>
      </c>
      <c r="DU298" s="12">
        <f t="shared" si="151"/>
        <v>2.9371163391781947E-05</v>
      </c>
      <c r="DV298" s="12">
        <f t="shared" si="151"/>
        <v>2.9371163391781947E-05</v>
      </c>
      <c r="DW298" s="12">
        <f t="shared" si="151"/>
        <v>0</v>
      </c>
      <c r="DX298" s="12">
        <f t="shared" si="151"/>
        <v>8.811349017534584E-05</v>
      </c>
      <c r="DY298" s="12">
        <f t="shared" si="151"/>
        <v>8.811349017534584E-05</v>
      </c>
      <c r="DZ298" s="12">
        <f t="shared" si="151"/>
        <v>5.8742326783563894E-05</v>
      </c>
      <c r="EA298" s="12">
        <f t="shared" si="151"/>
        <v>2.9371163391781947E-05</v>
      </c>
      <c r="EB298" s="12">
        <f t="shared" si="151"/>
        <v>0.00011748465356712779</v>
      </c>
      <c r="EC298" s="12">
        <f t="shared" si="151"/>
        <v>0.00014685581695890974</v>
      </c>
      <c r="ED298" s="12">
        <f t="shared" si="151"/>
        <v>0.00011748465356712779</v>
      </c>
      <c r="EE298" s="12">
        <f t="shared" si="151"/>
        <v>2.9371163391781947E-05</v>
      </c>
      <c r="EF298" s="12">
        <f t="shared" si="151"/>
        <v>8.811349017534584E-05</v>
      </c>
      <c r="EG298" s="12">
        <f t="shared" si="151"/>
        <v>0</v>
      </c>
    </row>
    <row r="299" spans="2:137" ht="4.5" customHeight="1">
      <c r="B299" s="13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</row>
    <row r="300" spans="1:137" ht="12.75">
      <c r="A300" s="3" t="s">
        <v>107</v>
      </c>
      <c r="B300" s="13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</row>
    <row r="301" spans="2:137" ht="12.75">
      <c r="B301" s="7" t="s">
        <v>95</v>
      </c>
      <c r="C301" s="8">
        <v>27</v>
      </c>
      <c r="D301" s="8">
        <v>39</v>
      </c>
      <c r="E301" s="8">
        <v>14</v>
      </c>
      <c r="F301" s="8">
        <v>30</v>
      </c>
      <c r="G301" s="8">
        <v>73</v>
      </c>
      <c r="H301" s="8">
        <v>35</v>
      </c>
      <c r="I301" s="8">
        <v>78</v>
      </c>
      <c r="J301" s="8">
        <v>52</v>
      </c>
      <c r="K301" s="8">
        <v>6</v>
      </c>
      <c r="L301" s="8">
        <v>8</v>
      </c>
      <c r="M301" s="8">
        <v>5</v>
      </c>
      <c r="N301" s="8">
        <v>80</v>
      </c>
      <c r="O301" s="8">
        <v>99</v>
      </c>
      <c r="P301" s="8">
        <v>25</v>
      </c>
      <c r="Q301" s="8">
        <v>127</v>
      </c>
      <c r="R301" s="8">
        <v>158</v>
      </c>
      <c r="S301" s="8">
        <v>52937</v>
      </c>
      <c r="T301" s="8">
        <v>4226</v>
      </c>
      <c r="U301" s="8">
        <v>6</v>
      </c>
      <c r="V301" s="8">
        <v>5</v>
      </c>
      <c r="W301" s="8">
        <v>9</v>
      </c>
      <c r="X301" s="8">
        <v>2</v>
      </c>
      <c r="Y301" s="8">
        <v>794</v>
      </c>
      <c r="Z301" s="8">
        <v>155</v>
      </c>
      <c r="AA301" s="8">
        <v>8</v>
      </c>
      <c r="AB301" s="8">
        <v>4</v>
      </c>
      <c r="AC301" s="8">
        <v>4</v>
      </c>
      <c r="AD301" s="8">
        <v>13</v>
      </c>
      <c r="AE301" s="8">
        <v>13</v>
      </c>
      <c r="AF301" s="8">
        <v>40</v>
      </c>
      <c r="AG301" s="8">
        <v>379</v>
      </c>
      <c r="AH301" s="8">
        <v>14</v>
      </c>
      <c r="AI301" s="8">
        <v>3</v>
      </c>
      <c r="AJ301" s="8">
        <v>25</v>
      </c>
      <c r="AK301" s="8">
        <v>9</v>
      </c>
      <c r="AL301" s="8">
        <v>39</v>
      </c>
      <c r="AM301" s="8">
        <v>10</v>
      </c>
      <c r="AN301" s="8">
        <v>6</v>
      </c>
      <c r="AO301" s="8">
        <v>45</v>
      </c>
      <c r="AP301" s="8">
        <v>33</v>
      </c>
      <c r="AQ301" s="8">
        <v>12</v>
      </c>
      <c r="AR301" s="8">
        <v>15</v>
      </c>
      <c r="AS301" s="8">
        <v>101</v>
      </c>
      <c r="AT301" s="8">
        <v>42</v>
      </c>
      <c r="AU301" s="8">
        <v>27</v>
      </c>
      <c r="AV301" s="8">
        <v>29</v>
      </c>
      <c r="AW301" s="8">
        <v>191</v>
      </c>
      <c r="AX301" s="8">
        <v>18</v>
      </c>
      <c r="AY301" s="8">
        <v>35</v>
      </c>
      <c r="AZ301" s="8">
        <v>1246</v>
      </c>
      <c r="BA301" s="8">
        <v>6</v>
      </c>
      <c r="BB301" s="8">
        <v>6</v>
      </c>
      <c r="BC301" s="8">
        <v>9</v>
      </c>
      <c r="BD301" s="8">
        <v>51</v>
      </c>
      <c r="BE301" s="8">
        <v>3</v>
      </c>
      <c r="BF301" s="8">
        <v>18</v>
      </c>
      <c r="BG301" s="8">
        <v>0</v>
      </c>
      <c r="BH301" s="8">
        <v>6</v>
      </c>
      <c r="BI301" s="8">
        <v>2</v>
      </c>
      <c r="BJ301" s="8">
        <v>20</v>
      </c>
      <c r="BK301" s="8">
        <v>12</v>
      </c>
      <c r="BL301" s="8">
        <v>0</v>
      </c>
      <c r="BM301" s="8">
        <v>12</v>
      </c>
      <c r="BN301" s="8">
        <v>17</v>
      </c>
      <c r="BO301" s="8">
        <v>5</v>
      </c>
      <c r="BP301" s="8">
        <v>9</v>
      </c>
      <c r="BQ301" s="8">
        <v>132</v>
      </c>
      <c r="BR301" s="8">
        <v>18</v>
      </c>
      <c r="BS301" s="8">
        <v>2</v>
      </c>
      <c r="BT301" s="8">
        <v>10</v>
      </c>
      <c r="BU301" s="8">
        <v>29</v>
      </c>
      <c r="BV301" s="8">
        <v>8225</v>
      </c>
      <c r="BW301" s="8">
        <v>5</v>
      </c>
      <c r="BX301" s="8">
        <v>5</v>
      </c>
      <c r="BY301" s="8">
        <v>4</v>
      </c>
      <c r="BZ301" s="8">
        <v>6</v>
      </c>
      <c r="CA301" s="8">
        <v>21</v>
      </c>
      <c r="CB301" s="8">
        <v>21</v>
      </c>
      <c r="CC301" s="8">
        <v>0</v>
      </c>
      <c r="CD301" s="8">
        <v>1</v>
      </c>
      <c r="CE301" s="8">
        <v>2</v>
      </c>
      <c r="CF301" s="8">
        <v>1</v>
      </c>
      <c r="CG301" s="8">
        <v>7</v>
      </c>
      <c r="CH301" s="8">
        <v>10</v>
      </c>
      <c r="CI301" s="8">
        <v>32</v>
      </c>
      <c r="CJ301" s="8">
        <v>2</v>
      </c>
      <c r="CK301" s="8">
        <v>3</v>
      </c>
      <c r="CL301" s="8">
        <v>15</v>
      </c>
      <c r="CM301" s="8">
        <v>12</v>
      </c>
      <c r="CN301" s="8">
        <v>11</v>
      </c>
      <c r="CO301" s="8">
        <v>0</v>
      </c>
      <c r="CP301" s="8">
        <v>2</v>
      </c>
      <c r="CQ301" s="8">
        <v>4</v>
      </c>
      <c r="CR301" s="8">
        <v>9</v>
      </c>
      <c r="CS301" s="8">
        <v>1</v>
      </c>
      <c r="CT301" s="8">
        <v>3</v>
      </c>
      <c r="CU301" s="8">
        <v>2</v>
      </c>
      <c r="CV301" s="8">
        <v>17</v>
      </c>
      <c r="CW301" s="8">
        <v>75</v>
      </c>
      <c r="CX301" s="8">
        <v>24</v>
      </c>
      <c r="CY301" s="8">
        <v>7</v>
      </c>
      <c r="CZ301" s="8">
        <v>21</v>
      </c>
      <c r="DA301" s="8">
        <v>4</v>
      </c>
      <c r="DB301" s="8">
        <v>5</v>
      </c>
      <c r="DC301" s="8">
        <v>11</v>
      </c>
      <c r="DD301" s="8">
        <v>56</v>
      </c>
      <c r="DE301" s="8">
        <v>98</v>
      </c>
      <c r="DF301" s="8">
        <v>25466</v>
      </c>
      <c r="DG301" s="8">
        <v>41</v>
      </c>
      <c r="DH301" s="8">
        <v>71</v>
      </c>
      <c r="DI301" s="8">
        <v>40</v>
      </c>
      <c r="DJ301" s="8">
        <v>6</v>
      </c>
      <c r="DK301" s="8">
        <v>36</v>
      </c>
      <c r="DL301" s="8">
        <v>63</v>
      </c>
      <c r="DM301" s="8">
        <v>11</v>
      </c>
      <c r="DN301" s="8">
        <v>12</v>
      </c>
      <c r="DO301" s="8">
        <v>7</v>
      </c>
      <c r="DP301" s="8">
        <v>13</v>
      </c>
      <c r="DQ301" s="8">
        <v>8</v>
      </c>
      <c r="DR301" s="8">
        <v>2</v>
      </c>
      <c r="DS301" s="8">
        <v>389</v>
      </c>
      <c r="DT301" s="8">
        <v>8</v>
      </c>
      <c r="DU301" s="8">
        <v>2</v>
      </c>
      <c r="DV301" s="8">
        <v>0</v>
      </c>
      <c r="DW301" s="8">
        <v>5</v>
      </c>
      <c r="DX301" s="8">
        <v>8</v>
      </c>
      <c r="DY301" s="8">
        <v>4</v>
      </c>
      <c r="DZ301" s="8">
        <v>9</v>
      </c>
      <c r="EA301" s="8">
        <v>21</v>
      </c>
      <c r="EB301" s="8">
        <v>17</v>
      </c>
      <c r="EC301" s="8">
        <v>19</v>
      </c>
      <c r="ED301" s="8">
        <v>9</v>
      </c>
      <c r="EE301" s="8">
        <v>6</v>
      </c>
      <c r="EF301" s="8">
        <v>8</v>
      </c>
      <c r="EG301" s="8">
        <v>1</v>
      </c>
    </row>
    <row r="302" spans="1:137" ht="12.75">
      <c r="A302" s="9" t="s">
        <v>13</v>
      </c>
      <c r="C302" s="8">
        <v>27</v>
      </c>
      <c r="D302" s="8">
        <v>39</v>
      </c>
      <c r="E302" s="8">
        <v>14</v>
      </c>
      <c r="F302" s="8">
        <v>30</v>
      </c>
      <c r="G302" s="8">
        <v>73</v>
      </c>
      <c r="H302" s="8">
        <v>35</v>
      </c>
      <c r="I302" s="8">
        <v>78</v>
      </c>
      <c r="J302" s="8">
        <v>52</v>
      </c>
      <c r="K302" s="8">
        <v>6</v>
      </c>
      <c r="L302" s="8">
        <v>8</v>
      </c>
      <c r="M302" s="8">
        <v>5</v>
      </c>
      <c r="N302" s="8">
        <v>80</v>
      </c>
      <c r="O302" s="8">
        <v>99</v>
      </c>
      <c r="P302" s="8">
        <v>25</v>
      </c>
      <c r="Q302" s="8">
        <v>127</v>
      </c>
      <c r="R302" s="8">
        <v>158</v>
      </c>
      <c r="S302" s="8">
        <v>52937</v>
      </c>
      <c r="T302" s="8">
        <v>4226</v>
      </c>
      <c r="U302" s="8">
        <v>6</v>
      </c>
      <c r="V302" s="8">
        <v>5</v>
      </c>
      <c r="W302" s="8">
        <v>9</v>
      </c>
      <c r="X302" s="8">
        <v>2</v>
      </c>
      <c r="Y302" s="8">
        <v>794</v>
      </c>
      <c r="Z302" s="8">
        <v>155</v>
      </c>
      <c r="AA302" s="8">
        <v>8</v>
      </c>
      <c r="AB302" s="8">
        <v>4</v>
      </c>
      <c r="AC302" s="8">
        <v>4</v>
      </c>
      <c r="AD302" s="8">
        <v>13</v>
      </c>
      <c r="AE302" s="8">
        <v>13</v>
      </c>
      <c r="AF302" s="8">
        <v>40</v>
      </c>
      <c r="AG302" s="8">
        <v>379</v>
      </c>
      <c r="AH302" s="8">
        <v>14</v>
      </c>
      <c r="AI302" s="8">
        <v>3</v>
      </c>
      <c r="AJ302" s="8">
        <v>25</v>
      </c>
      <c r="AK302" s="8">
        <v>9</v>
      </c>
      <c r="AL302" s="8">
        <v>39</v>
      </c>
      <c r="AM302" s="8">
        <v>10</v>
      </c>
      <c r="AN302" s="8">
        <v>6</v>
      </c>
      <c r="AO302" s="8">
        <v>45</v>
      </c>
      <c r="AP302" s="8">
        <v>33</v>
      </c>
      <c r="AQ302" s="8">
        <v>12</v>
      </c>
      <c r="AR302" s="8">
        <v>15</v>
      </c>
      <c r="AS302" s="8">
        <v>101</v>
      </c>
      <c r="AT302" s="8">
        <v>42</v>
      </c>
      <c r="AU302" s="8">
        <v>27</v>
      </c>
      <c r="AV302" s="8">
        <v>29</v>
      </c>
      <c r="AW302" s="8">
        <v>191</v>
      </c>
      <c r="AX302" s="8">
        <v>18</v>
      </c>
      <c r="AY302" s="8">
        <v>35</v>
      </c>
      <c r="AZ302" s="8">
        <v>1246</v>
      </c>
      <c r="BA302" s="8">
        <v>6</v>
      </c>
      <c r="BB302" s="8">
        <v>6</v>
      </c>
      <c r="BC302" s="8">
        <v>9</v>
      </c>
      <c r="BD302" s="8">
        <v>51</v>
      </c>
      <c r="BE302" s="8">
        <v>3</v>
      </c>
      <c r="BF302" s="8">
        <v>18</v>
      </c>
      <c r="BG302" s="8">
        <v>0</v>
      </c>
      <c r="BH302" s="8">
        <v>6</v>
      </c>
      <c r="BI302" s="8">
        <v>2</v>
      </c>
      <c r="BJ302" s="8">
        <v>20</v>
      </c>
      <c r="BK302" s="8">
        <v>12</v>
      </c>
      <c r="BL302" s="8">
        <v>0</v>
      </c>
      <c r="BM302" s="8">
        <v>12</v>
      </c>
      <c r="BN302" s="8">
        <v>17</v>
      </c>
      <c r="BO302" s="8">
        <v>5</v>
      </c>
      <c r="BP302" s="8">
        <v>9</v>
      </c>
      <c r="BQ302" s="8">
        <v>132</v>
      </c>
      <c r="BR302" s="8">
        <v>18</v>
      </c>
      <c r="BS302" s="8">
        <v>2</v>
      </c>
      <c r="BT302" s="8">
        <v>10</v>
      </c>
      <c r="BU302" s="8">
        <v>29</v>
      </c>
      <c r="BV302" s="8">
        <v>8225</v>
      </c>
      <c r="BW302" s="8">
        <v>5</v>
      </c>
      <c r="BX302" s="8">
        <v>5</v>
      </c>
      <c r="BY302" s="8">
        <v>4</v>
      </c>
      <c r="BZ302" s="8">
        <v>6</v>
      </c>
      <c r="CA302" s="8">
        <v>21</v>
      </c>
      <c r="CB302" s="8">
        <v>21</v>
      </c>
      <c r="CC302" s="8">
        <v>0</v>
      </c>
      <c r="CD302" s="8">
        <v>1</v>
      </c>
      <c r="CE302" s="8">
        <v>2</v>
      </c>
      <c r="CF302" s="8">
        <v>1</v>
      </c>
      <c r="CG302" s="8">
        <v>7</v>
      </c>
      <c r="CH302" s="8">
        <v>10</v>
      </c>
      <c r="CI302" s="8">
        <v>32</v>
      </c>
      <c r="CJ302" s="8">
        <v>2</v>
      </c>
      <c r="CK302" s="8">
        <v>3</v>
      </c>
      <c r="CL302" s="8">
        <v>15</v>
      </c>
      <c r="CM302" s="8">
        <v>12</v>
      </c>
      <c r="CN302" s="8">
        <v>11</v>
      </c>
      <c r="CO302" s="8">
        <v>0</v>
      </c>
      <c r="CP302" s="8">
        <v>2</v>
      </c>
      <c r="CQ302" s="8">
        <v>4</v>
      </c>
      <c r="CR302" s="8">
        <v>9</v>
      </c>
      <c r="CS302" s="8">
        <v>1</v>
      </c>
      <c r="CT302" s="8">
        <v>3</v>
      </c>
      <c r="CU302" s="8">
        <v>2</v>
      </c>
      <c r="CV302" s="8">
        <v>17</v>
      </c>
      <c r="CW302" s="8">
        <v>75</v>
      </c>
      <c r="CX302" s="8">
        <v>24</v>
      </c>
      <c r="CY302" s="8">
        <v>7</v>
      </c>
      <c r="CZ302" s="8">
        <v>21</v>
      </c>
      <c r="DA302" s="8">
        <v>4</v>
      </c>
      <c r="DB302" s="8">
        <v>5</v>
      </c>
      <c r="DC302" s="8">
        <v>11</v>
      </c>
      <c r="DD302" s="8">
        <v>56</v>
      </c>
      <c r="DE302" s="8">
        <v>98</v>
      </c>
      <c r="DF302" s="8">
        <v>25466</v>
      </c>
      <c r="DG302" s="8">
        <v>41</v>
      </c>
      <c r="DH302" s="8">
        <v>71</v>
      </c>
      <c r="DI302" s="8">
        <v>40</v>
      </c>
      <c r="DJ302" s="8">
        <v>6</v>
      </c>
      <c r="DK302" s="8">
        <v>36</v>
      </c>
      <c r="DL302" s="8">
        <v>63</v>
      </c>
      <c r="DM302" s="8">
        <v>11</v>
      </c>
      <c r="DN302" s="8">
        <v>12</v>
      </c>
      <c r="DO302" s="8">
        <v>7</v>
      </c>
      <c r="DP302" s="8">
        <v>13</v>
      </c>
      <c r="DQ302" s="8">
        <v>8</v>
      </c>
      <c r="DR302" s="8">
        <v>2</v>
      </c>
      <c r="DS302" s="8">
        <v>389</v>
      </c>
      <c r="DT302" s="8">
        <v>8</v>
      </c>
      <c r="DU302" s="8">
        <v>2</v>
      </c>
      <c r="DV302" s="8">
        <v>0</v>
      </c>
      <c r="DW302" s="8">
        <v>5</v>
      </c>
      <c r="DX302" s="8">
        <v>8</v>
      </c>
      <c r="DY302" s="8">
        <v>4</v>
      </c>
      <c r="DZ302" s="8">
        <v>9</v>
      </c>
      <c r="EA302" s="8">
        <v>21</v>
      </c>
      <c r="EB302" s="8">
        <v>17</v>
      </c>
      <c r="EC302" s="8">
        <v>19</v>
      </c>
      <c r="ED302" s="8">
        <v>9</v>
      </c>
      <c r="EE302" s="8">
        <v>6</v>
      </c>
      <c r="EF302" s="8">
        <v>8</v>
      </c>
      <c r="EG302" s="8">
        <v>1</v>
      </c>
    </row>
    <row r="303" spans="2:137" s="10" customFormat="1" ht="12.75" customHeight="1">
      <c r="B303" s="11" t="s">
        <v>145</v>
      </c>
      <c r="C303" s="12">
        <f aca="true" t="shared" si="152" ref="C303:AH303">C302/96722</f>
        <v>0.00027915055519943757</v>
      </c>
      <c r="D303" s="12">
        <f t="shared" si="152"/>
        <v>0.00040321746862140984</v>
      </c>
      <c r="E303" s="12">
        <f t="shared" si="152"/>
        <v>0.00014474473232563428</v>
      </c>
      <c r="F303" s="12">
        <f t="shared" si="152"/>
        <v>0.00031016728355493065</v>
      </c>
      <c r="G303" s="12">
        <f t="shared" si="152"/>
        <v>0.0007547403899836646</v>
      </c>
      <c r="H303" s="12">
        <f t="shared" si="152"/>
        <v>0.0003618618308140857</v>
      </c>
      <c r="I303" s="12">
        <f t="shared" si="152"/>
        <v>0.0008064349372428197</v>
      </c>
      <c r="J303" s="12">
        <f t="shared" si="152"/>
        <v>0.000537623291495213</v>
      </c>
      <c r="K303" s="12">
        <f t="shared" si="152"/>
        <v>6.203345671098612E-05</v>
      </c>
      <c r="L303" s="12">
        <f t="shared" si="152"/>
        <v>8.271127561464817E-05</v>
      </c>
      <c r="M303" s="12">
        <f t="shared" si="152"/>
        <v>5.1694547259155103E-05</v>
      </c>
      <c r="N303" s="12">
        <f t="shared" si="152"/>
        <v>0.0008271127561464817</v>
      </c>
      <c r="O303" s="12">
        <f t="shared" si="152"/>
        <v>0.001023552035731271</v>
      </c>
      <c r="P303" s="12">
        <f t="shared" si="152"/>
        <v>0.00025847273629577553</v>
      </c>
      <c r="Q303" s="12">
        <f t="shared" si="152"/>
        <v>0.0013130415003825397</v>
      </c>
      <c r="R303" s="12">
        <f t="shared" si="152"/>
        <v>0.0016335476933893012</v>
      </c>
      <c r="S303" s="12">
        <f t="shared" si="152"/>
        <v>0.5473108496515787</v>
      </c>
      <c r="T303" s="12">
        <f t="shared" si="152"/>
        <v>0.043692231343437894</v>
      </c>
      <c r="U303" s="12">
        <f t="shared" si="152"/>
        <v>6.203345671098612E-05</v>
      </c>
      <c r="V303" s="12">
        <f t="shared" si="152"/>
        <v>5.1694547259155103E-05</v>
      </c>
      <c r="W303" s="12">
        <f t="shared" si="152"/>
        <v>9.305018506647919E-05</v>
      </c>
      <c r="X303" s="12">
        <f t="shared" si="152"/>
        <v>2.0677818903662043E-05</v>
      </c>
      <c r="Y303" s="12">
        <f t="shared" si="152"/>
        <v>0.00820909410475383</v>
      </c>
      <c r="Z303" s="12">
        <f t="shared" si="152"/>
        <v>0.0016025309650338083</v>
      </c>
      <c r="AA303" s="12">
        <f t="shared" si="152"/>
        <v>8.271127561464817E-05</v>
      </c>
      <c r="AB303" s="12">
        <f t="shared" si="152"/>
        <v>4.1355637807324086E-05</v>
      </c>
      <c r="AC303" s="12">
        <f t="shared" si="152"/>
        <v>4.1355637807324086E-05</v>
      </c>
      <c r="AD303" s="12">
        <f t="shared" si="152"/>
        <v>0.00013440582287380326</v>
      </c>
      <c r="AE303" s="12">
        <f t="shared" si="152"/>
        <v>0.00013440582287380326</v>
      </c>
      <c r="AF303" s="12">
        <f t="shared" si="152"/>
        <v>0.00041355637807324083</v>
      </c>
      <c r="AG303" s="12">
        <f t="shared" si="152"/>
        <v>0.0039184466822439565</v>
      </c>
      <c r="AH303" s="12">
        <f t="shared" si="152"/>
        <v>0.00014474473232563428</v>
      </c>
      <c r="AI303" s="12">
        <f aca="true" t="shared" si="153" ref="AI303:CT303">AI302/96722</f>
        <v>3.101672835549306E-05</v>
      </c>
      <c r="AJ303" s="12">
        <f t="shared" si="153"/>
        <v>0.00025847273629577553</v>
      </c>
      <c r="AK303" s="12">
        <f t="shared" si="153"/>
        <v>9.305018506647919E-05</v>
      </c>
      <c r="AL303" s="12">
        <f t="shared" si="153"/>
        <v>0.00040321746862140984</v>
      </c>
      <c r="AM303" s="12">
        <f t="shared" si="153"/>
        <v>0.00010338909451831021</v>
      </c>
      <c r="AN303" s="12">
        <f t="shared" si="153"/>
        <v>6.203345671098612E-05</v>
      </c>
      <c r="AO303" s="12">
        <f t="shared" si="153"/>
        <v>0.00046525092533239595</v>
      </c>
      <c r="AP303" s="12">
        <f t="shared" si="153"/>
        <v>0.0003411840119104237</v>
      </c>
      <c r="AQ303" s="12">
        <f t="shared" si="153"/>
        <v>0.00012406691342197224</v>
      </c>
      <c r="AR303" s="12">
        <f t="shared" si="153"/>
        <v>0.00015508364177746532</v>
      </c>
      <c r="AS303" s="12">
        <f t="shared" si="153"/>
        <v>0.0010442298546349332</v>
      </c>
      <c r="AT303" s="12">
        <f t="shared" si="153"/>
        <v>0.00043423419697690286</v>
      </c>
      <c r="AU303" s="12">
        <f t="shared" si="153"/>
        <v>0.00027915055519943757</v>
      </c>
      <c r="AV303" s="12">
        <f t="shared" si="153"/>
        <v>0.0002998283741030996</v>
      </c>
      <c r="AW303" s="12">
        <f t="shared" si="153"/>
        <v>0.001974731705299725</v>
      </c>
      <c r="AX303" s="12">
        <f t="shared" si="153"/>
        <v>0.00018610037013295838</v>
      </c>
      <c r="AY303" s="12">
        <f t="shared" si="153"/>
        <v>0.0003618618308140857</v>
      </c>
      <c r="AZ303" s="12">
        <f t="shared" si="153"/>
        <v>0.012882281176981453</v>
      </c>
      <c r="BA303" s="12">
        <f t="shared" si="153"/>
        <v>6.203345671098612E-05</v>
      </c>
      <c r="BB303" s="12">
        <f t="shared" si="153"/>
        <v>6.203345671098612E-05</v>
      </c>
      <c r="BC303" s="12">
        <f t="shared" si="153"/>
        <v>9.305018506647919E-05</v>
      </c>
      <c r="BD303" s="12">
        <f t="shared" si="153"/>
        <v>0.0005272843820433821</v>
      </c>
      <c r="BE303" s="12">
        <f t="shared" si="153"/>
        <v>3.101672835549306E-05</v>
      </c>
      <c r="BF303" s="12">
        <f t="shared" si="153"/>
        <v>0.00018610037013295838</v>
      </c>
      <c r="BG303" s="12">
        <f t="shared" si="153"/>
        <v>0</v>
      </c>
      <c r="BH303" s="12">
        <f t="shared" si="153"/>
        <v>6.203345671098612E-05</v>
      </c>
      <c r="BI303" s="12">
        <f t="shared" si="153"/>
        <v>2.0677818903662043E-05</v>
      </c>
      <c r="BJ303" s="12">
        <f t="shared" si="153"/>
        <v>0.00020677818903662041</v>
      </c>
      <c r="BK303" s="12">
        <f t="shared" si="153"/>
        <v>0.00012406691342197224</v>
      </c>
      <c r="BL303" s="12">
        <f t="shared" si="153"/>
        <v>0</v>
      </c>
      <c r="BM303" s="12">
        <f t="shared" si="153"/>
        <v>0.00012406691342197224</v>
      </c>
      <c r="BN303" s="12">
        <f t="shared" si="153"/>
        <v>0.00017576146068112736</v>
      </c>
      <c r="BO303" s="12">
        <f t="shared" si="153"/>
        <v>5.1694547259155103E-05</v>
      </c>
      <c r="BP303" s="12">
        <f t="shared" si="153"/>
        <v>9.305018506647919E-05</v>
      </c>
      <c r="BQ303" s="12">
        <f t="shared" si="153"/>
        <v>0.0013647360476416947</v>
      </c>
      <c r="BR303" s="12">
        <f t="shared" si="153"/>
        <v>0.00018610037013295838</v>
      </c>
      <c r="BS303" s="12">
        <f t="shared" si="153"/>
        <v>2.0677818903662043E-05</v>
      </c>
      <c r="BT303" s="12">
        <f t="shared" si="153"/>
        <v>0.00010338909451831021</v>
      </c>
      <c r="BU303" s="12">
        <f t="shared" si="153"/>
        <v>0.0002998283741030996</v>
      </c>
      <c r="BV303" s="12">
        <f t="shared" si="153"/>
        <v>0.08503753024131015</v>
      </c>
      <c r="BW303" s="12">
        <f t="shared" si="153"/>
        <v>5.1694547259155103E-05</v>
      </c>
      <c r="BX303" s="12">
        <f t="shared" si="153"/>
        <v>5.1694547259155103E-05</v>
      </c>
      <c r="BY303" s="12">
        <f t="shared" si="153"/>
        <v>4.1355637807324086E-05</v>
      </c>
      <c r="BZ303" s="12">
        <f t="shared" si="153"/>
        <v>6.203345671098612E-05</v>
      </c>
      <c r="CA303" s="12">
        <f t="shared" si="153"/>
        <v>0.00021711709848845143</v>
      </c>
      <c r="CB303" s="12">
        <f t="shared" si="153"/>
        <v>0.00021711709848845143</v>
      </c>
      <c r="CC303" s="12">
        <f t="shared" si="153"/>
        <v>0</v>
      </c>
      <c r="CD303" s="12">
        <f t="shared" si="153"/>
        <v>1.0338909451831021E-05</v>
      </c>
      <c r="CE303" s="12">
        <f t="shared" si="153"/>
        <v>2.0677818903662043E-05</v>
      </c>
      <c r="CF303" s="12">
        <f t="shared" si="153"/>
        <v>1.0338909451831021E-05</v>
      </c>
      <c r="CG303" s="12">
        <f t="shared" si="153"/>
        <v>7.237236616281714E-05</v>
      </c>
      <c r="CH303" s="12">
        <f t="shared" si="153"/>
        <v>0.00010338909451831021</v>
      </c>
      <c r="CI303" s="12">
        <f t="shared" si="153"/>
        <v>0.0003308451024585927</v>
      </c>
      <c r="CJ303" s="12">
        <f t="shared" si="153"/>
        <v>2.0677818903662043E-05</v>
      </c>
      <c r="CK303" s="12">
        <f t="shared" si="153"/>
        <v>3.101672835549306E-05</v>
      </c>
      <c r="CL303" s="12">
        <f t="shared" si="153"/>
        <v>0.00015508364177746532</v>
      </c>
      <c r="CM303" s="12">
        <f t="shared" si="153"/>
        <v>0.00012406691342197224</v>
      </c>
      <c r="CN303" s="12">
        <f t="shared" si="153"/>
        <v>0.00011372800397014122</v>
      </c>
      <c r="CO303" s="12">
        <f t="shared" si="153"/>
        <v>0</v>
      </c>
      <c r="CP303" s="12">
        <f t="shared" si="153"/>
        <v>2.0677818903662043E-05</v>
      </c>
      <c r="CQ303" s="12">
        <f t="shared" si="153"/>
        <v>4.1355637807324086E-05</v>
      </c>
      <c r="CR303" s="12">
        <f t="shared" si="153"/>
        <v>9.305018506647919E-05</v>
      </c>
      <c r="CS303" s="12">
        <f t="shared" si="153"/>
        <v>1.0338909451831021E-05</v>
      </c>
      <c r="CT303" s="12">
        <f t="shared" si="153"/>
        <v>3.101672835549306E-05</v>
      </c>
      <c r="CU303" s="12">
        <f aca="true" t="shared" si="154" ref="CU303:EG303">CU302/96722</f>
        <v>2.0677818903662043E-05</v>
      </c>
      <c r="CV303" s="12">
        <f t="shared" si="154"/>
        <v>0.00017576146068112736</v>
      </c>
      <c r="CW303" s="12">
        <f t="shared" si="154"/>
        <v>0.0007754182088873265</v>
      </c>
      <c r="CX303" s="12">
        <f t="shared" si="154"/>
        <v>0.0002481338268439445</v>
      </c>
      <c r="CY303" s="12">
        <f t="shared" si="154"/>
        <v>7.237236616281714E-05</v>
      </c>
      <c r="CZ303" s="12">
        <f t="shared" si="154"/>
        <v>0.00021711709848845143</v>
      </c>
      <c r="DA303" s="12">
        <f t="shared" si="154"/>
        <v>4.1355637807324086E-05</v>
      </c>
      <c r="DB303" s="12">
        <f t="shared" si="154"/>
        <v>5.1694547259155103E-05</v>
      </c>
      <c r="DC303" s="12">
        <f t="shared" si="154"/>
        <v>0.00011372800397014122</v>
      </c>
      <c r="DD303" s="12">
        <f t="shared" si="154"/>
        <v>0.0005789789293025371</v>
      </c>
      <c r="DE303" s="12">
        <f t="shared" si="154"/>
        <v>0.00101321312627944</v>
      </c>
      <c r="DF303" s="12">
        <f t="shared" si="154"/>
        <v>0.26329066810032875</v>
      </c>
      <c r="DG303" s="12">
        <f t="shared" si="154"/>
        <v>0.0004238952875250719</v>
      </c>
      <c r="DH303" s="12">
        <f t="shared" si="154"/>
        <v>0.0007340625710800025</v>
      </c>
      <c r="DI303" s="12">
        <f t="shared" si="154"/>
        <v>0.00041355637807324083</v>
      </c>
      <c r="DJ303" s="12">
        <f t="shared" si="154"/>
        <v>6.203345671098612E-05</v>
      </c>
      <c r="DK303" s="12">
        <f t="shared" si="154"/>
        <v>0.00037220074026591676</v>
      </c>
      <c r="DL303" s="12">
        <f t="shared" si="154"/>
        <v>0.0006513512954653543</v>
      </c>
      <c r="DM303" s="12">
        <f t="shared" si="154"/>
        <v>0.00011372800397014122</v>
      </c>
      <c r="DN303" s="12">
        <f t="shared" si="154"/>
        <v>0.00012406691342197224</v>
      </c>
      <c r="DO303" s="12">
        <f t="shared" si="154"/>
        <v>7.237236616281714E-05</v>
      </c>
      <c r="DP303" s="12">
        <f t="shared" si="154"/>
        <v>0.00013440582287380326</v>
      </c>
      <c r="DQ303" s="12">
        <f t="shared" si="154"/>
        <v>8.271127561464817E-05</v>
      </c>
      <c r="DR303" s="12">
        <f t="shared" si="154"/>
        <v>2.0677818903662043E-05</v>
      </c>
      <c r="DS303" s="12">
        <f t="shared" si="154"/>
        <v>0.004021835776762267</v>
      </c>
      <c r="DT303" s="12">
        <f t="shared" si="154"/>
        <v>8.271127561464817E-05</v>
      </c>
      <c r="DU303" s="12">
        <f t="shared" si="154"/>
        <v>2.0677818903662043E-05</v>
      </c>
      <c r="DV303" s="12">
        <f t="shared" si="154"/>
        <v>0</v>
      </c>
      <c r="DW303" s="12">
        <f t="shared" si="154"/>
        <v>5.1694547259155103E-05</v>
      </c>
      <c r="DX303" s="12">
        <f t="shared" si="154"/>
        <v>8.271127561464817E-05</v>
      </c>
      <c r="DY303" s="12">
        <f t="shared" si="154"/>
        <v>4.1355637807324086E-05</v>
      </c>
      <c r="DZ303" s="12">
        <f t="shared" si="154"/>
        <v>9.305018506647919E-05</v>
      </c>
      <c r="EA303" s="12">
        <f t="shared" si="154"/>
        <v>0.00021711709848845143</v>
      </c>
      <c r="EB303" s="12">
        <f t="shared" si="154"/>
        <v>0.00017576146068112736</v>
      </c>
      <c r="EC303" s="12">
        <f t="shared" si="154"/>
        <v>0.0001964392795847894</v>
      </c>
      <c r="ED303" s="12">
        <f t="shared" si="154"/>
        <v>9.305018506647919E-05</v>
      </c>
      <c r="EE303" s="12">
        <f t="shared" si="154"/>
        <v>6.203345671098612E-05</v>
      </c>
      <c r="EF303" s="12">
        <f t="shared" si="154"/>
        <v>8.271127561464817E-05</v>
      </c>
      <c r="EG303" s="12">
        <f t="shared" si="154"/>
        <v>1.0338909451831021E-05</v>
      </c>
    </row>
    <row r="304" spans="2:137" ht="4.5" customHeight="1">
      <c r="B304" s="13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</row>
    <row r="305" spans="1:137" ht="12.75">
      <c r="A305" s="3" t="s">
        <v>108</v>
      </c>
      <c r="B305" s="13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</row>
    <row r="306" spans="2:137" ht="12.75">
      <c r="B306" s="7" t="s">
        <v>95</v>
      </c>
      <c r="C306" s="8">
        <v>25</v>
      </c>
      <c r="D306" s="8">
        <v>21</v>
      </c>
      <c r="E306" s="8">
        <v>15</v>
      </c>
      <c r="F306" s="8">
        <v>1</v>
      </c>
      <c r="G306" s="8">
        <v>15</v>
      </c>
      <c r="H306" s="8">
        <v>18</v>
      </c>
      <c r="I306" s="8">
        <v>75</v>
      </c>
      <c r="J306" s="8">
        <v>31</v>
      </c>
      <c r="K306" s="8">
        <v>13</v>
      </c>
      <c r="L306" s="8">
        <v>7</v>
      </c>
      <c r="M306" s="8">
        <v>7</v>
      </c>
      <c r="N306" s="8">
        <v>86</v>
      </c>
      <c r="O306" s="8">
        <v>109</v>
      </c>
      <c r="P306" s="8">
        <v>8</v>
      </c>
      <c r="Q306" s="8">
        <v>87</v>
      </c>
      <c r="R306" s="8">
        <v>142</v>
      </c>
      <c r="S306" s="8">
        <v>27055</v>
      </c>
      <c r="T306" s="8">
        <v>1124</v>
      </c>
      <c r="U306" s="8">
        <v>7</v>
      </c>
      <c r="V306" s="8">
        <v>5</v>
      </c>
      <c r="W306" s="8">
        <v>1</v>
      </c>
      <c r="X306" s="8">
        <v>2</v>
      </c>
      <c r="Y306" s="8">
        <v>642</v>
      </c>
      <c r="Z306" s="8">
        <v>44</v>
      </c>
      <c r="AA306" s="8">
        <v>15</v>
      </c>
      <c r="AB306" s="8">
        <v>9</v>
      </c>
      <c r="AC306" s="8">
        <v>6</v>
      </c>
      <c r="AD306" s="8">
        <v>10</v>
      </c>
      <c r="AE306" s="8">
        <v>10</v>
      </c>
      <c r="AF306" s="8">
        <v>46</v>
      </c>
      <c r="AG306" s="8">
        <v>162</v>
      </c>
      <c r="AH306" s="8">
        <v>3</v>
      </c>
      <c r="AI306" s="8">
        <v>0</v>
      </c>
      <c r="AJ306" s="8">
        <v>25</v>
      </c>
      <c r="AK306" s="8">
        <v>2</v>
      </c>
      <c r="AL306" s="8">
        <v>8</v>
      </c>
      <c r="AM306" s="8">
        <v>7</v>
      </c>
      <c r="AN306" s="8">
        <v>1</v>
      </c>
      <c r="AO306" s="8">
        <v>39</v>
      </c>
      <c r="AP306" s="8">
        <v>13</v>
      </c>
      <c r="AQ306" s="8">
        <v>7</v>
      </c>
      <c r="AR306" s="8">
        <v>10</v>
      </c>
      <c r="AS306" s="8">
        <v>21</v>
      </c>
      <c r="AT306" s="8">
        <v>10</v>
      </c>
      <c r="AU306" s="8">
        <v>16</v>
      </c>
      <c r="AV306" s="8">
        <v>21</v>
      </c>
      <c r="AW306" s="8">
        <v>133</v>
      </c>
      <c r="AX306" s="8">
        <v>7</v>
      </c>
      <c r="AY306" s="8">
        <v>26</v>
      </c>
      <c r="AZ306" s="8">
        <v>330</v>
      </c>
      <c r="BA306" s="8">
        <v>1</v>
      </c>
      <c r="BB306" s="8">
        <v>2</v>
      </c>
      <c r="BC306" s="8">
        <v>4</v>
      </c>
      <c r="BD306" s="8">
        <v>49</v>
      </c>
      <c r="BE306" s="8">
        <v>11</v>
      </c>
      <c r="BF306" s="8">
        <v>5</v>
      </c>
      <c r="BG306" s="8">
        <v>1</v>
      </c>
      <c r="BH306" s="8">
        <v>7</v>
      </c>
      <c r="BI306" s="8">
        <v>2</v>
      </c>
      <c r="BJ306" s="8">
        <v>6</v>
      </c>
      <c r="BK306" s="8">
        <v>7</v>
      </c>
      <c r="BL306" s="8">
        <v>1</v>
      </c>
      <c r="BM306" s="8">
        <v>3</v>
      </c>
      <c r="BN306" s="8">
        <v>5</v>
      </c>
      <c r="BO306" s="8">
        <v>1</v>
      </c>
      <c r="BP306" s="8">
        <v>9</v>
      </c>
      <c r="BQ306" s="8">
        <v>36</v>
      </c>
      <c r="BR306" s="8">
        <v>11</v>
      </c>
      <c r="BS306" s="8">
        <v>2</v>
      </c>
      <c r="BT306" s="8">
        <v>2</v>
      </c>
      <c r="BU306" s="8">
        <v>19</v>
      </c>
      <c r="BV306" s="8">
        <v>2574</v>
      </c>
      <c r="BW306" s="8">
        <v>2</v>
      </c>
      <c r="BX306" s="8">
        <v>5</v>
      </c>
      <c r="BY306" s="8">
        <v>3</v>
      </c>
      <c r="BZ306" s="8">
        <v>1</v>
      </c>
      <c r="CA306" s="8">
        <v>10</v>
      </c>
      <c r="CB306" s="8">
        <v>24</v>
      </c>
      <c r="CC306" s="8">
        <v>1</v>
      </c>
      <c r="CD306" s="8">
        <v>5</v>
      </c>
      <c r="CE306" s="8">
        <v>2</v>
      </c>
      <c r="CF306" s="8">
        <v>3</v>
      </c>
      <c r="CG306" s="8">
        <v>5</v>
      </c>
      <c r="CH306" s="8">
        <v>4</v>
      </c>
      <c r="CI306" s="8">
        <v>15</v>
      </c>
      <c r="CJ306" s="8">
        <v>0</v>
      </c>
      <c r="CK306" s="8">
        <v>1</v>
      </c>
      <c r="CL306" s="8">
        <v>7</v>
      </c>
      <c r="CM306" s="8">
        <v>6</v>
      </c>
      <c r="CN306" s="8">
        <v>1</v>
      </c>
      <c r="CO306" s="8">
        <v>0</v>
      </c>
      <c r="CP306" s="8">
        <v>1</v>
      </c>
      <c r="CQ306" s="8">
        <v>5</v>
      </c>
      <c r="CR306" s="8">
        <v>6</v>
      </c>
      <c r="CS306" s="8">
        <v>1</v>
      </c>
      <c r="CT306" s="8">
        <v>2</v>
      </c>
      <c r="CU306" s="8">
        <v>2</v>
      </c>
      <c r="CV306" s="8">
        <v>1</v>
      </c>
      <c r="CW306" s="8">
        <v>35</v>
      </c>
      <c r="CX306" s="8">
        <v>4</v>
      </c>
      <c r="CY306" s="8">
        <v>5</v>
      </c>
      <c r="CZ306" s="8">
        <v>6</v>
      </c>
      <c r="DA306" s="8">
        <v>6</v>
      </c>
      <c r="DB306" s="8">
        <v>15</v>
      </c>
      <c r="DC306" s="8">
        <v>18</v>
      </c>
      <c r="DD306" s="8">
        <v>28</v>
      </c>
      <c r="DE306" s="8">
        <v>64</v>
      </c>
      <c r="DF306" s="8">
        <v>7487</v>
      </c>
      <c r="DG306" s="8">
        <v>9</v>
      </c>
      <c r="DH306" s="8">
        <v>48</v>
      </c>
      <c r="DI306" s="8">
        <v>26</v>
      </c>
      <c r="DJ306" s="8">
        <v>2</v>
      </c>
      <c r="DK306" s="8">
        <v>20</v>
      </c>
      <c r="DL306" s="8">
        <v>43</v>
      </c>
      <c r="DM306" s="8">
        <v>18</v>
      </c>
      <c r="DN306" s="8">
        <v>18</v>
      </c>
      <c r="DO306" s="8">
        <v>7</v>
      </c>
      <c r="DP306" s="8">
        <v>11</v>
      </c>
      <c r="DQ306" s="8">
        <v>3</v>
      </c>
      <c r="DR306" s="8">
        <v>2</v>
      </c>
      <c r="DS306" s="8">
        <v>57</v>
      </c>
      <c r="DT306" s="8">
        <v>3</v>
      </c>
      <c r="DU306" s="8">
        <v>3</v>
      </c>
      <c r="DV306" s="8">
        <v>1</v>
      </c>
      <c r="DW306" s="8">
        <v>6</v>
      </c>
      <c r="DX306" s="8">
        <v>11</v>
      </c>
      <c r="DY306" s="8">
        <v>2</v>
      </c>
      <c r="DZ306" s="8">
        <v>2</v>
      </c>
      <c r="EA306" s="8">
        <v>4</v>
      </c>
      <c r="EB306" s="8">
        <v>15</v>
      </c>
      <c r="EC306" s="8">
        <v>15</v>
      </c>
      <c r="ED306" s="8">
        <v>7</v>
      </c>
      <c r="EE306" s="8">
        <v>5</v>
      </c>
      <c r="EF306" s="8">
        <v>11</v>
      </c>
      <c r="EG306" s="8">
        <v>2</v>
      </c>
    </row>
    <row r="307" spans="1:137" ht="12.75">
      <c r="A307" s="9" t="s">
        <v>13</v>
      </c>
      <c r="C307" s="8">
        <v>25</v>
      </c>
      <c r="D307" s="8">
        <v>21</v>
      </c>
      <c r="E307" s="8">
        <v>15</v>
      </c>
      <c r="F307" s="8">
        <v>1</v>
      </c>
      <c r="G307" s="8">
        <v>15</v>
      </c>
      <c r="H307" s="8">
        <v>18</v>
      </c>
      <c r="I307" s="8">
        <v>75</v>
      </c>
      <c r="J307" s="8">
        <v>31</v>
      </c>
      <c r="K307" s="8">
        <v>13</v>
      </c>
      <c r="L307" s="8">
        <v>7</v>
      </c>
      <c r="M307" s="8">
        <v>7</v>
      </c>
      <c r="N307" s="8">
        <v>86</v>
      </c>
      <c r="O307" s="8">
        <v>109</v>
      </c>
      <c r="P307" s="8">
        <v>8</v>
      </c>
      <c r="Q307" s="8">
        <v>87</v>
      </c>
      <c r="R307" s="8">
        <v>142</v>
      </c>
      <c r="S307" s="8">
        <v>27055</v>
      </c>
      <c r="T307" s="8">
        <v>1124</v>
      </c>
      <c r="U307" s="8">
        <v>7</v>
      </c>
      <c r="V307" s="8">
        <v>5</v>
      </c>
      <c r="W307" s="8">
        <v>1</v>
      </c>
      <c r="X307" s="8">
        <v>2</v>
      </c>
      <c r="Y307" s="8">
        <v>642</v>
      </c>
      <c r="Z307" s="8">
        <v>44</v>
      </c>
      <c r="AA307" s="8">
        <v>15</v>
      </c>
      <c r="AB307" s="8">
        <v>9</v>
      </c>
      <c r="AC307" s="8">
        <v>6</v>
      </c>
      <c r="AD307" s="8">
        <v>10</v>
      </c>
      <c r="AE307" s="8">
        <v>10</v>
      </c>
      <c r="AF307" s="8">
        <v>46</v>
      </c>
      <c r="AG307" s="8">
        <v>162</v>
      </c>
      <c r="AH307" s="8">
        <v>3</v>
      </c>
      <c r="AI307" s="8">
        <v>0</v>
      </c>
      <c r="AJ307" s="8">
        <v>25</v>
      </c>
      <c r="AK307" s="8">
        <v>2</v>
      </c>
      <c r="AL307" s="8">
        <v>8</v>
      </c>
      <c r="AM307" s="8">
        <v>7</v>
      </c>
      <c r="AN307" s="8">
        <v>1</v>
      </c>
      <c r="AO307" s="8">
        <v>39</v>
      </c>
      <c r="AP307" s="8">
        <v>13</v>
      </c>
      <c r="AQ307" s="8">
        <v>7</v>
      </c>
      <c r="AR307" s="8">
        <v>10</v>
      </c>
      <c r="AS307" s="8">
        <v>21</v>
      </c>
      <c r="AT307" s="8">
        <v>10</v>
      </c>
      <c r="AU307" s="8">
        <v>16</v>
      </c>
      <c r="AV307" s="8">
        <v>21</v>
      </c>
      <c r="AW307" s="8">
        <v>133</v>
      </c>
      <c r="AX307" s="8">
        <v>7</v>
      </c>
      <c r="AY307" s="8">
        <v>26</v>
      </c>
      <c r="AZ307" s="8">
        <v>330</v>
      </c>
      <c r="BA307" s="8">
        <v>1</v>
      </c>
      <c r="BB307" s="8">
        <v>2</v>
      </c>
      <c r="BC307" s="8">
        <v>4</v>
      </c>
      <c r="BD307" s="8">
        <v>49</v>
      </c>
      <c r="BE307" s="8">
        <v>11</v>
      </c>
      <c r="BF307" s="8">
        <v>5</v>
      </c>
      <c r="BG307" s="8">
        <v>1</v>
      </c>
      <c r="BH307" s="8">
        <v>7</v>
      </c>
      <c r="BI307" s="8">
        <v>2</v>
      </c>
      <c r="BJ307" s="8">
        <v>6</v>
      </c>
      <c r="BK307" s="8">
        <v>7</v>
      </c>
      <c r="BL307" s="8">
        <v>1</v>
      </c>
      <c r="BM307" s="8">
        <v>3</v>
      </c>
      <c r="BN307" s="8">
        <v>5</v>
      </c>
      <c r="BO307" s="8">
        <v>1</v>
      </c>
      <c r="BP307" s="8">
        <v>9</v>
      </c>
      <c r="BQ307" s="8">
        <v>36</v>
      </c>
      <c r="BR307" s="8">
        <v>11</v>
      </c>
      <c r="BS307" s="8">
        <v>2</v>
      </c>
      <c r="BT307" s="8">
        <v>2</v>
      </c>
      <c r="BU307" s="8">
        <v>19</v>
      </c>
      <c r="BV307" s="8">
        <v>2574</v>
      </c>
      <c r="BW307" s="8">
        <v>2</v>
      </c>
      <c r="BX307" s="8">
        <v>5</v>
      </c>
      <c r="BY307" s="8">
        <v>3</v>
      </c>
      <c r="BZ307" s="8">
        <v>1</v>
      </c>
      <c r="CA307" s="8">
        <v>10</v>
      </c>
      <c r="CB307" s="8">
        <v>24</v>
      </c>
      <c r="CC307" s="8">
        <v>1</v>
      </c>
      <c r="CD307" s="8">
        <v>5</v>
      </c>
      <c r="CE307" s="8">
        <v>2</v>
      </c>
      <c r="CF307" s="8">
        <v>3</v>
      </c>
      <c r="CG307" s="8">
        <v>5</v>
      </c>
      <c r="CH307" s="8">
        <v>4</v>
      </c>
      <c r="CI307" s="8">
        <v>15</v>
      </c>
      <c r="CJ307" s="8">
        <v>0</v>
      </c>
      <c r="CK307" s="8">
        <v>1</v>
      </c>
      <c r="CL307" s="8">
        <v>7</v>
      </c>
      <c r="CM307" s="8">
        <v>6</v>
      </c>
      <c r="CN307" s="8">
        <v>1</v>
      </c>
      <c r="CO307" s="8">
        <v>0</v>
      </c>
      <c r="CP307" s="8">
        <v>1</v>
      </c>
      <c r="CQ307" s="8">
        <v>5</v>
      </c>
      <c r="CR307" s="8">
        <v>6</v>
      </c>
      <c r="CS307" s="8">
        <v>1</v>
      </c>
      <c r="CT307" s="8">
        <v>2</v>
      </c>
      <c r="CU307" s="8">
        <v>2</v>
      </c>
      <c r="CV307" s="8">
        <v>1</v>
      </c>
      <c r="CW307" s="8">
        <v>35</v>
      </c>
      <c r="CX307" s="8">
        <v>4</v>
      </c>
      <c r="CY307" s="8">
        <v>5</v>
      </c>
      <c r="CZ307" s="8">
        <v>6</v>
      </c>
      <c r="DA307" s="8">
        <v>6</v>
      </c>
      <c r="DB307" s="8">
        <v>15</v>
      </c>
      <c r="DC307" s="8">
        <v>18</v>
      </c>
      <c r="DD307" s="8">
        <v>28</v>
      </c>
      <c r="DE307" s="8">
        <v>64</v>
      </c>
      <c r="DF307" s="8">
        <v>7487</v>
      </c>
      <c r="DG307" s="8">
        <v>9</v>
      </c>
      <c r="DH307" s="8">
        <v>48</v>
      </c>
      <c r="DI307" s="8">
        <v>26</v>
      </c>
      <c r="DJ307" s="8">
        <v>2</v>
      </c>
      <c r="DK307" s="8">
        <v>20</v>
      </c>
      <c r="DL307" s="8">
        <v>43</v>
      </c>
      <c r="DM307" s="8">
        <v>18</v>
      </c>
      <c r="DN307" s="8">
        <v>18</v>
      </c>
      <c r="DO307" s="8">
        <v>7</v>
      </c>
      <c r="DP307" s="8">
        <v>11</v>
      </c>
      <c r="DQ307" s="8">
        <v>3</v>
      </c>
      <c r="DR307" s="8">
        <v>2</v>
      </c>
      <c r="DS307" s="8">
        <v>57</v>
      </c>
      <c r="DT307" s="8">
        <v>3</v>
      </c>
      <c r="DU307" s="8">
        <v>3</v>
      </c>
      <c r="DV307" s="8">
        <v>1</v>
      </c>
      <c r="DW307" s="8">
        <v>6</v>
      </c>
      <c r="DX307" s="8">
        <v>11</v>
      </c>
      <c r="DY307" s="8">
        <v>2</v>
      </c>
      <c r="DZ307" s="8">
        <v>2</v>
      </c>
      <c r="EA307" s="8">
        <v>4</v>
      </c>
      <c r="EB307" s="8">
        <v>15</v>
      </c>
      <c r="EC307" s="8">
        <v>15</v>
      </c>
      <c r="ED307" s="8">
        <v>7</v>
      </c>
      <c r="EE307" s="8">
        <v>5</v>
      </c>
      <c r="EF307" s="8">
        <v>11</v>
      </c>
      <c r="EG307" s="8">
        <v>2</v>
      </c>
    </row>
    <row r="308" spans="2:137" s="10" customFormat="1" ht="12.75" customHeight="1">
      <c r="B308" s="11" t="s">
        <v>145</v>
      </c>
      <c r="C308" s="12">
        <f aca="true" t="shared" si="155" ref="C308:AH308">C307/41367</f>
        <v>0.0006043464597384389</v>
      </c>
      <c r="D308" s="12">
        <f t="shared" si="155"/>
        <v>0.0005076510261802886</v>
      </c>
      <c r="E308" s="12">
        <f t="shared" si="155"/>
        <v>0.0003626078758430633</v>
      </c>
      <c r="F308" s="12">
        <f t="shared" si="155"/>
        <v>2.4173858389537555E-05</v>
      </c>
      <c r="G308" s="12">
        <f t="shared" si="155"/>
        <v>0.0003626078758430633</v>
      </c>
      <c r="H308" s="12">
        <f t="shared" si="155"/>
        <v>0.00043512945101167595</v>
      </c>
      <c r="I308" s="12">
        <f t="shared" si="155"/>
        <v>0.0018130393792153165</v>
      </c>
      <c r="J308" s="12">
        <f t="shared" si="155"/>
        <v>0.0007493896100756642</v>
      </c>
      <c r="K308" s="12">
        <f t="shared" si="155"/>
        <v>0.0003142601590639882</v>
      </c>
      <c r="L308" s="12">
        <f t="shared" si="155"/>
        <v>0.00016921700872676287</v>
      </c>
      <c r="M308" s="12">
        <f t="shared" si="155"/>
        <v>0.00016921700872676287</v>
      </c>
      <c r="N308" s="12">
        <f t="shared" si="155"/>
        <v>0.0020789518215002297</v>
      </c>
      <c r="O308" s="12">
        <f t="shared" si="155"/>
        <v>0.0026349505644595933</v>
      </c>
      <c r="P308" s="12">
        <f t="shared" si="155"/>
        <v>0.00019339086711630044</v>
      </c>
      <c r="Q308" s="12">
        <f t="shared" si="155"/>
        <v>0.0021031256798897673</v>
      </c>
      <c r="R308" s="12">
        <f t="shared" si="155"/>
        <v>0.0034326878913143325</v>
      </c>
      <c r="S308" s="12">
        <f t="shared" si="155"/>
        <v>0.6540237387289385</v>
      </c>
      <c r="T308" s="12">
        <f t="shared" si="155"/>
        <v>0.02717141682984021</v>
      </c>
      <c r="U308" s="12">
        <f t="shared" si="155"/>
        <v>0.00016921700872676287</v>
      </c>
      <c r="V308" s="12">
        <f t="shared" si="155"/>
        <v>0.00012086929194768777</v>
      </c>
      <c r="W308" s="12">
        <f t="shared" si="155"/>
        <v>2.4173858389537555E-05</v>
      </c>
      <c r="X308" s="12">
        <f t="shared" si="155"/>
        <v>4.834771677907511E-05</v>
      </c>
      <c r="Y308" s="12">
        <f t="shared" si="155"/>
        <v>0.01551961708608311</v>
      </c>
      <c r="Z308" s="12">
        <f t="shared" si="155"/>
        <v>0.0010636497691396524</v>
      </c>
      <c r="AA308" s="12">
        <f t="shared" si="155"/>
        <v>0.0003626078758430633</v>
      </c>
      <c r="AB308" s="12">
        <f t="shared" si="155"/>
        <v>0.00021756472550583798</v>
      </c>
      <c r="AC308" s="12">
        <f t="shared" si="155"/>
        <v>0.00014504315033722533</v>
      </c>
      <c r="AD308" s="12">
        <f t="shared" si="155"/>
        <v>0.00024173858389537554</v>
      </c>
      <c r="AE308" s="12">
        <f t="shared" si="155"/>
        <v>0.00024173858389537554</v>
      </c>
      <c r="AF308" s="12">
        <f t="shared" si="155"/>
        <v>0.0011119974859187275</v>
      </c>
      <c r="AG308" s="12">
        <f t="shared" si="155"/>
        <v>0.003916165059105084</v>
      </c>
      <c r="AH308" s="12">
        <f t="shared" si="155"/>
        <v>7.252157516861267E-05</v>
      </c>
      <c r="AI308" s="12">
        <f aca="true" t="shared" si="156" ref="AI308:CT308">AI307/41367</f>
        <v>0</v>
      </c>
      <c r="AJ308" s="12">
        <f t="shared" si="156"/>
        <v>0.0006043464597384389</v>
      </c>
      <c r="AK308" s="12">
        <f t="shared" si="156"/>
        <v>4.834771677907511E-05</v>
      </c>
      <c r="AL308" s="12">
        <f t="shared" si="156"/>
        <v>0.00019339086711630044</v>
      </c>
      <c r="AM308" s="12">
        <f t="shared" si="156"/>
        <v>0.00016921700872676287</v>
      </c>
      <c r="AN308" s="12">
        <f t="shared" si="156"/>
        <v>2.4173858389537555E-05</v>
      </c>
      <c r="AO308" s="12">
        <f t="shared" si="156"/>
        <v>0.0009427804771919646</v>
      </c>
      <c r="AP308" s="12">
        <f t="shared" si="156"/>
        <v>0.0003142601590639882</v>
      </c>
      <c r="AQ308" s="12">
        <f t="shared" si="156"/>
        <v>0.00016921700872676287</v>
      </c>
      <c r="AR308" s="12">
        <f t="shared" si="156"/>
        <v>0.00024173858389537554</v>
      </c>
      <c r="AS308" s="12">
        <f t="shared" si="156"/>
        <v>0.0005076510261802886</v>
      </c>
      <c r="AT308" s="12">
        <f t="shared" si="156"/>
        <v>0.00024173858389537554</v>
      </c>
      <c r="AU308" s="12">
        <f t="shared" si="156"/>
        <v>0.0003867817342326009</v>
      </c>
      <c r="AV308" s="12">
        <f t="shared" si="156"/>
        <v>0.0005076510261802886</v>
      </c>
      <c r="AW308" s="12">
        <f t="shared" si="156"/>
        <v>0.003215123165808495</v>
      </c>
      <c r="AX308" s="12">
        <f t="shared" si="156"/>
        <v>0.00016921700872676287</v>
      </c>
      <c r="AY308" s="12">
        <f t="shared" si="156"/>
        <v>0.0006285203181279764</v>
      </c>
      <c r="AZ308" s="12">
        <f t="shared" si="156"/>
        <v>0.007977373268547392</v>
      </c>
      <c r="BA308" s="12">
        <f t="shared" si="156"/>
        <v>2.4173858389537555E-05</v>
      </c>
      <c r="BB308" s="12">
        <f t="shared" si="156"/>
        <v>4.834771677907511E-05</v>
      </c>
      <c r="BC308" s="12">
        <f t="shared" si="156"/>
        <v>9.669543355815022E-05</v>
      </c>
      <c r="BD308" s="12">
        <f t="shared" si="156"/>
        <v>0.0011845190610873402</v>
      </c>
      <c r="BE308" s="12">
        <f t="shared" si="156"/>
        <v>0.0002659124422849131</v>
      </c>
      <c r="BF308" s="12">
        <f t="shared" si="156"/>
        <v>0.00012086929194768777</v>
      </c>
      <c r="BG308" s="12">
        <f t="shared" si="156"/>
        <v>2.4173858389537555E-05</v>
      </c>
      <c r="BH308" s="12">
        <f t="shared" si="156"/>
        <v>0.00016921700872676287</v>
      </c>
      <c r="BI308" s="12">
        <f t="shared" si="156"/>
        <v>4.834771677907511E-05</v>
      </c>
      <c r="BJ308" s="12">
        <f t="shared" si="156"/>
        <v>0.00014504315033722533</v>
      </c>
      <c r="BK308" s="12">
        <f t="shared" si="156"/>
        <v>0.00016921700872676287</v>
      </c>
      <c r="BL308" s="12">
        <f t="shared" si="156"/>
        <v>2.4173858389537555E-05</v>
      </c>
      <c r="BM308" s="12">
        <f t="shared" si="156"/>
        <v>7.252157516861267E-05</v>
      </c>
      <c r="BN308" s="12">
        <f t="shared" si="156"/>
        <v>0.00012086929194768777</v>
      </c>
      <c r="BO308" s="12">
        <f t="shared" si="156"/>
        <v>2.4173858389537555E-05</v>
      </c>
      <c r="BP308" s="12">
        <f t="shared" si="156"/>
        <v>0.00021756472550583798</v>
      </c>
      <c r="BQ308" s="12">
        <f t="shared" si="156"/>
        <v>0.0008702589020233519</v>
      </c>
      <c r="BR308" s="12">
        <f t="shared" si="156"/>
        <v>0.0002659124422849131</v>
      </c>
      <c r="BS308" s="12">
        <f t="shared" si="156"/>
        <v>4.834771677907511E-05</v>
      </c>
      <c r="BT308" s="12">
        <f t="shared" si="156"/>
        <v>4.834771677907511E-05</v>
      </c>
      <c r="BU308" s="12">
        <f t="shared" si="156"/>
        <v>0.0004593033094012135</v>
      </c>
      <c r="BV308" s="12">
        <f t="shared" si="156"/>
        <v>0.06222351149466966</v>
      </c>
      <c r="BW308" s="12">
        <f t="shared" si="156"/>
        <v>4.834771677907511E-05</v>
      </c>
      <c r="BX308" s="12">
        <f t="shared" si="156"/>
        <v>0.00012086929194768777</v>
      </c>
      <c r="BY308" s="12">
        <f t="shared" si="156"/>
        <v>7.252157516861267E-05</v>
      </c>
      <c r="BZ308" s="12">
        <f t="shared" si="156"/>
        <v>2.4173858389537555E-05</v>
      </c>
      <c r="CA308" s="12">
        <f t="shared" si="156"/>
        <v>0.00024173858389537554</v>
      </c>
      <c r="CB308" s="12">
        <f t="shared" si="156"/>
        <v>0.0005801726013489013</v>
      </c>
      <c r="CC308" s="12">
        <f t="shared" si="156"/>
        <v>2.4173858389537555E-05</v>
      </c>
      <c r="CD308" s="12">
        <f t="shared" si="156"/>
        <v>0.00012086929194768777</v>
      </c>
      <c r="CE308" s="12">
        <f t="shared" si="156"/>
        <v>4.834771677907511E-05</v>
      </c>
      <c r="CF308" s="12">
        <f t="shared" si="156"/>
        <v>7.252157516861267E-05</v>
      </c>
      <c r="CG308" s="12">
        <f t="shared" si="156"/>
        <v>0.00012086929194768777</v>
      </c>
      <c r="CH308" s="12">
        <f t="shared" si="156"/>
        <v>9.669543355815022E-05</v>
      </c>
      <c r="CI308" s="12">
        <f t="shared" si="156"/>
        <v>0.0003626078758430633</v>
      </c>
      <c r="CJ308" s="12">
        <f t="shared" si="156"/>
        <v>0</v>
      </c>
      <c r="CK308" s="12">
        <f t="shared" si="156"/>
        <v>2.4173858389537555E-05</v>
      </c>
      <c r="CL308" s="12">
        <f t="shared" si="156"/>
        <v>0.00016921700872676287</v>
      </c>
      <c r="CM308" s="12">
        <f t="shared" si="156"/>
        <v>0.00014504315033722533</v>
      </c>
      <c r="CN308" s="12">
        <f t="shared" si="156"/>
        <v>2.4173858389537555E-05</v>
      </c>
      <c r="CO308" s="12">
        <f t="shared" si="156"/>
        <v>0</v>
      </c>
      <c r="CP308" s="12">
        <f t="shared" si="156"/>
        <v>2.4173858389537555E-05</v>
      </c>
      <c r="CQ308" s="12">
        <f t="shared" si="156"/>
        <v>0.00012086929194768777</v>
      </c>
      <c r="CR308" s="12">
        <f t="shared" si="156"/>
        <v>0.00014504315033722533</v>
      </c>
      <c r="CS308" s="12">
        <f t="shared" si="156"/>
        <v>2.4173858389537555E-05</v>
      </c>
      <c r="CT308" s="12">
        <f t="shared" si="156"/>
        <v>4.834771677907511E-05</v>
      </c>
      <c r="CU308" s="12">
        <f aca="true" t="shared" si="157" ref="CU308:EG308">CU307/41367</f>
        <v>4.834771677907511E-05</v>
      </c>
      <c r="CV308" s="12">
        <f t="shared" si="157"/>
        <v>2.4173858389537555E-05</v>
      </c>
      <c r="CW308" s="12">
        <f t="shared" si="157"/>
        <v>0.0008460850436338144</v>
      </c>
      <c r="CX308" s="12">
        <f t="shared" si="157"/>
        <v>9.669543355815022E-05</v>
      </c>
      <c r="CY308" s="12">
        <f t="shared" si="157"/>
        <v>0.00012086929194768777</v>
      </c>
      <c r="CZ308" s="12">
        <f t="shared" si="157"/>
        <v>0.00014504315033722533</v>
      </c>
      <c r="DA308" s="12">
        <f t="shared" si="157"/>
        <v>0.00014504315033722533</v>
      </c>
      <c r="DB308" s="12">
        <f t="shared" si="157"/>
        <v>0.0003626078758430633</v>
      </c>
      <c r="DC308" s="12">
        <f t="shared" si="157"/>
        <v>0.00043512945101167595</v>
      </c>
      <c r="DD308" s="12">
        <f t="shared" si="157"/>
        <v>0.0006768680349070515</v>
      </c>
      <c r="DE308" s="12">
        <f t="shared" si="157"/>
        <v>0.0015471269369304035</v>
      </c>
      <c r="DF308" s="12">
        <f t="shared" si="157"/>
        <v>0.18098967776246766</v>
      </c>
      <c r="DG308" s="12">
        <f t="shared" si="157"/>
        <v>0.00021756472550583798</v>
      </c>
      <c r="DH308" s="12">
        <f t="shared" si="157"/>
        <v>0.0011603452026978027</v>
      </c>
      <c r="DI308" s="12">
        <f t="shared" si="157"/>
        <v>0.0006285203181279764</v>
      </c>
      <c r="DJ308" s="12">
        <f t="shared" si="157"/>
        <v>4.834771677907511E-05</v>
      </c>
      <c r="DK308" s="12">
        <f t="shared" si="157"/>
        <v>0.0004834771677907511</v>
      </c>
      <c r="DL308" s="12">
        <f t="shared" si="157"/>
        <v>0.0010394759107501149</v>
      </c>
      <c r="DM308" s="12">
        <f t="shared" si="157"/>
        <v>0.00043512945101167595</v>
      </c>
      <c r="DN308" s="12">
        <f t="shared" si="157"/>
        <v>0.00043512945101167595</v>
      </c>
      <c r="DO308" s="12">
        <f t="shared" si="157"/>
        <v>0.00016921700872676287</v>
      </c>
      <c r="DP308" s="12">
        <f t="shared" si="157"/>
        <v>0.0002659124422849131</v>
      </c>
      <c r="DQ308" s="12">
        <f t="shared" si="157"/>
        <v>7.252157516861267E-05</v>
      </c>
      <c r="DR308" s="12">
        <f t="shared" si="157"/>
        <v>4.834771677907511E-05</v>
      </c>
      <c r="DS308" s="12">
        <f t="shared" si="157"/>
        <v>0.0013779099282036405</v>
      </c>
      <c r="DT308" s="12">
        <f t="shared" si="157"/>
        <v>7.252157516861267E-05</v>
      </c>
      <c r="DU308" s="12">
        <f t="shared" si="157"/>
        <v>7.252157516861267E-05</v>
      </c>
      <c r="DV308" s="12">
        <f t="shared" si="157"/>
        <v>2.4173858389537555E-05</v>
      </c>
      <c r="DW308" s="12">
        <f t="shared" si="157"/>
        <v>0.00014504315033722533</v>
      </c>
      <c r="DX308" s="12">
        <f t="shared" si="157"/>
        <v>0.0002659124422849131</v>
      </c>
      <c r="DY308" s="12">
        <f t="shared" si="157"/>
        <v>4.834771677907511E-05</v>
      </c>
      <c r="DZ308" s="12">
        <f t="shared" si="157"/>
        <v>4.834771677907511E-05</v>
      </c>
      <c r="EA308" s="12">
        <f t="shared" si="157"/>
        <v>9.669543355815022E-05</v>
      </c>
      <c r="EB308" s="12">
        <f t="shared" si="157"/>
        <v>0.0003626078758430633</v>
      </c>
      <c r="EC308" s="12">
        <f t="shared" si="157"/>
        <v>0.0003626078758430633</v>
      </c>
      <c r="ED308" s="12">
        <f t="shared" si="157"/>
        <v>0.00016921700872676287</v>
      </c>
      <c r="EE308" s="12">
        <f t="shared" si="157"/>
        <v>0.00012086929194768777</v>
      </c>
      <c r="EF308" s="12">
        <f t="shared" si="157"/>
        <v>0.0002659124422849131</v>
      </c>
      <c r="EG308" s="12">
        <f t="shared" si="157"/>
        <v>4.834771677907511E-05</v>
      </c>
    </row>
    <row r="309" spans="2:137" ht="5.25" customHeight="1">
      <c r="B309" s="13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</row>
    <row r="310" spans="1:137" ht="12.75">
      <c r="A310" s="3" t="s">
        <v>109</v>
      </c>
      <c r="B310" s="13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</row>
    <row r="311" spans="2:137" ht="12.75">
      <c r="B311" s="7" t="s">
        <v>95</v>
      </c>
      <c r="C311" s="8">
        <v>3</v>
      </c>
      <c r="D311" s="8">
        <v>26</v>
      </c>
      <c r="E311" s="8">
        <v>24</v>
      </c>
      <c r="F311" s="8">
        <v>5</v>
      </c>
      <c r="G311" s="8">
        <v>15</v>
      </c>
      <c r="H311" s="8">
        <v>7</v>
      </c>
      <c r="I311" s="8">
        <v>20</v>
      </c>
      <c r="J311" s="8">
        <v>9</v>
      </c>
      <c r="K311" s="8">
        <v>10</v>
      </c>
      <c r="L311" s="8">
        <v>16</v>
      </c>
      <c r="M311" s="8">
        <v>18</v>
      </c>
      <c r="N311" s="8">
        <v>78</v>
      </c>
      <c r="O311" s="8">
        <v>22</v>
      </c>
      <c r="P311" s="8">
        <v>12</v>
      </c>
      <c r="Q311" s="8">
        <v>25</v>
      </c>
      <c r="R311" s="8">
        <v>112</v>
      </c>
      <c r="S311" s="8">
        <v>25986</v>
      </c>
      <c r="T311" s="8">
        <v>1191</v>
      </c>
      <c r="U311" s="8">
        <v>3</v>
      </c>
      <c r="V311" s="8">
        <v>5</v>
      </c>
      <c r="W311" s="8">
        <v>5</v>
      </c>
      <c r="X311" s="8">
        <v>0</v>
      </c>
      <c r="Y311" s="8">
        <v>79</v>
      </c>
      <c r="Z311" s="8">
        <v>108</v>
      </c>
      <c r="AA311" s="8">
        <v>3</v>
      </c>
      <c r="AB311" s="8">
        <v>6</v>
      </c>
      <c r="AC311" s="8">
        <v>2</v>
      </c>
      <c r="AD311" s="8">
        <v>10</v>
      </c>
      <c r="AE311" s="8">
        <v>0</v>
      </c>
      <c r="AF311" s="8">
        <v>10</v>
      </c>
      <c r="AG311" s="8">
        <v>94</v>
      </c>
      <c r="AH311" s="8">
        <v>4</v>
      </c>
      <c r="AI311" s="8">
        <v>3</v>
      </c>
      <c r="AJ311" s="8">
        <v>12</v>
      </c>
      <c r="AK311" s="8">
        <v>7</v>
      </c>
      <c r="AL311" s="8">
        <v>22</v>
      </c>
      <c r="AM311" s="8">
        <v>11</v>
      </c>
      <c r="AN311" s="8">
        <v>3</v>
      </c>
      <c r="AO311" s="8">
        <v>21</v>
      </c>
      <c r="AP311" s="8">
        <v>34</v>
      </c>
      <c r="AQ311" s="8">
        <v>7</v>
      </c>
      <c r="AR311" s="8">
        <v>9</v>
      </c>
      <c r="AS311" s="8">
        <v>26</v>
      </c>
      <c r="AT311" s="8">
        <v>17</v>
      </c>
      <c r="AU311" s="8">
        <v>18</v>
      </c>
      <c r="AV311" s="8">
        <v>18</v>
      </c>
      <c r="AW311" s="8">
        <v>71</v>
      </c>
      <c r="AX311" s="8">
        <v>17</v>
      </c>
      <c r="AY311" s="8">
        <v>23</v>
      </c>
      <c r="AZ311" s="8">
        <v>240</v>
      </c>
      <c r="BA311" s="8">
        <v>5</v>
      </c>
      <c r="BB311" s="8">
        <v>2</v>
      </c>
      <c r="BC311" s="8">
        <v>3</v>
      </c>
      <c r="BD311" s="8">
        <v>25</v>
      </c>
      <c r="BE311" s="8">
        <v>3</v>
      </c>
      <c r="BF311" s="8">
        <v>3</v>
      </c>
      <c r="BG311" s="8">
        <v>2</v>
      </c>
      <c r="BH311" s="8">
        <v>0</v>
      </c>
      <c r="BI311" s="8">
        <v>6</v>
      </c>
      <c r="BJ311" s="8">
        <v>5</v>
      </c>
      <c r="BK311" s="8">
        <v>2</v>
      </c>
      <c r="BL311" s="8">
        <v>0</v>
      </c>
      <c r="BM311" s="8">
        <v>54</v>
      </c>
      <c r="BN311" s="8">
        <v>12</v>
      </c>
      <c r="BO311" s="8">
        <v>5</v>
      </c>
      <c r="BP311" s="8">
        <v>1</v>
      </c>
      <c r="BQ311" s="8">
        <v>29</v>
      </c>
      <c r="BR311" s="8">
        <v>7</v>
      </c>
      <c r="BS311" s="8">
        <v>1</v>
      </c>
      <c r="BT311" s="8">
        <v>4</v>
      </c>
      <c r="BU311" s="8">
        <v>43</v>
      </c>
      <c r="BV311" s="8">
        <v>7468</v>
      </c>
      <c r="BW311" s="8">
        <v>4</v>
      </c>
      <c r="BX311" s="8">
        <v>4</v>
      </c>
      <c r="BY311" s="8">
        <v>2</v>
      </c>
      <c r="BZ311" s="8">
        <v>4</v>
      </c>
      <c r="CA311" s="8">
        <v>13</v>
      </c>
      <c r="CB311" s="8">
        <v>1</v>
      </c>
      <c r="CC311" s="8">
        <v>3</v>
      </c>
      <c r="CD311" s="8">
        <v>0</v>
      </c>
      <c r="CE311" s="8">
        <v>7</v>
      </c>
      <c r="CF311" s="8">
        <v>2</v>
      </c>
      <c r="CG311" s="8">
        <v>7</v>
      </c>
      <c r="CH311" s="8">
        <v>4</v>
      </c>
      <c r="CI311" s="8">
        <v>7</v>
      </c>
      <c r="CJ311" s="8">
        <v>1</v>
      </c>
      <c r="CK311" s="8">
        <v>5</v>
      </c>
      <c r="CL311" s="8">
        <v>25</v>
      </c>
      <c r="CM311" s="8">
        <v>3</v>
      </c>
      <c r="CN311" s="8">
        <v>2</v>
      </c>
      <c r="CO311" s="8">
        <v>1</v>
      </c>
      <c r="CP311" s="8">
        <v>2</v>
      </c>
      <c r="CQ311" s="8">
        <v>21</v>
      </c>
      <c r="CR311" s="8">
        <v>0</v>
      </c>
      <c r="CS311" s="8">
        <v>2</v>
      </c>
      <c r="CT311" s="8">
        <v>3</v>
      </c>
      <c r="CU311" s="8">
        <v>1</v>
      </c>
      <c r="CV311" s="8">
        <v>4</v>
      </c>
      <c r="CW311" s="8">
        <v>29</v>
      </c>
      <c r="CX311" s="8">
        <v>8</v>
      </c>
      <c r="CY311" s="8">
        <v>5</v>
      </c>
      <c r="CZ311" s="8">
        <v>9</v>
      </c>
      <c r="DA311" s="8">
        <v>3</v>
      </c>
      <c r="DB311" s="8">
        <v>5</v>
      </c>
      <c r="DC311" s="8">
        <v>8</v>
      </c>
      <c r="DD311" s="8">
        <v>14</v>
      </c>
      <c r="DE311" s="8">
        <v>100</v>
      </c>
      <c r="DF311" s="8">
        <v>28420</v>
      </c>
      <c r="DG311" s="8">
        <v>23</v>
      </c>
      <c r="DH311" s="8">
        <v>57</v>
      </c>
      <c r="DI311" s="8">
        <v>8</v>
      </c>
      <c r="DJ311" s="8">
        <v>2</v>
      </c>
      <c r="DK311" s="8">
        <v>9</v>
      </c>
      <c r="DL311" s="8">
        <v>91</v>
      </c>
      <c r="DM311" s="8">
        <v>3</v>
      </c>
      <c r="DN311" s="8">
        <v>5</v>
      </c>
      <c r="DO311" s="8">
        <v>12</v>
      </c>
      <c r="DP311" s="8">
        <v>1</v>
      </c>
      <c r="DQ311" s="8">
        <v>5</v>
      </c>
      <c r="DR311" s="8">
        <v>2</v>
      </c>
      <c r="DS311" s="8">
        <v>185</v>
      </c>
      <c r="DT311" s="8">
        <v>4</v>
      </c>
      <c r="DU311" s="8">
        <v>0</v>
      </c>
      <c r="DV311" s="8">
        <v>2</v>
      </c>
      <c r="DW311" s="8">
        <v>1</v>
      </c>
      <c r="DX311" s="8">
        <v>200</v>
      </c>
      <c r="DY311" s="8">
        <v>3</v>
      </c>
      <c r="DZ311" s="8">
        <v>1</v>
      </c>
      <c r="EA311" s="8">
        <v>6</v>
      </c>
      <c r="EB311" s="8">
        <v>4</v>
      </c>
      <c r="EC311" s="8">
        <v>3</v>
      </c>
      <c r="ED311" s="8">
        <v>7</v>
      </c>
      <c r="EE311" s="8">
        <v>2</v>
      </c>
      <c r="EF311" s="8">
        <v>9</v>
      </c>
      <c r="EG311" s="8">
        <v>1</v>
      </c>
    </row>
    <row r="312" spans="1:137" ht="12.75">
      <c r="A312" s="9" t="s">
        <v>13</v>
      </c>
      <c r="C312" s="8">
        <v>3</v>
      </c>
      <c r="D312" s="8">
        <v>26</v>
      </c>
      <c r="E312" s="8">
        <v>24</v>
      </c>
      <c r="F312" s="8">
        <v>5</v>
      </c>
      <c r="G312" s="8">
        <v>15</v>
      </c>
      <c r="H312" s="8">
        <v>7</v>
      </c>
      <c r="I312" s="8">
        <v>20</v>
      </c>
      <c r="J312" s="8">
        <v>9</v>
      </c>
      <c r="K312" s="8">
        <v>10</v>
      </c>
      <c r="L312" s="8">
        <v>16</v>
      </c>
      <c r="M312" s="8">
        <v>18</v>
      </c>
      <c r="N312" s="8">
        <v>78</v>
      </c>
      <c r="O312" s="8">
        <v>22</v>
      </c>
      <c r="P312" s="8">
        <v>12</v>
      </c>
      <c r="Q312" s="8">
        <v>25</v>
      </c>
      <c r="R312" s="8">
        <v>112</v>
      </c>
      <c r="S312" s="8">
        <v>25986</v>
      </c>
      <c r="T312" s="8">
        <v>1191</v>
      </c>
      <c r="U312" s="8">
        <v>3</v>
      </c>
      <c r="V312" s="8">
        <v>5</v>
      </c>
      <c r="W312" s="8">
        <v>5</v>
      </c>
      <c r="X312" s="8">
        <v>0</v>
      </c>
      <c r="Y312" s="8">
        <v>79</v>
      </c>
      <c r="Z312" s="8">
        <v>108</v>
      </c>
      <c r="AA312" s="8">
        <v>3</v>
      </c>
      <c r="AB312" s="8">
        <v>6</v>
      </c>
      <c r="AC312" s="8">
        <v>2</v>
      </c>
      <c r="AD312" s="8">
        <v>10</v>
      </c>
      <c r="AE312" s="8">
        <v>0</v>
      </c>
      <c r="AF312" s="8">
        <v>10</v>
      </c>
      <c r="AG312" s="8">
        <v>94</v>
      </c>
      <c r="AH312" s="8">
        <v>4</v>
      </c>
      <c r="AI312" s="8">
        <v>3</v>
      </c>
      <c r="AJ312" s="8">
        <v>12</v>
      </c>
      <c r="AK312" s="8">
        <v>7</v>
      </c>
      <c r="AL312" s="8">
        <v>22</v>
      </c>
      <c r="AM312" s="8">
        <v>11</v>
      </c>
      <c r="AN312" s="8">
        <v>3</v>
      </c>
      <c r="AO312" s="8">
        <v>21</v>
      </c>
      <c r="AP312" s="8">
        <v>34</v>
      </c>
      <c r="AQ312" s="8">
        <v>7</v>
      </c>
      <c r="AR312" s="8">
        <v>9</v>
      </c>
      <c r="AS312" s="8">
        <v>26</v>
      </c>
      <c r="AT312" s="8">
        <v>17</v>
      </c>
      <c r="AU312" s="8">
        <v>18</v>
      </c>
      <c r="AV312" s="8">
        <v>18</v>
      </c>
      <c r="AW312" s="8">
        <v>71</v>
      </c>
      <c r="AX312" s="8">
        <v>17</v>
      </c>
      <c r="AY312" s="8">
        <v>23</v>
      </c>
      <c r="AZ312" s="8">
        <v>240</v>
      </c>
      <c r="BA312" s="8">
        <v>5</v>
      </c>
      <c r="BB312" s="8">
        <v>2</v>
      </c>
      <c r="BC312" s="8">
        <v>3</v>
      </c>
      <c r="BD312" s="8">
        <v>25</v>
      </c>
      <c r="BE312" s="8">
        <v>3</v>
      </c>
      <c r="BF312" s="8">
        <v>3</v>
      </c>
      <c r="BG312" s="8">
        <v>2</v>
      </c>
      <c r="BH312" s="8">
        <v>0</v>
      </c>
      <c r="BI312" s="8">
        <v>6</v>
      </c>
      <c r="BJ312" s="8">
        <v>5</v>
      </c>
      <c r="BK312" s="8">
        <v>2</v>
      </c>
      <c r="BL312" s="8">
        <v>0</v>
      </c>
      <c r="BM312" s="8">
        <v>54</v>
      </c>
      <c r="BN312" s="8">
        <v>12</v>
      </c>
      <c r="BO312" s="8">
        <v>5</v>
      </c>
      <c r="BP312" s="8">
        <v>1</v>
      </c>
      <c r="BQ312" s="8">
        <v>29</v>
      </c>
      <c r="BR312" s="8">
        <v>7</v>
      </c>
      <c r="BS312" s="8">
        <v>1</v>
      </c>
      <c r="BT312" s="8">
        <v>4</v>
      </c>
      <c r="BU312" s="8">
        <v>43</v>
      </c>
      <c r="BV312" s="8">
        <v>7468</v>
      </c>
      <c r="BW312" s="8">
        <v>4</v>
      </c>
      <c r="BX312" s="8">
        <v>4</v>
      </c>
      <c r="BY312" s="8">
        <v>2</v>
      </c>
      <c r="BZ312" s="8">
        <v>4</v>
      </c>
      <c r="CA312" s="8">
        <v>13</v>
      </c>
      <c r="CB312" s="8">
        <v>1</v>
      </c>
      <c r="CC312" s="8">
        <v>3</v>
      </c>
      <c r="CD312" s="8">
        <v>0</v>
      </c>
      <c r="CE312" s="8">
        <v>7</v>
      </c>
      <c r="CF312" s="8">
        <v>2</v>
      </c>
      <c r="CG312" s="8">
        <v>7</v>
      </c>
      <c r="CH312" s="8">
        <v>4</v>
      </c>
      <c r="CI312" s="8">
        <v>7</v>
      </c>
      <c r="CJ312" s="8">
        <v>1</v>
      </c>
      <c r="CK312" s="8">
        <v>5</v>
      </c>
      <c r="CL312" s="8">
        <v>25</v>
      </c>
      <c r="CM312" s="8">
        <v>3</v>
      </c>
      <c r="CN312" s="8">
        <v>2</v>
      </c>
      <c r="CO312" s="8">
        <v>1</v>
      </c>
      <c r="CP312" s="8">
        <v>2</v>
      </c>
      <c r="CQ312" s="8">
        <v>21</v>
      </c>
      <c r="CR312" s="8">
        <v>0</v>
      </c>
      <c r="CS312" s="8">
        <v>2</v>
      </c>
      <c r="CT312" s="8">
        <v>3</v>
      </c>
      <c r="CU312" s="8">
        <v>1</v>
      </c>
      <c r="CV312" s="8">
        <v>4</v>
      </c>
      <c r="CW312" s="8">
        <v>29</v>
      </c>
      <c r="CX312" s="8">
        <v>8</v>
      </c>
      <c r="CY312" s="8">
        <v>5</v>
      </c>
      <c r="CZ312" s="8">
        <v>9</v>
      </c>
      <c r="DA312" s="8">
        <v>3</v>
      </c>
      <c r="DB312" s="8">
        <v>5</v>
      </c>
      <c r="DC312" s="8">
        <v>8</v>
      </c>
      <c r="DD312" s="8">
        <v>14</v>
      </c>
      <c r="DE312" s="8">
        <v>100</v>
      </c>
      <c r="DF312" s="8">
        <v>28420</v>
      </c>
      <c r="DG312" s="8">
        <v>23</v>
      </c>
      <c r="DH312" s="8">
        <v>57</v>
      </c>
      <c r="DI312" s="8">
        <v>8</v>
      </c>
      <c r="DJ312" s="8">
        <v>2</v>
      </c>
      <c r="DK312" s="8">
        <v>9</v>
      </c>
      <c r="DL312" s="8">
        <v>91</v>
      </c>
      <c r="DM312" s="8">
        <v>3</v>
      </c>
      <c r="DN312" s="8">
        <v>5</v>
      </c>
      <c r="DO312" s="8">
        <v>12</v>
      </c>
      <c r="DP312" s="8">
        <v>1</v>
      </c>
      <c r="DQ312" s="8">
        <v>5</v>
      </c>
      <c r="DR312" s="8">
        <v>2</v>
      </c>
      <c r="DS312" s="8">
        <v>185</v>
      </c>
      <c r="DT312" s="8">
        <v>4</v>
      </c>
      <c r="DU312" s="8">
        <v>0</v>
      </c>
      <c r="DV312" s="8">
        <v>2</v>
      </c>
      <c r="DW312" s="8">
        <v>1</v>
      </c>
      <c r="DX312" s="8">
        <v>200</v>
      </c>
      <c r="DY312" s="8">
        <v>3</v>
      </c>
      <c r="DZ312" s="8">
        <v>1</v>
      </c>
      <c r="EA312" s="8">
        <v>6</v>
      </c>
      <c r="EB312" s="8">
        <v>4</v>
      </c>
      <c r="EC312" s="8">
        <v>3</v>
      </c>
      <c r="ED312" s="8">
        <v>7</v>
      </c>
      <c r="EE312" s="8">
        <v>2</v>
      </c>
      <c r="EF312" s="8">
        <v>9</v>
      </c>
      <c r="EG312" s="8">
        <v>1</v>
      </c>
    </row>
    <row r="313" spans="2:137" s="10" customFormat="1" ht="12.75" customHeight="1">
      <c r="B313" s="11" t="s">
        <v>145</v>
      </c>
      <c r="C313" s="12">
        <f aca="true" t="shared" si="158" ref="C313:AH313">C312/65522</f>
        <v>4.578614816397546E-05</v>
      </c>
      <c r="D313" s="12">
        <f t="shared" si="158"/>
        <v>0.0003968132840877873</v>
      </c>
      <c r="E313" s="12">
        <f t="shared" si="158"/>
        <v>0.00036628918531180367</v>
      </c>
      <c r="F313" s="12">
        <f t="shared" si="158"/>
        <v>7.63102469399591E-05</v>
      </c>
      <c r="G313" s="12">
        <f t="shared" si="158"/>
        <v>0.0002289307408198773</v>
      </c>
      <c r="H313" s="12">
        <f t="shared" si="158"/>
        <v>0.00010683434571594273</v>
      </c>
      <c r="I313" s="12">
        <f t="shared" si="158"/>
        <v>0.0003052409877598364</v>
      </c>
      <c r="J313" s="12">
        <f t="shared" si="158"/>
        <v>0.0001373584444919264</v>
      </c>
      <c r="K313" s="12">
        <f t="shared" si="158"/>
        <v>0.0001526204938799182</v>
      </c>
      <c r="L313" s="12">
        <f t="shared" si="158"/>
        <v>0.0002441927902078691</v>
      </c>
      <c r="M313" s="12">
        <f t="shared" si="158"/>
        <v>0.0002747168889838528</v>
      </c>
      <c r="N313" s="12">
        <f t="shared" si="158"/>
        <v>0.0011904398522633618</v>
      </c>
      <c r="O313" s="12">
        <f t="shared" si="158"/>
        <v>0.00033576508653582004</v>
      </c>
      <c r="P313" s="12">
        <f t="shared" si="158"/>
        <v>0.00018314459265590183</v>
      </c>
      <c r="Q313" s="12">
        <f t="shared" si="158"/>
        <v>0.0003815512346997955</v>
      </c>
      <c r="R313" s="12">
        <f t="shared" si="158"/>
        <v>0.0017093495314550837</v>
      </c>
      <c r="S313" s="12">
        <f t="shared" si="158"/>
        <v>0.3965996153963554</v>
      </c>
      <c r="T313" s="12">
        <f t="shared" si="158"/>
        <v>0.018177100821098257</v>
      </c>
      <c r="U313" s="12">
        <f t="shared" si="158"/>
        <v>4.578614816397546E-05</v>
      </c>
      <c r="V313" s="12">
        <f t="shared" si="158"/>
        <v>7.63102469399591E-05</v>
      </c>
      <c r="W313" s="12">
        <f t="shared" si="158"/>
        <v>7.63102469399591E-05</v>
      </c>
      <c r="X313" s="12">
        <f t="shared" si="158"/>
        <v>0</v>
      </c>
      <c r="Y313" s="12">
        <f t="shared" si="158"/>
        <v>0.0012057019016513538</v>
      </c>
      <c r="Z313" s="12">
        <f t="shared" si="158"/>
        <v>0.0016483013339031165</v>
      </c>
      <c r="AA313" s="12">
        <f t="shared" si="158"/>
        <v>4.578614816397546E-05</v>
      </c>
      <c r="AB313" s="12">
        <f t="shared" si="158"/>
        <v>9.157229632795092E-05</v>
      </c>
      <c r="AC313" s="12">
        <f t="shared" si="158"/>
        <v>3.0524098775983637E-05</v>
      </c>
      <c r="AD313" s="12">
        <f t="shared" si="158"/>
        <v>0.0001526204938799182</v>
      </c>
      <c r="AE313" s="12">
        <f t="shared" si="158"/>
        <v>0</v>
      </c>
      <c r="AF313" s="12">
        <f t="shared" si="158"/>
        <v>0.0001526204938799182</v>
      </c>
      <c r="AG313" s="12">
        <f t="shared" si="158"/>
        <v>0.001434632642471231</v>
      </c>
      <c r="AH313" s="12">
        <f t="shared" si="158"/>
        <v>6.104819755196727E-05</v>
      </c>
      <c r="AI313" s="12">
        <f aca="true" t="shared" si="159" ref="AI313:CT313">AI312/65522</f>
        <v>4.578614816397546E-05</v>
      </c>
      <c r="AJ313" s="12">
        <f t="shared" si="159"/>
        <v>0.00018314459265590183</v>
      </c>
      <c r="AK313" s="12">
        <f t="shared" si="159"/>
        <v>0.00010683434571594273</v>
      </c>
      <c r="AL313" s="12">
        <f t="shared" si="159"/>
        <v>0.00033576508653582004</v>
      </c>
      <c r="AM313" s="12">
        <f t="shared" si="159"/>
        <v>0.00016788254326791002</v>
      </c>
      <c r="AN313" s="12">
        <f t="shared" si="159"/>
        <v>4.578614816397546E-05</v>
      </c>
      <c r="AO313" s="12">
        <f t="shared" si="159"/>
        <v>0.0003205030371478282</v>
      </c>
      <c r="AP313" s="12">
        <f t="shared" si="159"/>
        <v>0.0005189096791917219</v>
      </c>
      <c r="AQ313" s="12">
        <f t="shared" si="159"/>
        <v>0.00010683434571594273</v>
      </c>
      <c r="AR313" s="12">
        <f t="shared" si="159"/>
        <v>0.0001373584444919264</v>
      </c>
      <c r="AS313" s="12">
        <f t="shared" si="159"/>
        <v>0.0003968132840877873</v>
      </c>
      <c r="AT313" s="12">
        <f t="shared" si="159"/>
        <v>0.00025945483959586093</v>
      </c>
      <c r="AU313" s="12">
        <f t="shared" si="159"/>
        <v>0.0002747168889838528</v>
      </c>
      <c r="AV313" s="12">
        <f t="shared" si="159"/>
        <v>0.0002747168889838528</v>
      </c>
      <c r="AW313" s="12">
        <f t="shared" si="159"/>
        <v>0.001083605506547419</v>
      </c>
      <c r="AX313" s="12">
        <f t="shared" si="159"/>
        <v>0.00025945483959586093</v>
      </c>
      <c r="AY313" s="12">
        <f t="shared" si="159"/>
        <v>0.0003510271359238118</v>
      </c>
      <c r="AZ313" s="12">
        <f t="shared" si="159"/>
        <v>0.003662891853118037</v>
      </c>
      <c r="BA313" s="12">
        <f t="shared" si="159"/>
        <v>7.63102469399591E-05</v>
      </c>
      <c r="BB313" s="12">
        <f t="shared" si="159"/>
        <v>3.0524098775983637E-05</v>
      </c>
      <c r="BC313" s="12">
        <f t="shared" si="159"/>
        <v>4.578614816397546E-05</v>
      </c>
      <c r="BD313" s="12">
        <f t="shared" si="159"/>
        <v>0.0003815512346997955</v>
      </c>
      <c r="BE313" s="12">
        <f t="shared" si="159"/>
        <v>4.578614816397546E-05</v>
      </c>
      <c r="BF313" s="12">
        <f t="shared" si="159"/>
        <v>4.578614816397546E-05</v>
      </c>
      <c r="BG313" s="12">
        <f t="shared" si="159"/>
        <v>3.0524098775983637E-05</v>
      </c>
      <c r="BH313" s="12">
        <f t="shared" si="159"/>
        <v>0</v>
      </c>
      <c r="BI313" s="12">
        <f t="shared" si="159"/>
        <v>9.157229632795092E-05</v>
      </c>
      <c r="BJ313" s="12">
        <f t="shared" si="159"/>
        <v>7.63102469399591E-05</v>
      </c>
      <c r="BK313" s="12">
        <f t="shared" si="159"/>
        <v>3.0524098775983637E-05</v>
      </c>
      <c r="BL313" s="12">
        <f t="shared" si="159"/>
        <v>0</v>
      </c>
      <c r="BM313" s="12">
        <f t="shared" si="159"/>
        <v>0.0008241506669515583</v>
      </c>
      <c r="BN313" s="12">
        <f t="shared" si="159"/>
        <v>0.00018314459265590183</v>
      </c>
      <c r="BO313" s="12">
        <f t="shared" si="159"/>
        <v>7.63102469399591E-05</v>
      </c>
      <c r="BP313" s="12">
        <f t="shared" si="159"/>
        <v>1.5262049387991818E-05</v>
      </c>
      <c r="BQ313" s="12">
        <f t="shared" si="159"/>
        <v>0.00044259943225176277</v>
      </c>
      <c r="BR313" s="12">
        <f t="shared" si="159"/>
        <v>0.00010683434571594273</v>
      </c>
      <c r="BS313" s="12">
        <f t="shared" si="159"/>
        <v>1.5262049387991818E-05</v>
      </c>
      <c r="BT313" s="12">
        <f t="shared" si="159"/>
        <v>6.104819755196727E-05</v>
      </c>
      <c r="BU313" s="12">
        <f t="shared" si="159"/>
        <v>0.0006562681236836483</v>
      </c>
      <c r="BV313" s="12">
        <f t="shared" si="159"/>
        <v>0.11397698482952291</v>
      </c>
      <c r="BW313" s="12">
        <f t="shared" si="159"/>
        <v>6.104819755196727E-05</v>
      </c>
      <c r="BX313" s="12">
        <f t="shared" si="159"/>
        <v>6.104819755196727E-05</v>
      </c>
      <c r="BY313" s="12">
        <f t="shared" si="159"/>
        <v>3.0524098775983637E-05</v>
      </c>
      <c r="BZ313" s="12">
        <f t="shared" si="159"/>
        <v>6.104819755196727E-05</v>
      </c>
      <c r="CA313" s="12">
        <f t="shared" si="159"/>
        <v>0.00019840664204389365</v>
      </c>
      <c r="CB313" s="12">
        <f t="shared" si="159"/>
        <v>1.5262049387991818E-05</v>
      </c>
      <c r="CC313" s="12">
        <f t="shared" si="159"/>
        <v>4.578614816397546E-05</v>
      </c>
      <c r="CD313" s="12">
        <f t="shared" si="159"/>
        <v>0</v>
      </c>
      <c r="CE313" s="12">
        <f t="shared" si="159"/>
        <v>0.00010683434571594273</v>
      </c>
      <c r="CF313" s="12">
        <f t="shared" si="159"/>
        <v>3.0524098775983637E-05</v>
      </c>
      <c r="CG313" s="12">
        <f t="shared" si="159"/>
        <v>0.00010683434571594273</v>
      </c>
      <c r="CH313" s="12">
        <f t="shared" si="159"/>
        <v>6.104819755196727E-05</v>
      </c>
      <c r="CI313" s="12">
        <f t="shared" si="159"/>
        <v>0.00010683434571594273</v>
      </c>
      <c r="CJ313" s="12">
        <f t="shared" si="159"/>
        <v>1.5262049387991818E-05</v>
      </c>
      <c r="CK313" s="12">
        <f t="shared" si="159"/>
        <v>7.63102469399591E-05</v>
      </c>
      <c r="CL313" s="12">
        <f t="shared" si="159"/>
        <v>0.0003815512346997955</v>
      </c>
      <c r="CM313" s="12">
        <f t="shared" si="159"/>
        <v>4.578614816397546E-05</v>
      </c>
      <c r="CN313" s="12">
        <f t="shared" si="159"/>
        <v>3.0524098775983637E-05</v>
      </c>
      <c r="CO313" s="12">
        <f t="shared" si="159"/>
        <v>1.5262049387991818E-05</v>
      </c>
      <c r="CP313" s="12">
        <f t="shared" si="159"/>
        <v>3.0524098775983637E-05</v>
      </c>
      <c r="CQ313" s="12">
        <f t="shared" si="159"/>
        <v>0.0003205030371478282</v>
      </c>
      <c r="CR313" s="12">
        <f t="shared" si="159"/>
        <v>0</v>
      </c>
      <c r="CS313" s="12">
        <f t="shared" si="159"/>
        <v>3.0524098775983637E-05</v>
      </c>
      <c r="CT313" s="12">
        <f t="shared" si="159"/>
        <v>4.578614816397546E-05</v>
      </c>
      <c r="CU313" s="12">
        <f aca="true" t="shared" si="160" ref="CU313:EG313">CU312/65522</f>
        <v>1.5262049387991818E-05</v>
      </c>
      <c r="CV313" s="12">
        <f t="shared" si="160"/>
        <v>6.104819755196727E-05</v>
      </c>
      <c r="CW313" s="12">
        <f t="shared" si="160"/>
        <v>0.00044259943225176277</v>
      </c>
      <c r="CX313" s="12">
        <f t="shared" si="160"/>
        <v>0.00012209639510393455</v>
      </c>
      <c r="CY313" s="12">
        <f t="shared" si="160"/>
        <v>7.63102469399591E-05</v>
      </c>
      <c r="CZ313" s="12">
        <f t="shared" si="160"/>
        <v>0.0001373584444919264</v>
      </c>
      <c r="DA313" s="12">
        <f t="shared" si="160"/>
        <v>4.578614816397546E-05</v>
      </c>
      <c r="DB313" s="12">
        <f t="shared" si="160"/>
        <v>7.63102469399591E-05</v>
      </c>
      <c r="DC313" s="12">
        <f t="shared" si="160"/>
        <v>0.00012209639510393455</v>
      </c>
      <c r="DD313" s="12">
        <f t="shared" si="160"/>
        <v>0.00021366869143188546</v>
      </c>
      <c r="DE313" s="12">
        <f t="shared" si="160"/>
        <v>0.001526204938799182</v>
      </c>
      <c r="DF313" s="12">
        <f t="shared" si="160"/>
        <v>0.4337474436067275</v>
      </c>
      <c r="DG313" s="12">
        <f t="shared" si="160"/>
        <v>0.0003510271359238118</v>
      </c>
      <c r="DH313" s="12">
        <f t="shared" si="160"/>
        <v>0.0008699368151155337</v>
      </c>
      <c r="DI313" s="12">
        <f t="shared" si="160"/>
        <v>0.00012209639510393455</v>
      </c>
      <c r="DJ313" s="12">
        <f t="shared" si="160"/>
        <v>3.0524098775983637E-05</v>
      </c>
      <c r="DK313" s="12">
        <f t="shared" si="160"/>
        <v>0.0001373584444919264</v>
      </c>
      <c r="DL313" s="12">
        <f t="shared" si="160"/>
        <v>0.0013888464943072555</v>
      </c>
      <c r="DM313" s="12">
        <f t="shared" si="160"/>
        <v>4.578614816397546E-05</v>
      </c>
      <c r="DN313" s="12">
        <f t="shared" si="160"/>
        <v>7.63102469399591E-05</v>
      </c>
      <c r="DO313" s="12">
        <f t="shared" si="160"/>
        <v>0.00018314459265590183</v>
      </c>
      <c r="DP313" s="12">
        <f t="shared" si="160"/>
        <v>1.5262049387991818E-05</v>
      </c>
      <c r="DQ313" s="12">
        <f t="shared" si="160"/>
        <v>7.63102469399591E-05</v>
      </c>
      <c r="DR313" s="12">
        <f t="shared" si="160"/>
        <v>3.0524098775983637E-05</v>
      </c>
      <c r="DS313" s="12">
        <f t="shared" si="160"/>
        <v>0.002823479136778487</v>
      </c>
      <c r="DT313" s="12">
        <f t="shared" si="160"/>
        <v>6.104819755196727E-05</v>
      </c>
      <c r="DU313" s="12">
        <f t="shared" si="160"/>
        <v>0</v>
      </c>
      <c r="DV313" s="12">
        <f t="shared" si="160"/>
        <v>3.0524098775983637E-05</v>
      </c>
      <c r="DW313" s="12">
        <f t="shared" si="160"/>
        <v>1.5262049387991818E-05</v>
      </c>
      <c r="DX313" s="12">
        <f t="shared" si="160"/>
        <v>0.003052409877598364</v>
      </c>
      <c r="DY313" s="12">
        <f t="shared" si="160"/>
        <v>4.578614816397546E-05</v>
      </c>
      <c r="DZ313" s="12">
        <f t="shared" si="160"/>
        <v>1.5262049387991818E-05</v>
      </c>
      <c r="EA313" s="12">
        <f t="shared" si="160"/>
        <v>9.157229632795092E-05</v>
      </c>
      <c r="EB313" s="12">
        <f t="shared" si="160"/>
        <v>6.104819755196727E-05</v>
      </c>
      <c r="EC313" s="12">
        <f t="shared" si="160"/>
        <v>4.578614816397546E-05</v>
      </c>
      <c r="ED313" s="12">
        <f t="shared" si="160"/>
        <v>0.00010683434571594273</v>
      </c>
      <c r="EE313" s="12">
        <f t="shared" si="160"/>
        <v>3.0524098775983637E-05</v>
      </c>
      <c r="EF313" s="12">
        <f t="shared" si="160"/>
        <v>0.0001373584444919264</v>
      </c>
      <c r="EG313" s="12">
        <f t="shared" si="160"/>
        <v>1.5262049387991818E-05</v>
      </c>
    </row>
    <row r="314" spans="2:137" ht="4.5" customHeight="1">
      <c r="B314" s="13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</row>
    <row r="315" spans="1:137" ht="12.75">
      <c r="A315" s="3" t="s">
        <v>110</v>
      </c>
      <c r="B315" s="13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</row>
    <row r="316" spans="2:137" ht="12.75">
      <c r="B316" s="7" t="s">
        <v>95</v>
      </c>
      <c r="C316" s="8">
        <v>7</v>
      </c>
      <c r="D316" s="8">
        <v>5</v>
      </c>
      <c r="E316" s="8">
        <v>21</v>
      </c>
      <c r="F316" s="8">
        <v>1</v>
      </c>
      <c r="G316" s="8">
        <v>2</v>
      </c>
      <c r="H316" s="8">
        <v>7</v>
      </c>
      <c r="I316" s="8">
        <v>29</v>
      </c>
      <c r="J316" s="8">
        <v>20</v>
      </c>
      <c r="K316" s="8">
        <v>15</v>
      </c>
      <c r="L316" s="8">
        <v>20</v>
      </c>
      <c r="M316" s="8">
        <v>6</v>
      </c>
      <c r="N316" s="8">
        <v>85</v>
      </c>
      <c r="O316" s="8">
        <v>30</v>
      </c>
      <c r="P316" s="8">
        <v>10</v>
      </c>
      <c r="Q316" s="8">
        <v>18</v>
      </c>
      <c r="R316" s="8">
        <v>112</v>
      </c>
      <c r="S316" s="8">
        <v>28132</v>
      </c>
      <c r="T316" s="8">
        <v>657</v>
      </c>
      <c r="U316" s="8">
        <v>5</v>
      </c>
      <c r="V316" s="8">
        <v>5</v>
      </c>
      <c r="W316" s="8">
        <v>0</v>
      </c>
      <c r="X316" s="8">
        <v>1</v>
      </c>
      <c r="Y316" s="8">
        <v>111</v>
      </c>
      <c r="Z316" s="8">
        <v>67</v>
      </c>
      <c r="AA316" s="8">
        <v>2</v>
      </c>
      <c r="AB316" s="8">
        <v>1</v>
      </c>
      <c r="AC316" s="8">
        <v>1</v>
      </c>
      <c r="AD316" s="8">
        <v>4</v>
      </c>
      <c r="AE316" s="8">
        <v>2</v>
      </c>
      <c r="AF316" s="8">
        <v>20</v>
      </c>
      <c r="AG316" s="8">
        <v>97</v>
      </c>
      <c r="AH316" s="8">
        <v>2</v>
      </c>
      <c r="AI316" s="8">
        <v>2</v>
      </c>
      <c r="AJ316" s="8">
        <v>9</v>
      </c>
      <c r="AK316" s="8">
        <v>4</v>
      </c>
      <c r="AL316" s="8">
        <v>11</v>
      </c>
      <c r="AM316" s="8">
        <v>2</v>
      </c>
      <c r="AN316" s="8">
        <v>1</v>
      </c>
      <c r="AO316" s="8">
        <v>31</v>
      </c>
      <c r="AP316" s="8">
        <v>10</v>
      </c>
      <c r="AQ316" s="8">
        <v>11</v>
      </c>
      <c r="AR316" s="8">
        <v>2</v>
      </c>
      <c r="AS316" s="8">
        <v>17</v>
      </c>
      <c r="AT316" s="8">
        <v>12</v>
      </c>
      <c r="AU316" s="8">
        <v>12</v>
      </c>
      <c r="AV316" s="8">
        <v>10</v>
      </c>
      <c r="AW316" s="8">
        <v>109</v>
      </c>
      <c r="AX316" s="8">
        <v>12</v>
      </c>
      <c r="AY316" s="8">
        <v>25</v>
      </c>
      <c r="AZ316" s="8">
        <v>133</v>
      </c>
      <c r="BA316" s="8">
        <v>2</v>
      </c>
      <c r="BB316" s="8">
        <v>3</v>
      </c>
      <c r="BC316" s="8">
        <v>3</v>
      </c>
      <c r="BD316" s="8">
        <v>29</v>
      </c>
      <c r="BE316" s="8">
        <v>6</v>
      </c>
      <c r="BF316" s="8">
        <v>10</v>
      </c>
      <c r="BG316" s="8">
        <v>2</v>
      </c>
      <c r="BH316" s="8">
        <v>0</v>
      </c>
      <c r="BI316" s="8">
        <v>3</v>
      </c>
      <c r="BJ316" s="8">
        <v>3</v>
      </c>
      <c r="BK316" s="8">
        <v>1</v>
      </c>
      <c r="BL316" s="8">
        <v>0</v>
      </c>
      <c r="BM316" s="8">
        <v>5</v>
      </c>
      <c r="BN316" s="8">
        <v>12</v>
      </c>
      <c r="BO316" s="8">
        <v>2</v>
      </c>
      <c r="BP316" s="8">
        <v>1</v>
      </c>
      <c r="BQ316" s="8">
        <v>31</v>
      </c>
      <c r="BR316" s="8">
        <v>2</v>
      </c>
      <c r="BS316" s="8">
        <v>1</v>
      </c>
      <c r="BT316" s="8">
        <v>2</v>
      </c>
      <c r="BU316" s="8">
        <v>30</v>
      </c>
      <c r="BV316" s="8">
        <v>4887</v>
      </c>
      <c r="BW316" s="8">
        <v>2</v>
      </c>
      <c r="BX316" s="8">
        <v>5</v>
      </c>
      <c r="BY316" s="8">
        <v>5</v>
      </c>
      <c r="BZ316" s="8">
        <v>2</v>
      </c>
      <c r="CA316" s="8">
        <v>16</v>
      </c>
      <c r="CB316" s="8">
        <v>1</v>
      </c>
      <c r="CC316" s="8">
        <v>1</v>
      </c>
      <c r="CD316" s="8">
        <v>2</v>
      </c>
      <c r="CE316" s="8">
        <v>0</v>
      </c>
      <c r="CF316" s="8">
        <v>0</v>
      </c>
      <c r="CG316" s="8">
        <v>5</v>
      </c>
      <c r="CH316" s="8">
        <v>4</v>
      </c>
      <c r="CI316" s="8">
        <v>9</v>
      </c>
      <c r="CJ316" s="8">
        <v>1</v>
      </c>
      <c r="CK316" s="8">
        <v>0</v>
      </c>
      <c r="CL316" s="8">
        <v>10</v>
      </c>
      <c r="CM316" s="8">
        <v>4</v>
      </c>
      <c r="CN316" s="8">
        <v>0</v>
      </c>
      <c r="CO316" s="8">
        <v>1</v>
      </c>
      <c r="CP316" s="8">
        <v>0</v>
      </c>
      <c r="CQ316" s="8">
        <v>14</v>
      </c>
      <c r="CR316" s="8">
        <v>3</v>
      </c>
      <c r="CS316" s="8">
        <v>3</v>
      </c>
      <c r="CT316" s="8">
        <v>0</v>
      </c>
      <c r="CU316" s="8">
        <v>0</v>
      </c>
      <c r="CV316" s="8">
        <v>3</v>
      </c>
      <c r="CW316" s="8">
        <v>30</v>
      </c>
      <c r="CX316" s="8">
        <v>4</v>
      </c>
      <c r="CY316" s="8">
        <v>3</v>
      </c>
      <c r="CZ316" s="8">
        <v>7</v>
      </c>
      <c r="DA316" s="8">
        <v>13</v>
      </c>
      <c r="DB316" s="8">
        <v>10</v>
      </c>
      <c r="DC316" s="8">
        <v>9</v>
      </c>
      <c r="DD316" s="8">
        <v>16</v>
      </c>
      <c r="DE316" s="8">
        <v>80</v>
      </c>
      <c r="DF316" s="8">
        <v>15928</v>
      </c>
      <c r="DG316" s="8">
        <v>6</v>
      </c>
      <c r="DH316" s="8">
        <v>58</v>
      </c>
      <c r="DI316" s="8">
        <v>13</v>
      </c>
      <c r="DJ316" s="8">
        <v>4</v>
      </c>
      <c r="DK316" s="8">
        <v>7</v>
      </c>
      <c r="DL316" s="8">
        <v>43</v>
      </c>
      <c r="DM316" s="8">
        <v>1</v>
      </c>
      <c r="DN316" s="8">
        <v>8</v>
      </c>
      <c r="DO316" s="8">
        <v>2</v>
      </c>
      <c r="DP316" s="8">
        <v>2</v>
      </c>
      <c r="DQ316" s="8">
        <v>3</v>
      </c>
      <c r="DR316" s="8">
        <v>1</v>
      </c>
      <c r="DS316" s="8">
        <v>58</v>
      </c>
      <c r="DT316" s="8">
        <v>4</v>
      </c>
      <c r="DU316" s="8">
        <v>0</v>
      </c>
      <c r="DV316" s="8">
        <v>3</v>
      </c>
      <c r="DW316" s="8">
        <v>0</v>
      </c>
      <c r="DX316" s="8">
        <v>7</v>
      </c>
      <c r="DY316" s="8">
        <v>7</v>
      </c>
      <c r="DZ316" s="8">
        <v>0</v>
      </c>
      <c r="EA316" s="8">
        <v>3</v>
      </c>
      <c r="EB316" s="8">
        <v>5</v>
      </c>
      <c r="EC316" s="8">
        <v>4</v>
      </c>
      <c r="ED316" s="8">
        <v>8</v>
      </c>
      <c r="EE316" s="8">
        <v>2</v>
      </c>
      <c r="EF316" s="8">
        <v>5</v>
      </c>
      <c r="EG316" s="8">
        <v>1</v>
      </c>
    </row>
    <row r="317" spans="1:137" ht="12.75">
      <c r="A317" s="9" t="s">
        <v>13</v>
      </c>
      <c r="C317" s="8">
        <v>7</v>
      </c>
      <c r="D317" s="8">
        <v>5</v>
      </c>
      <c r="E317" s="8">
        <v>21</v>
      </c>
      <c r="F317" s="8">
        <v>1</v>
      </c>
      <c r="G317" s="8">
        <v>2</v>
      </c>
      <c r="H317" s="8">
        <v>7</v>
      </c>
      <c r="I317" s="8">
        <v>29</v>
      </c>
      <c r="J317" s="8">
        <v>20</v>
      </c>
      <c r="K317" s="8">
        <v>15</v>
      </c>
      <c r="L317" s="8">
        <v>20</v>
      </c>
      <c r="M317" s="8">
        <v>6</v>
      </c>
      <c r="N317" s="8">
        <v>85</v>
      </c>
      <c r="O317" s="8">
        <v>30</v>
      </c>
      <c r="P317" s="8">
        <v>10</v>
      </c>
      <c r="Q317" s="8">
        <v>18</v>
      </c>
      <c r="R317" s="8">
        <v>112</v>
      </c>
      <c r="S317" s="8">
        <v>28132</v>
      </c>
      <c r="T317" s="8">
        <v>657</v>
      </c>
      <c r="U317" s="8">
        <v>5</v>
      </c>
      <c r="V317" s="8">
        <v>5</v>
      </c>
      <c r="W317" s="8">
        <v>0</v>
      </c>
      <c r="X317" s="8">
        <v>1</v>
      </c>
      <c r="Y317" s="8">
        <v>111</v>
      </c>
      <c r="Z317" s="8">
        <v>67</v>
      </c>
      <c r="AA317" s="8">
        <v>2</v>
      </c>
      <c r="AB317" s="8">
        <v>1</v>
      </c>
      <c r="AC317" s="8">
        <v>1</v>
      </c>
      <c r="AD317" s="8">
        <v>4</v>
      </c>
      <c r="AE317" s="8">
        <v>2</v>
      </c>
      <c r="AF317" s="8">
        <v>20</v>
      </c>
      <c r="AG317" s="8">
        <v>97</v>
      </c>
      <c r="AH317" s="8">
        <v>2</v>
      </c>
      <c r="AI317" s="8">
        <v>2</v>
      </c>
      <c r="AJ317" s="8">
        <v>9</v>
      </c>
      <c r="AK317" s="8">
        <v>4</v>
      </c>
      <c r="AL317" s="8">
        <v>11</v>
      </c>
      <c r="AM317" s="8">
        <v>2</v>
      </c>
      <c r="AN317" s="8">
        <v>1</v>
      </c>
      <c r="AO317" s="8">
        <v>31</v>
      </c>
      <c r="AP317" s="8">
        <v>10</v>
      </c>
      <c r="AQ317" s="8">
        <v>11</v>
      </c>
      <c r="AR317" s="8">
        <v>2</v>
      </c>
      <c r="AS317" s="8">
        <v>17</v>
      </c>
      <c r="AT317" s="8">
        <v>12</v>
      </c>
      <c r="AU317" s="8">
        <v>12</v>
      </c>
      <c r="AV317" s="8">
        <v>10</v>
      </c>
      <c r="AW317" s="8">
        <v>109</v>
      </c>
      <c r="AX317" s="8">
        <v>12</v>
      </c>
      <c r="AY317" s="8">
        <v>25</v>
      </c>
      <c r="AZ317" s="8">
        <v>133</v>
      </c>
      <c r="BA317" s="8">
        <v>2</v>
      </c>
      <c r="BB317" s="8">
        <v>3</v>
      </c>
      <c r="BC317" s="8">
        <v>3</v>
      </c>
      <c r="BD317" s="8">
        <v>29</v>
      </c>
      <c r="BE317" s="8">
        <v>6</v>
      </c>
      <c r="BF317" s="8">
        <v>10</v>
      </c>
      <c r="BG317" s="8">
        <v>2</v>
      </c>
      <c r="BH317" s="8">
        <v>0</v>
      </c>
      <c r="BI317" s="8">
        <v>3</v>
      </c>
      <c r="BJ317" s="8">
        <v>3</v>
      </c>
      <c r="BK317" s="8">
        <v>1</v>
      </c>
      <c r="BL317" s="8">
        <v>0</v>
      </c>
      <c r="BM317" s="8">
        <v>5</v>
      </c>
      <c r="BN317" s="8">
        <v>12</v>
      </c>
      <c r="BO317" s="8">
        <v>2</v>
      </c>
      <c r="BP317" s="8">
        <v>1</v>
      </c>
      <c r="BQ317" s="8">
        <v>31</v>
      </c>
      <c r="BR317" s="8">
        <v>2</v>
      </c>
      <c r="BS317" s="8">
        <v>1</v>
      </c>
      <c r="BT317" s="8">
        <v>2</v>
      </c>
      <c r="BU317" s="8">
        <v>30</v>
      </c>
      <c r="BV317" s="8">
        <v>4887</v>
      </c>
      <c r="BW317" s="8">
        <v>2</v>
      </c>
      <c r="BX317" s="8">
        <v>5</v>
      </c>
      <c r="BY317" s="8">
        <v>5</v>
      </c>
      <c r="BZ317" s="8">
        <v>2</v>
      </c>
      <c r="CA317" s="8">
        <v>16</v>
      </c>
      <c r="CB317" s="8">
        <v>1</v>
      </c>
      <c r="CC317" s="8">
        <v>1</v>
      </c>
      <c r="CD317" s="8">
        <v>2</v>
      </c>
      <c r="CE317" s="8">
        <v>0</v>
      </c>
      <c r="CF317" s="8">
        <v>0</v>
      </c>
      <c r="CG317" s="8">
        <v>5</v>
      </c>
      <c r="CH317" s="8">
        <v>4</v>
      </c>
      <c r="CI317" s="8">
        <v>9</v>
      </c>
      <c r="CJ317" s="8">
        <v>1</v>
      </c>
      <c r="CK317" s="8">
        <v>0</v>
      </c>
      <c r="CL317" s="8">
        <v>10</v>
      </c>
      <c r="CM317" s="8">
        <v>4</v>
      </c>
      <c r="CN317" s="8">
        <v>0</v>
      </c>
      <c r="CO317" s="8">
        <v>1</v>
      </c>
      <c r="CP317" s="8">
        <v>0</v>
      </c>
      <c r="CQ317" s="8">
        <v>14</v>
      </c>
      <c r="CR317" s="8">
        <v>3</v>
      </c>
      <c r="CS317" s="8">
        <v>3</v>
      </c>
      <c r="CT317" s="8">
        <v>0</v>
      </c>
      <c r="CU317" s="8">
        <v>0</v>
      </c>
      <c r="CV317" s="8">
        <v>3</v>
      </c>
      <c r="CW317" s="8">
        <v>30</v>
      </c>
      <c r="CX317" s="8">
        <v>4</v>
      </c>
      <c r="CY317" s="8">
        <v>3</v>
      </c>
      <c r="CZ317" s="8">
        <v>7</v>
      </c>
      <c r="DA317" s="8">
        <v>13</v>
      </c>
      <c r="DB317" s="8">
        <v>10</v>
      </c>
      <c r="DC317" s="8">
        <v>9</v>
      </c>
      <c r="DD317" s="8">
        <v>16</v>
      </c>
      <c r="DE317" s="8">
        <v>80</v>
      </c>
      <c r="DF317" s="8">
        <v>15928</v>
      </c>
      <c r="DG317" s="8">
        <v>6</v>
      </c>
      <c r="DH317" s="8">
        <v>58</v>
      </c>
      <c r="DI317" s="8">
        <v>13</v>
      </c>
      <c r="DJ317" s="8">
        <v>4</v>
      </c>
      <c r="DK317" s="8">
        <v>7</v>
      </c>
      <c r="DL317" s="8">
        <v>43</v>
      </c>
      <c r="DM317" s="8">
        <v>1</v>
      </c>
      <c r="DN317" s="8">
        <v>8</v>
      </c>
      <c r="DO317" s="8">
        <v>2</v>
      </c>
      <c r="DP317" s="8">
        <v>2</v>
      </c>
      <c r="DQ317" s="8">
        <v>3</v>
      </c>
      <c r="DR317" s="8">
        <v>1</v>
      </c>
      <c r="DS317" s="8">
        <v>58</v>
      </c>
      <c r="DT317" s="8">
        <v>4</v>
      </c>
      <c r="DU317" s="8">
        <v>0</v>
      </c>
      <c r="DV317" s="8">
        <v>3</v>
      </c>
      <c r="DW317" s="8">
        <v>0</v>
      </c>
      <c r="DX317" s="8">
        <v>7</v>
      </c>
      <c r="DY317" s="8">
        <v>7</v>
      </c>
      <c r="DZ317" s="8">
        <v>0</v>
      </c>
      <c r="EA317" s="8">
        <v>3</v>
      </c>
      <c r="EB317" s="8">
        <v>5</v>
      </c>
      <c r="EC317" s="8">
        <v>4</v>
      </c>
      <c r="ED317" s="8">
        <v>8</v>
      </c>
      <c r="EE317" s="8">
        <v>2</v>
      </c>
      <c r="EF317" s="8">
        <v>5</v>
      </c>
      <c r="EG317" s="8">
        <v>1</v>
      </c>
    </row>
    <row r="318" spans="2:137" s="10" customFormat="1" ht="12.75" customHeight="1">
      <c r="B318" s="11" t="s">
        <v>145</v>
      </c>
      <c r="C318" s="12">
        <f aca="true" t="shared" si="161" ref="C318:AH318">C317/51389</f>
        <v>0.00013621592169530444</v>
      </c>
      <c r="D318" s="12">
        <f t="shared" si="161"/>
        <v>9.729708692521746E-05</v>
      </c>
      <c r="E318" s="12">
        <f t="shared" si="161"/>
        <v>0.00040864776508591334</v>
      </c>
      <c r="F318" s="12">
        <f t="shared" si="161"/>
        <v>1.945941738504349E-05</v>
      </c>
      <c r="G318" s="12">
        <f t="shared" si="161"/>
        <v>3.891883477008698E-05</v>
      </c>
      <c r="H318" s="12">
        <f t="shared" si="161"/>
        <v>0.00013621592169530444</v>
      </c>
      <c r="I318" s="12">
        <f t="shared" si="161"/>
        <v>0.0005643231041662613</v>
      </c>
      <c r="J318" s="12">
        <f t="shared" si="161"/>
        <v>0.00038918834770086983</v>
      </c>
      <c r="K318" s="12">
        <f t="shared" si="161"/>
        <v>0.0002918912607756524</v>
      </c>
      <c r="L318" s="12">
        <f t="shared" si="161"/>
        <v>0.00038918834770086983</v>
      </c>
      <c r="M318" s="12">
        <f t="shared" si="161"/>
        <v>0.00011675650431026096</v>
      </c>
      <c r="N318" s="12">
        <f t="shared" si="161"/>
        <v>0.0016540504777286969</v>
      </c>
      <c r="O318" s="12">
        <f t="shared" si="161"/>
        <v>0.0005837825215513048</v>
      </c>
      <c r="P318" s="12">
        <f t="shared" si="161"/>
        <v>0.00019459417385043492</v>
      </c>
      <c r="Q318" s="12">
        <f t="shared" si="161"/>
        <v>0.00035026951293078287</v>
      </c>
      <c r="R318" s="12">
        <f t="shared" si="161"/>
        <v>0.002179454747124871</v>
      </c>
      <c r="S318" s="12">
        <f t="shared" si="161"/>
        <v>0.5474323298760435</v>
      </c>
      <c r="T318" s="12">
        <f t="shared" si="161"/>
        <v>0.012784837221973573</v>
      </c>
      <c r="U318" s="12">
        <f t="shared" si="161"/>
        <v>9.729708692521746E-05</v>
      </c>
      <c r="V318" s="12">
        <f t="shared" si="161"/>
        <v>9.729708692521746E-05</v>
      </c>
      <c r="W318" s="12">
        <f t="shared" si="161"/>
        <v>0</v>
      </c>
      <c r="X318" s="12">
        <f t="shared" si="161"/>
        <v>1.945941738504349E-05</v>
      </c>
      <c r="Y318" s="12">
        <f t="shared" si="161"/>
        <v>0.0021599953297398275</v>
      </c>
      <c r="Z318" s="12">
        <f t="shared" si="161"/>
        <v>0.001303780964797914</v>
      </c>
      <c r="AA318" s="12">
        <f t="shared" si="161"/>
        <v>3.891883477008698E-05</v>
      </c>
      <c r="AB318" s="12">
        <f t="shared" si="161"/>
        <v>1.945941738504349E-05</v>
      </c>
      <c r="AC318" s="12">
        <f t="shared" si="161"/>
        <v>1.945941738504349E-05</v>
      </c>
      <c r="AD318" s="12">
        <f t="shared" si="161"/>
        <v>7.783766954017396E-05</v>
      </c>
      <c r="AE318" s="12">
        <f t="shared" si="161"/>
        <v>3.891883477008698E-05</v>
      </c>
      <c r="AF318" s="12">
        <f t="shared" si="161"/>
        <v>0.00038918834770086983</v>
      </c>
      <c r="AG318" s="12">
        <f t="shared" si="161"/>
        <v>0.0018875634863492188</v>
      </c>
      <c r="AH318" s="12">
        <f t="shared" si="161"/>
        <v>3.891883477008698E-05</v>
      </c>
      <c r="AI318" s="12">
        <f aca="true" t="shared" si="162" ref="AI318:CT318">AI317/51389</f>
        <v>3.891883477008698E-05</v>
      </c>
      <c r="AJ318" s="12">
        <f t="shared" si="162"/>
        <v>0.00017513475646539143</v>
      </c>
      <c r="AK318" s="12">
        <f t="shared" si="162"/>
        <v>7.783766954017396E-05</v>
      </c>
      <c r="AL318" s="12">
        <f t="shared" si="162"/>
        <v>0.0002140535912354784</v>
      </c>
      <c r="AM318" s="12">
        <f t="shared" si="162"/>
        <v>3.891883477008698E-05</v>
      </c>
      <c r="AN318" s="12">
        <f t="shared" si="162"/>
        <v>1.945941738504349E-05</v>
      </c>
      <c r="AO318" s="12">
        <f t="shared" si="162"/>
        <v>0.0006032419389363483</v>
      </c>
      <c r="AP318" s="12">
        <f t="shared" si="162"/>
        <v>0.00019459417385043492</v>
      </c>
      <c r="AQ318" s="12">
        <f t="shared" si="162"/>
        <v>0.0002140535912354784</v>
      </c>
      <c r="AR318" s="12">
        <f t="shared" si="162"/>
        <v>3.891883477008698E-05</v>
      </c>
      <c r="AS318" s="12">
        <f t="shared" si="162"/>
        <v>0.00033081009554573936</v>
      </c>
      <c r="AT318" s="12">
        <f t="shared" si="162"/>
        <v>0.0002335130086205219</v>
      </c>
      <c r="AU318" s="12">
        <f t="shared" si="162"/>
        <v>0.0002335130086205219</v>
      </c>
      <c r="AV318" s="12">
        <f t="shared" si="162"/>
        <v>0.00019459417385043492</v>
      </c>
      <c r="AW318" s="12">
        <f t="shared" si="162"/>
        <v>0.0021210764949697405</v>
      </c>
      <c r="AX318" s="12">
        <f t="shared" si="162"/>
        <v>0.0002335130086205219</v>
      </c>
      <c r="AY318" s="12">
        <f t="shared" si="162"/>
        <v>0.0004864854346260873</v>
      </c>
      <c r="AZ318" s="12">
        <f t="shared" si="162"/>
        <v>0.0025881025122107843</v>
      </c>
      <c r="BA318" s="12">
        <f t="shared" si="162"/>
        <v>3.891883477008698E-05</v>
      </c>
      <c r="BB318" s="12">
        <f t="shared" si="162"/>
        <v>5.837825215513048E-05</v>
      </c>
      <c r="BC318" s="12">
        <f t="shared" si="162"/>
        <v>5.837825215513048E-05</v>
      </c>
      <c r="BD318" s="12">
        <f t="shared" si="162"/>
        <v>0.0005643231041662613</v>
      </c>
      <c r="BE318" s="12">
        <f t="shared" si="162"/>
        <v>0.00011675650431026096</v>
      </c>
      <c r="BF318" s="12">
        <f t="shared" si="162"/>
        <v>0.00019459417385043492</v>
      </c>
      <c r="BG318" s="12">
        <f t="shared" si="162"/>
        <v>3.891883477008698E-05</v>
      </c>
      <c r="BH318" s="12">
        <f t="shared" si="162"/>
        <v>0</v>
      </c>
      <c r="BI318" s="12">
        <f t="shared" si="162"/>
        <v>5.837825215513048E-05</v>
      </c>
      <c r="BJ318" s="12">
        <f t="shared" si="162"/>
        <v>5.837825215513048E-05</v>
      </c>
      <c r="BK318" s="12">
        <f t="shared" si="162"/>
        <v>1.945941738504349E-05</v>
      </c>
      <c r="BL318" s="12">
        <f t="shared" si="162"/>
        <v>0</v>
      </c>
      <c r="BM318" s="12">
        <f t="shared" si="162"/>
        <v>9.729708692521746E-05</v>
      </c>
      <c r="BN318" s="12">
        <f t="shared" si="162"/>
        <v>0.0002335130086205219</v>
      </c>
      <c r="BO318" s="12">
        <f t="shared" si="162"/>
        <v>3.891883477008698E-05</v>
      </c>
      <c r="BP318" s="12">
        <f t="shared" si="162"/>
        <v>1.945941738504349E-05</v>
      </c>
      <c r="BQ318" s="12">
        <f t="shared" si="162"/>
        <v>0.0006032419389363483</v>
      </c>
      <c r="BR318" s="12">
        <f t="shared" si="162"/>
        <v>3.891883477008698E-05</v>
      </c>
      <c r="BS318" s="12">
        <f t="shared" si="162"/>
        <v>1.945941738504349E-05</v>
      </c>
      <c r="BT318" s="12">
        <f t="shared" si="162"/>
        <v>3.891883477008698E-05</v>
      </c>
      <c r="BU318" s="12">
        <f t="shared" si="162"/>
        <v>0.0005837825215513048</v>
      </c>
      <c r="BV318" s="12">
        <f t="shared" si="162"/>
        <v>0.09509817276070755</v>
      </c>
      <c r="BW318" s="12">
        <f t="shared" si="162"/>
        <v>3.891883477008698E-05</v>
      </c>
      <c r="BX318" s="12">
        <f t="shared" si="162"/>
        <v>9.729708692521746E-05</v>
      </c>
      <c r="BY318" s="12">
        <f t="shared" si="162"/>
        <v>9.729708692521746E-05</v>
      </c>
      <c r="BZ318" s="12">
        <f t="shared" si="162"/>
        <v>3.891883477008698E-05</v>
      </c>
      <c r="CA318" s="12">
        <f t="shared" si="162"/>
        <v>0.00031135067816069585</v>
      </c>
      <c r="CB318" s="12">
        <f t="shared" si="162"/>
        <v>1.945941738504349E-05</v>
      </c>
      <c r="CC318" s="12">
        <f t="shared" si="162"/>
        <v>1.945941738504349E-05</v>
      </c>
      <c r="CD318" s="12">
        <f t="shared" si="162"/>
        <v>3.891883477008698E-05</v>
      </c>
      <c r="CE318" s="12">
        <f t="shared" si="162"/>
        <v>0</v>
      </c>
      <c r="CF318" s="12">
        <f t="shared" si="162"/>
        <v>0</v>
      </c>
      <c r="CG318" s="12">
        <f t="shared" si="162"/>
        <v>9.729708692521746E-05</v>
      </c>
      <c r="CH318" s="12">
        <f t="shared" si="162"/>
        <v>7.783766954017396E-05</v>
      </c>
      <c r="CI318" s="12">
        <f t="shared" si="162"/>
        <v>0.00017513475646539143</v>
      </c>
      <c r="CJ318" s="12">
        <f t="shared" si="162"/>
        <v>1.945941738504349E-05</v>
      </c>
      <c r="CK318" s="12">
        <f t="shared" si="162"/>
        <v>0</v>
      </c>
      <c r="CL318" s="12">
        <f t="shared" si="162"/>
        <v>0.00019459417385043492</v>
      </c>
      <c r="CM318" s="12">
        <f t="shared" si="162"/>
        <v>7.783766954017396E-05</v>
      </c>
      <c r="CN318" s="12">
        <f t="shared" si="162"/>
        <v>0</v>
      </c>
      <c r="CO318" s="12">
        <f t="shared" si="162"/>
        <v>1.945941738504349E-05</v>
      </c>
      <c r="CP318" s="12">
        <f t="shared" si="162"/>
        <v>0</v>
      </c>
      <c r="CQ318" s="12">
        <f t="shared" si="162"/>
        <v>0.0002724318433906089</v>
      </c>
      <c r="CR318" s="12">
        <f t="shared" si="162"/>
        <v>5.837825215513048E-05</v>
      </c>
      <c r="CS318" s="12">
        <f t="shared" si="162"/>
        <v>5.837825215513048E-05</v>
      </c>
      <c r="CT318" s="12">
        <f t="shared" si="162"/>
        <v>0</v>
      </c>
      <c r="CU318" s="12">
        <f aca="true" t="shared" si="163" ref="CU318:EG318">CU317/51389</f>
        <v>0</v>
      </c>
      <c r="CV318" s="12">
        <f t="shared" si="163"/>
        <v>5.837825215513048E-05</v>
      </c>
      <c r="CW318" s="12">
        <f t="shared" si="163"/>
        <v>0.0005837825215513048</v>
      </c>
      <c r="CX318" s="12">
        <f t="shared" si="163"/>
        <v>7.783766954017396E-05</v>
      </c>
      <c r="CY318" s="12">
        <f t="shared" si="163"/>
        <v>5.837825215513048E-05</v>
      </c>
      <c r="CZ318" s="12">
        <f t="shared" si="163"/>
        <v>0.00013621592169530444</v>
      </c>
      <c r="DA318" s="12">
        <f t="shared" si="163"/>
        <v>0.00025297242600556537</v>
      </c>
      <c r="DB318" s="12">
        <f t="shared" si="163"/>
        <v>0.00019459417385043492</v>
      </c>
      <c r="DC318" s="12">
        <f t="shared" si="163"/>
        <v>0.00017513475646539143</v>
      </c>
      <c r="DD318" s="12">
        <f t="shared" si="163"/>
        <v>0.00031135067816069585</v>
      </c>
      <c r="DE318" s="12">
        <f t="shared" si="163"/>
        <v>0.0015567533908034793</v>
      </c>
      <c r="DF318" s="12">
        <f t="shared" si="163"/>
        <v>0.3099496001089727</v>
      </c>
      <c r="DG318" s="12">
        <f t="shared" si="163"/>
        <v>0.00011675650431026096</v>
      </c>
      <c r="DH318" s="12">
        <f t="shared" si="163"/>
        <v>0.0011286462083325225</v>
      </c>
      <c r="DI318" s="12">
        <f t="shared" si="163"/>
        <v>0.00025297242600556537</v>
      </c>
      <c r="DJ318" s="12">
        <f t="shared" si="163"/>
        <v>7.783766954017396E-05</v>
      </c>
      <c r="DK318" s="12">
        <f t="shared" si="163"/>
        <v>0.00013621592169530444</v>
      </c>
      <c r="DL318" s="12">
        <f t="shared" si="163"/>
        <v>0.0008367549475568702</v>
      </c>
      <c r="DM318" s="12">
        <f t="shared" si="163"/>
        <v>1.945941738504349E-05</v>
      </c>
      <c r="DN318" s="12">
        <f t="shared" si="163"/>
        <v>0.00015567533908034792</v>
      </c>
      <c r="DO318" s="12">
        <f t="shared" si="163"/>
        <v>3.891883477008698E-05</v>
      </c>
      <c r="DP318" s="12">
        <f t="shared" si="163"/>
        <v>3.891883477008698E-05</v>
      </c>
      <c r="DQ318" s="12">
        <f t="shared" si="163"/>
        <v>5.837825215513048E-05</v>
      </c>
      <c r="DR318" s="12">
        <f t="shared" si="163"/>
        <v>1.945941738504349E-05</v>
      </c>
      <c r="DS318" s="12">
        <f t="shared" si="163"/>
        <v>0.0011286462083325225</v>
      </c>
      <c r="DT318" s="12">
        <f t="shared" si="163"/>
        <v>7.783766954017396E-05</v>
      </c>
      <c r="DU318" s="12">
        <f t="shared" si="163"/>
        <v>0</v>
      </c>
      <c r="DV318" s="12">
        <f t="shared" si="163"/>
        <v>5.837825215513048E-05</v>
      </c>
      <c r="DW318" s="12">
        <f t="shared" si="163"/>
        <v>0</v>
      </c>
      <c r="DX318" s="12">
        <f t="shared" si="163"/>
        <v>0.00013621592169530444</v>
      </c>
      <c r="DY318" s="12">
        <f t="shared" si="163"/>
        <v>0.00013621592169530444</v>
      </c>
      <c r="DZ318" s="12">
        <f t="shared" si="163"/>
        <v>0</v>
      </c>
      <c r="EA318" s="12">
        <f t="shared" si="163"/>
        <v>5.837825215513048E-05</v>
      </c>
      <c r="EB318" s="12">
        <f t="shared" si="163"/>
        <v>9.729708692521746E-05</v>
      </c>
      <c r="EC318" s="12">
        <f t="shared" si="163"/>
        <v>7.783766954017396E-05</v>
      </c>
      <c r="ED318" s="12">
        <f t="shared" si="163"/>
        <v>0.00015567533908034792</v>
      </c>
      <c r="EE318" s="12">
        <f t="shared" si="163"/>
        <v>3.891883477008698E-05</v>
      </c>
      <c r="EF318" s="12">
        <f t="shared" si="163"/>
        <v>9.729708692521746E-05</v>
      </c>
      <c r="EG318" s="12">
        <f t="shared" si="163"/>
        <v>1.945941738504349E-05</v>
      </c>
    </row>
    <row r="319" spans="2:137" ht="4.5" customHeight="1">
      <c r="B319" s="13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</row>
    <row r="320" spans="1:137" ht="12.75">
      <c r="A320" s="3" t="s">
        <v>111</v>
      </c>
      <c r="B320" s="13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</row>
    <row r="321" spans="2:137" ht="12.75">
      <c r="B321" s="7" t="s">
        <v>95</v>
      </c>
      <c r="C321" s="8">
        <v>6</v>
      </c>
      <c r="D321" s="8">
        <v>6</v>
      </c>
      <c r="E321" s="8">
        <v>5</v>
      </c>
      <c r="F321" s="8">
        <v>4</v>
      </c>
      <c r="G321" s="8">
        <v>13</v>
      </c>
      <c r="H321" s="8">
        <v>35</v>
      </c>
      <c r="I321" s="8">
        <v>80</v>
      </c>
      <c r="J321" s="8">
        <v>28</v>
      </c>
      <c r="K321" s="8">
        <v>24</v>
      </c>
      <c r="L321" s="8">
        <v>25</v>
      </c>
      <c r="M321" s="8">
        <v>20</v>
      </c>
      <c r="N321" s="8">
        <v>61</v>
      </c>
      <c r="O321" s="8">
        <v>77</v>
      </c>
      <c r="P321" s="8">
        <v>13</v>
      </c>
      <c r="Q321" s="8">
        <v>81</v>
      </c>
      <c r="R321" s="8">
        <v>184</v>
      </c>
      <c r="S321" s="8">
        <v>34041</v>
      </c>
      <c r="T321" s="8">
        <v>1675</v>
      </c>
      <c r="U321" s="8">
        <v>5</v>
      </c>
      <c r="V321" s="8">
        <v>5</v>
      </c>
      <c r="W321" s="8">
        <v>4</v>
      </c>
      <c r="X321" s="8">
        <v>6</v>
      </c>
      <c r="Y321" s="8">
        <v>641</v>
      </c>
      <c r="Z321" s="8">
        <v>90</v>
      </c>
      <c r="AA321" s="8">
        <v>7</v>
      </c>
      <c r="AB321" s="8">
        <v>4</v>
      </c>
      <c r="AC321" s="8">
        <v>1</v>
      </c>
      <c r="AD321" s="8">
        <v>7</v>
      </c>
      <c r="AE321" s="8">
        <v>5</v>
      </c>
      <c r="AF321" s="8">
        <v>39</v>
      </c>
      <c r="AG321" s="8">
        <v>259</v>
      </c>
      <c r="AH321" s="8">
        <v>3</v>
      </c>
      <c r="AI321" s="8">
        <v>2</v>
      </c>
      <c r="AJ321" s="8">
        <v>27</v>
      </c>
      <c r="AK321" s="8">
        <v>4</v>
      </c>
      <c r="AL321" s="8">
        <v>25</v>
      </c>
      <c r="AM321" s="8">
        <v>17</v>
      </c>
      <c r="AN321" s="8">
        <v>8</v>
      </c>
      <c r="AO321" s="8">
        <v>65</v>
      </c>
      <c r="AP321" s="8">
        <v>21</v>
      </c>
      <c r="AQ321" s="8">
        <v>13</v>
      </c>
      <c r="AR321" s="8">
        <v>18</v>
      </c>
      <c r="AS321" s="8">
        <v>46</v>
      </c>
      <c r="AT321" s="8">
        <v>28</v>
      </c>
      <c r="AU321" s="8">
        <v>40</v>
      </c>
      <c r="AV321" s="8">
        <v>28</v>
      </c>
      <c r="AW321" s="8">
        <v>194</v>
      </c>
      <c r="AX321" s="8">
        <v>18</v>
      </c>
      <c r="AY321" s="8">
        <v>50</v>
      </c>
      <c r="AZ321" s="8">
        <v>495</v>
      </c>
      <c r="BA321" s="8">
        <v>6</v>
      </c>
      <c r="BB321" s="8">
        <v>9</v>
      </c>
      <c r="BC321" s="8">
        <v>13</v>
      </c>
      <c r="BD321" s="8">
        <v>42</v>
      </c>
      <c r="BE321" s="8">
        <v>3</v>
      </c>
      <c r="BF321" s="8">
        <v>13</v>
      </c>
      <c r="BG321" s="8">
        <v>2</v>
      </c>
      <c r="BH321" s="8">
        <v>5</v>
      </c>
      <c r="BI321" s="8">
        <v>4</v>
      </c>
      <c r="BJ321" s="8">
        <v>5</v>
      </c>
      <c r="BK321" s="8">
        <v>2</v>
      </c>
      <c r="BL321" s="8">
        <v>2</v>
      </c>
      <c r="BM321" s="8">
        <v>13</v>
      </c>
      <c r="BN321" s="8">
        <v>5</v>
      </c>
      <c r="BO321" s="8">
        <v>3</v>
      </c>
      <c r="BP321" s="8">
        <v>2</v>
      </c>
      <c r="BQ321" s="8">
        <v>59</v>
      </c>
      <c r="BR321" s="8">
        <v>3</v>
      </c>
      <c r="BS321" s="8">
        <v>1</v>
      </c>
      <c r="BT321" s="8">
        <v>6</v>
      </c>
      <c r="BU321" s="8">
        <v>32</v>
      </c>
      <c r="BV321" s="8">
        <v>7101</v>
      </c>
      <c r="BW321" s="8">
        <v>5</v>
      </c>
      <c r="BX321" s="8">
        <v>8</v>
      </c>
      <c r="BY321" s="8">
        <v>2</v>
      </c>
      <c r="BZ321" s="8">
        <v>0</v>
      </c>
      <c r="CA321" s="8">
        <v>26</v>
      </c>
      <c r="CB321" s="8">
        <v>27</v>
      </c>
      <c r="CC321" s="8">
        <v>1</v>
      </c>
      <c r="CD321" s="8">
        <v>1</v>
      </c>
      <c r="CE321" s="8">
        <v>2</v>
      </c>
      <c r="CF321" s="8">
        <v>7</v>
      </c>
      <c r="CG321" s="8">
        <v>1</v>
      </c>
      <c r="CH321" s="8">
        <v>11</v>
      </c>
      <c r="CI321" s="8">
        <v>18</v>
      </c>
      <c r="CJ321" s="8">
        <v>0</v>
      </c>
      <c r="CK321" s="8">
        <v>2</v>
      </c>
      <c r="CL321" s="8">
        <v>12</v>
      </c>
      <c r="CM321" s="8">
        <v>4</v>
      </c>
      <c r="CN321" s="8">
        <v>4</v>
      </c>
      <c r="CO321" s="8">
        <v>3</v>
      </c>
      <c r="CP321" s="8">
        <v>1</v>
      </c>
      <c r="CQ321" s="8">
        <v>13</v>
      </c>
      <c r="CR321" s="8">
        <v>6</v>
      </c>
      <c r="CS321" s="8">
        <v>3</v>
      </c>
      <c r="CT321" s="8">
        <v>5</v>
      </c>
      <c r="CU321" s="8">
        <v>2</v>
      </c>
      <c r="CV321" s="8">
        <v>4</v>
      </c>
      <c r="CW321" s="8">
        <v>48</v>
      </c>
      <c r="CX321" s="8">
        <v>9</v>
      </c>
      <c r="CY321" s="8">
        <v>14</v>
      </c>
      <c r="CZ321" s="8">
        <v>8</v>
      </c>
      <c r="DA321" s="8">
        <v>13</v>
      </c>
      <c r="DB321" s="8">
        <v>8</v>
      </c>
      <c r="DC321" s="8">
        <v>8</v>
      </c>
      <c r="DD321" s="8">
        <v>24</v>
      </c>
      <c r="DE321" s="8">
        <v>92</v>
      </c>
      <c r="DF321" s="8">
        <v>23339</v>
      </c>
      <c r="DG321" s="8">
        <v>22</v>
      </c>
      <c r="DH321" s="8">
        <v>82</v>
      </c>
      <c r="DI321" s="8">
        <v>11</v>
      </c>
      <c r="DJ321" s="8">
        <v>7</v>
      </c>
      <c r="DK321" s="8">
        <v>15</v>
      </c>
      <c r="DL321" s="8">
        <v>66</v>
      </c>
      <c r="DM321" s="8">
        <v>3</v>
      </c>
      <c r="DN321" s="8">
        <v>28</v>
      </c>
      <c r="DO321" s="8">
        <v>10</v>
      </c>
      <c r="DP321" s="8">
        <v>21</v>
      </c>
      <c r="DQ321" s="8">
        <v>5</v>
      </c>
      <c r="DR321" s="8">
        <v>1</v>
      </c>
      <c r="DS321" s="8">
        <v>224</v>
      </c>
      <c r="DT321" s="8">
        <v>5</v>
      </c>
      <c r="DU321" s="8">
        <v>1</v>
      </c>
      <c r="DV321" s="8">
        <v>3</v>
      </c>
      <c r="DW321" s="8">
        <v>4</v>
      </c>
      <c r="DX321" s="8">
        <v>71</v>
      </c>
      <c r="DY321" s="8">
        <v>3</v>
      </c>
      <c r="DZ321" s="8">
        <v>6</v>
      </c>
      <c r="EA321" s="8">
        <v>20</v>
      </c>
      <c r="EB321" s="8">
        <v>11</v>
      </c>
      <c r="EC321" s="8">
        <v>13</v>
      </c>
      <c r="ED321" s="8">
        <v>9</v>
      </c>
      <c r="EE321" s="8">
        <v>4</v>
      </c>
      <c r="EF321" s="8">
        <v>7</v>
      </c>
      <c r="EG321" s="8">
        <v>0</v>
      </c>
    </row>
    <row r="322" spans="1:137" ht="12.75">
      <c r="A322" s="9" t="s">
        <v>13</v>
      </c>
      <c r="C322" s="8">
        <v>6</v>
      </c>
      <c r="D322" s="8">
        <v>6</v>
      </c>
      <c r="E322" s="8">
        <v>5</v>
      </c>
      <c r="F322" s="8">
        <v>4</v>
      </c>
      <c r="G322" s="8">
        <v>13</v>
      </c>
      <c r="H322" s="8">
        <v>35</v>
      </c>
      <c r="I322" s="8">
        <v>80</v>
      </c>
      <c r="J322" s="8">
        <v>28</v>
      </c>
      <c r="K322" s="8">
        <v>24</v>
      </c>
      <c r="L322" s="8">
        <v>25</v>
      </c>
      <c r="M322" s="8">
        <v>20</v>
      </c>
      <c r="N322" s="8">
        <v>61</v>
      </c>
      <c r="O322" s="8">
        <v>77</v>
      </c>
      <c r="P322" s="8">
        <v>13</v>
      </c>
      <c r="Q322" s="8">
        <v>81</v>
      </c>
      <c r="R322" s="8">
        <v>184</v>
      </c>
      <c r="S322" s="8">
        <v>34041</v>
      </c>
      <c r="T322" s="8">
        <v>1675</v>
      </c>
      <c r="U322" s="8">
        <v>5</v>
      </c>
      <c r="V322" s="8">
        <v>5</v>
      </c>
      <c r="W322" s="8">
        <v>4</v>
      </c>
      <c r="X322" s="8">
        <v>6</v>
      </c>
      <c r="Y322" s="8">
        <v>641</v>
      </c>
      <c r="Z322" s="8">
        <v>90</v>
      </c>
      <c r="AA322" s="8">
        <v>7</v>
      </c>
      <c r="AB322" s="8">
        <v>4</v>
      </c>
      <c r="AC322" s="8">
        <v>1</v>
      </c>
      <c r="AD322" s="8">
        <v>7</v>
      </c>
      <c r="AE322" s="8">
        <v>5</v>
      </c>
      <c r="AF322" s="8">
        <v>39</v>
      </c>
      <c r="AG322" s="8">
        <v>259</v>
      </c>
      <c r="AH322" s="8">
        <v>3</v>
      </c>
      <c r="AI322" s="8">
        <v>2</v>
      </c>
      <c r="AJ322" s="8">
        <v>27</v>
      </c>
      <c r="AK322" s="8">
        <v>4</v>
      </c>
      <c r="AL322" s="8">
        <v>25</v>
      </c>
      <c r="AM322" s="8">
        <v>17</v>
      </c>
      <c r="AN322" s="8">
        <v>8</v>
      </c>
      <c r="AO322" s="8">
        <v>65</v>
      </c>
      <c r="AP322" s="8">
        <v>21</v>
      </c>
      <c r="AQ322" s="8">
        <v>13</v>
      </c>
      <c r="AR322" s="8">
        <v>18</v>
      </c>
      <c r="AS322" s="8">
        <v>46</v>
      </c>
      <c r="AT322" s="8">
        <v>28</v>
      </c>
      <c r="AU322" s="8">
        <v>40</v>
      </c>
      <c r="AV322" s="8">
        <v>28</v>
      </c>
      <c r="AW322" s="8">
        <v>194</v>
      </c>
      <c r="AX322" s="8">
        <v>18</v>
      </c>
      <c r="AY322" s="8">
        <v>50</v>
      </c>
      <c r="AZ322" s="8">
        <v>495</v>
      </c>
      <c r="BA322" s="8">
        <v>6</v>
      </c>
      <c r="BB322" s="8">
        <v>9</v>
      </c>
      <c r="BC322" s="8">
        <v>13</v>
      </c>
      <c r="BD322" s="8">
        <v>42</v>
      </c>
      <c r="BE322" s="8">
        <v>3</v>
      </c>
      <c r="BF322" s="8">
        <v>13</v>
      </c>
      <c r="BG322" s="8">
        <v>2</v>
      </c>
      <c r="BH322" s="8">
        <v>5</v>
      </c>
      <c r="BI322" s="8">
        <v>4</v>
      </c>
      <c r="BJ322" s="8">
        <v>5</v>
      </c>
      <c r="BK322" s="8">
        <v>2</v>
      </c>
      <c r="BL322" s="8">
        <v>2</v>
      </c>
      <c r="BM322" s="8">
        <v>13</v>
      </c>
      <c r="BN322" s="8">
        <v>5</v>
      </c>
      <c r="BO322" s="8">
        <v>3</v>
      </c>
      <c r="BP322" s="8">
        <v>2</v>
      </c>
      <c r="BQ322" s="8">
        <v>59</v>
      </c>
      <c r="BR322" s="8">
        <v>3</v>
      </c>
      <c r="BS322" s="8">
        <v>1</v>
      </c>
      <c r="BT322" s="8">
        <v>6</v>
      </c>
      <c r="BU322" s="8">
        <v>32</v>
      </c>
      <c r="BV322" s="8">
        <v>7101</v>
      </c>
      <c r="BW322" s="8">
        <v>5</v>
      </c>
      <c r="BX322" s="8">
        <v>8</v>
      </c>
      <c r="BY322" s="8">
        <v>2</v>
      </c>
      <c r="BZ322" s="8">
        <v>0</v>
      </c>
      <c r="CA322" s="8">
        <v>26</v>
      </c>
      <c r="CB322" s="8">
        <v>27</v>
      </c>
      <c r="CC322" s="8">
        <v>1</v>
      </c>
      <c r="CD322" s="8">
        <v>1</v>
      </c>
      <c r="CE322" s="8">
        <v>2</v>
      </c>
      <c r="CF322" s="8">
        <v>7</v>
      </c>
      <c r="CG322" s="8">
        <v>1</v>
      </c>
      <c r="CH322" s="8">
        <v>11</v>
      </c>
      <c r="CI322" s="8">
        <v>18</v>
      </c>
      <c r="CJ322" s="8">
        <v>0</v>
      </c>
      <c r="CK322" s="8">
        <v>2</v>
      </c>
      <c r="CL322" s="8">
        <v>12</v>
      </c>
      <c r="CM322" s="8">
        <v>4</v>
      </c>
      <c r="CN322" s="8">
        <v>4</v>
      </c>
      <c r="CO322" s="8">
        <v>3</v>
      </c>
      <c r="CP322" s="8">
        <v>1</v>
      </c>
      <c r="CQ322" s="8">
        <v>13</v>
      </c>
      <c r="CR322" s="8">
        <v>6</v>
      </c>
      <c r="CS322" s="8">
        <v>3</v>
      </c>
      <c r="CT322" s="8">
        <v>5</v>
      </c>
      <c r="CU322" s="8">
        <v>2</v>
      </c>
      <c r="CV322" s="8">
        <v>4</v>
      </c>
      <c r="CW322" s="8">
        <v>48</v>
      </c>
      <c r="CX322" s="8">
        <v>9</v>
      </c>
      <c r="CY322" s="8">
        <v>14</v>
      </c>
      <c r="CZ322" s="8">
        <v>8</v>
      </c>
      <c r="DA322" s="8">
        <v>13</v>
      </c>
      <c r="DB322" s="8">
        <v>8</v>
      </c>
      <c r="DC322" s="8">
        <v>8</v>
      </c>
      <c r="DD322" s="8">
        <v>24</v>
      </c>
      <c r="DE322" s="8">
        <v>92</v>
      </c>
      <c r="DF322" s="8">
        <v>23339</v>
      </c>
      <c r="DG322" s="8">
        <v>22</v>
      </c>
      <c r="DH322" s="8">
        <v>82</v>
      </c>
      <c r="DI322" s="8">
        <v>11</v>
      </c>
      <c r="DJ322" s="8">
        <v>7</v>
      </c>
      <c r="DK322" s="8">
        <v>15</v>
      </c>
      <c r="DL322" s="8">
        <v>66</v>
      </c>
      <c r="DM322" s="8">
        <v>3</v>
      </c>
      <c r="DN322" s="8">
        <v>28</v>
      </c>
      <c r="DO322" s="8">
        <v>10</v>
      </c>
      <c r="DP322" s="8">
        <v>21</v>
      </c>
      <c r="DQ322" s="8">
        <v>5</v>
      </c>
      <c r="DR322" s="8">
        <v>1</v>
      </c>
      <c r="DS322" s="8">
        <v>224</v>
      </c>
      <c r="DT322" s="8">
        <v>5</v>
      </c>
      <c r="DU322" s="8">
        <v>1</v>
      </c>
      <c r="DV322" s="8">
        <v>3</v>
      </c>
      <c r="DW322" s="8">
        <v>4</v>
      </c>
      <c r="DX322" s="8">
        <v>71</v>
      </c>
      <c r="DY322" s="8">
        <v>3</v>
      </c>
      <c r="DZ322" s="8">
        <v>6</v>
      </c>
      <c r="EA322" s="8">
        <v>20</v>
      </c>
      <c r="EB322" s="8">
        <v>11</v>
      </c>
      <c r="EC322" s="8">
        <v>13</v>
      </c>
      <c r="ED322" s="8">
        <v>9</v>
      </c>
      <c r="EE322" s="8">
        <v>4</v>
      </c>
      <c r="EF322" s="8">
        <v>7</v>
      </c>
      <c r="EG322" s="8">
        <v>0</v>
      </c>
    </row>
    <row r="323" spans="2:137" s="10" customFormat="1" ht="12.75" customHeight="1">
      <c r="B323" s="11" t="s">
        <v>145</v>
      </c>
      <c r="C323" s="12">
        <f aca="true" t="shared" si="164" ref="C323:AH323">C322/70267</f>
        <v>8.538858923819147E-05</v>
      </c>
      <c r="D323" s="12">
        <f t="shared" si="164"/>
        <v>8.538858923819147E-05</v>
      </c>
      <c r="E323" s="12">
        <f t="shared" si="164"/>
        <v>7.115715769849289E-05</v>
      </c>
      <c r="F323" s="12">
        <f t="shared" si="164"/>
        <v>5.692572615879431E-05</v>
      </c>
      <c r="G323" s="12">
        <f t="shared" si="164"/>
        <v>0.00018500861001608153</v>
      </c>
      <c r="H323" s="12">
        <f t="shared" si="164"/>
        <v>0.0004981001038894502</v>
      </c>
      <c r="I323" s="12">
        <f t="shared" si="164"/>
        <v>0.0011385145231758863</v>
      </c>
      <c r="J323" s="12">
        <f t="shared" si="164"/>
        <v>0.0003984800831115602</v>
      </c>
      <c r="K323" s="12">
        <f t="shared" si="164"/>
        <v>0.0003415543569527659</v>
      </c>
      <c r="L323" s="12">
        <f t="shared" si="164"/>
        <v>0.00035578578849246447</v>
      </c>
      <c r="M323" s="12">
        <f t="shared" si="164"/>
        <v>0.00028462863079397157</v>
      </c>
      <c r="N323" s="12">
        <f t="shared" si="164"/>
        <v>0.0008681173239216132</v>
      </c>
      <c r="O323" s="12">
        <f t="shared" si="164"/>
        <v>0.0010958202285567906</v>
      </c>
      <c r="P323" s="12">
        <f t="shared" si="164"/>
        <v>0.00018500861001608153</v>
      </c>
      <c r="Q323" s="12">
        <f t="shared" si="164"/>
        <v>0.0011527459547155847</v>
      </c>
      <c r="R323" s="12">
        <f t="shared" si="164"/>
        <v>0.0026185834033045385</v>
      </c>
      <c r="S323" s="12">
        <f t="shared" si="164"/>
        <v>0.4844521610428793</v>
      </c>
      <c r="T323" s="12">
        <f t="shared" si="164"/>
        <v>0.02383764782899512</v>
      </c>
      <c r="U323" s="12">
        <f t="shared" si="164"/>
        <v>7.115715769849289E-05</v>
      </c>
      <c r="V323" s="12">
        <f t="shared" si="164"/>
        <v>7.115715769849289E-05</v>
      </c>
      <c r="W323" s="12">
        <f t="shared" si="164"/>
        <v>5.692572615879431E-05</v>
      </c>
      <c r="X323" s="12">
        <f t="shared" si="164"/>
        <v>8.538858923819147E-05</v>
      </c>
      <c r="Y323" s="12">
        <f t="shared" si="164"/>
        <v>0.009122347616946788</v>
      </c>
      <c r="Z323" s="12">
        <f t="shared" si="164"/>
        <v>0.001280828838572872</v>
      </c>
      <c r="AA323" s="12">
        <f t="shared" si="164"/>
        <v>9.962002077789005E-05</v>
      </c>
      <c r="AB323" s="12">
        <f t="shared" si="164"/>
        <v>5.692572615879431E-05</v>
      </c>
      <c r="AC323" s="12">
        <f t="shared" si="164"/>
        <v>1.4231431539698578E-05</v>
      </c>
      <c r="AD323" s="12">
        <f t="shared" si="164"/>
        <v>9.962002077789005E-05</v>
      </c>
      <c r="AE323" s="12">
        <f t="shared" si="164"/>
        <v>7.115715769849289E-05</v>
      </c>
      <c r="AF323" s="12">
        <f t="shared" si="164"/>
        <v>0.0005550258300482446</v>
      </c>
      <c r="AG323" s="12">
        <f t="shared" si="164"/>
        <v>0.0036859407687819317</v>
      </c>
      <c r="AH323" s="12">
        <f t="shared" si="164"/>
        <v>4.2694294619095736E-05</v>
      </c>
      <c r="AI323" s="12">
        <f aca="true" t="shared" si="165" ref="AI323:CT323">AI322/70267</f>
        <v>2.8462863079397155E-05</v>
      </c>
      <c r="AJ323" s="12">
        <f t="shared" si="165"/>
        <v>0.00038424865157186163</v>
      </c>
      <c r="AK323" s="12">
        <f t="shared" si="165"/>
        <v>5.692572615879431E-05</v>
      </c>
      <c r="AL323" s="12">
        <f t="shared" si="165"/>
        <v>0.00035578578849246447</v>
      </c>
      <c r="AM323" s="12">
        <f t="shared" si="165"/>
        <v>0.00024193433617487582</v>
      </c>
      <c r="AN323" s="12">
        <f t="shared" si="165"/>
        <v>0.00011385145231758862</v>
      </c>
      <c r="AO323" s="12">
        <f t="shared" si="165"/>
        <v>0.0009250430500804076</v>
      </c>
      <c r="AP323" s="12">
        <f t="shared" si="165"/>
        <v>0.00029886006233367015</v>
      </c>
      <c r="AQ323" s="12">
        <f t="shared" si="165"/>
        <v>0.00018500861001608153</v>
      </c>
      <c r="AR323" s="12">
        <f t="shared" si="165"/>
        <v>0.0002561657677145744</v>
      </c>
      <c r="AS323" s="12">
        <f t="shared" si="165"/>
        <v>0.0006546458508261346</v>
      </c>
      <c r="AT323" s="12">
        <f t="shared" si="165"/>
        <v>0.0003984800831115602</v>
      </c>
      <c r="AU323" s="12">
        <f t="shared" si="165"/>
        <v>0.0005692572615879431</v>
      </c>
      <c r="AV323" s="12">
        <f t="shared" si="165"/>
        <v>0.0003984800831115602</v>
      </c>
      <c r="AW323" s="12">
        <f t="shared" si="165"/>
        <v>0.002760897718701524</v>
      </c>
      <c r="AX323" s="12">
        <f t="shared" si="165"/>
        <v>0.0002561657677145744</v>
      </c>
      <c r="AY323" s="12">
        <f t="shared" si="165"/>
        <v>0.0007115715769849289</v>
      </c>
      <c r="AZ323" s="12">
        <f t="shared" si="165"/>
        <v>0.0070445586121507964</v>
      </c>
      <c r="BA323" s="12">
        <f t="shared" si="165"/>
        <v>8.538858923819147E-05</v>
      </c>
      <c r="BB323" s="12">
        <f t="shared" si="165"/>
        <v>0.0001280828838572872</v>
      </c>
      <c r="BC323" s="12">
        <f t="shared" si="165"/>
        <v>0.00018500861001608153</v>
      </c>
      <c r="BD323" s="12">
        <f t="shared" si="165"/>
        <v>0.0005977201246673403</v>
      </c>
      <c r="BE323" s="12">
        <f t="shared" si="165"/>
        <v>4.2694294619095736E-05</v>
      </c>
      <c r="BF323" s="12">
        <f t="shared" si="165"/>
        <v>0.00018500861001608153</v>
      </c>
      <c r="BG323" s="12">
        <f t="shared" si="165"/>
        <v>2.8462863079397155E-05</v>
      </c>
      <c r="BH323" s="12">
        <f t="shared" si="165"/>
        <v>7.115715769849289E-05</v>
      </c>
      <c r="BI323" s="12">
        <f t="shared" si="165"/>
        <v>5.692572615879431E-05</v>
      </c>
      <c r="BJ323" s="12">
        <f t="shared" si="165"/>
        <v>7.115715769849289E-05</v>
      </c>
      <c r="BK323" s="12">
        <f t="shared" si="165"/>
        <v>2.8462863079397155E-05</v>
      </c>
      <c r="BL323" s="12">
        <f t="shared" si="165"/>
        <v>2.8462863079397155E-05</v>
      </c>
      <c r="BM323" s="12">
        <f t="shared" si="165"/>
        <v>0.00018500861001608153</v>
      </c>
      <c r="BN323" s="12">
        <f t="shared" si="165"/>
        <v>7.115715769849289E-05</v>
      </c>
      <c r="BO323" s="12">
        <f t="shared" si="165"/>
        <v>4.2694294619095736E-05</v>
      </c>
      <c r="BP323" s="12">
        <f t="shared" si="165"/>
        <v>2.8462863079397155E-05</v>
      </c>
      <c r="BQ323" s="12">
        <f t="shared" si="165"/>
        <v>0.0008396544608422161</v>
      </c>
      <c r="BR323" s="12">
        <f t="shared" si="165"/>
        <v>4.2694294619095736E-05</v>
      </c>
      <c r="BS323" s="12">
        <f t="shared" si="165"/>
        <v>1.4231431539698578E-05</v>
      </c>
      <c r="BT323" s="12">
        <f t="shared" si="165"/>
        <v>8.538858923819147E-05</v>
      </c>
      <c r="BU323" s="12">
        <f t="shared" si="165"/>
        <v>0.0004554058092703545</v>
      </c>
      <c r="BV323" s="12">
        <f t="shared" si="165"/>
        <v>0.10105739536339961</v>
      </c>
      <c r="BW323" s="12">
        <f t="shared" si="165"/>
        <v>7.115715769849289E-05</v>
      </c>
      <c r="BX323" s="12">
        <f t="shared" si="165"/>
        <v>0.00011385145231758862</v>
      </c>
      <c r="BY323" s="12">
        <f t="shared" si="165"/>
        <v>2.8462863079397155E-05</v>
      </c>
      <c r="BZ323" s="12">
        <f t="shared" si="165"/>
        <v>0</v>
      </c>
      <c r="CA323" s="12">
        <f t="shared" si="165"/>
        <v>0.00037001722003216305</v>
      </c>
      <c r="CB323" s="12">
        <f t="shared" si="165"/>
        <v>0.00038424865157186163</v>
      </c>
      <c r="CC323" s="12">
        <f t="shared" si="165"/>
        <v>1.4231431539698578E-05</v>
      </c>
      <c r="CD323" s="12">
        <f t="shared" si="165"/>
        <v>1.4231431539698578E-05</v>
      </c>
      <c r="CE323" s="12">
        <f t="shared" si="165"/>
        <v>2.8462863079397155E-05</v>
      </c>
      <c r="CF323" s="12">
        <f t="shared" si="165"/>
        <v>9.962002077789005E-05</v>
      </c>
      <c r="CG323" s="12">
        <f t="shared" si="165"/>
        <v>1.4231431539698578E-05</v>
      </c>
      <c r="CH323" s="12">
        <f t="shared" si="165"/>
        <v>0.00015654574693668436</v>
      </c>
      <c r="CI323" s="12">
        <f t="shared" si="165"/>
        <v>0.0002561657677145744</v>
      </c>
      <c r="CJ323" s="12">
        <f t="shared" si="165"/>
        <v>0</v>
      </c>
      <c r="CK323" s="12">
        <f t="shared" si="165"/>
        <v>2.8462863079397155E-05</v>
      </c>
      <c r="CL323" s="12">
        <f t="shared" si="165"/>
        <v>0.00017077717847638295</v>
      </c>
      <c r="CM323" s="12">
        <f t="shared" si="165"/>
        <v>5.692572615879431E-05</v>
      </c>
      <c r="CN323" s="12">
        <f t="shared" si="165"/>
        <v>5.692572615879431E-05</v>
      </c>
      <c r="CO323" s="12">
        <f t="shared" si="165"/>
        <v>4.2694294619095736E-05</v>
      </c>
      <c r="CP323" s="12">
        <f t="shared" si="165"/>
        <v>1.4231431539698578E-05</v>
      </c>
      <c r="CQ323" s="12">
        <f t="shared" si="165"/>
        <v>0.00018500861001608153</v>
      </c>
      <c r="CR323" s="12">
        <f t="shared" si="165"/>
        <v>8.538858923819147E-05</v>
      </c>
      <c r="CS323" s="12">
        <f t="shared" si="165"/>
        <v>4.2694294619095736E-05</v>
      </c>
      <c r="CT323" s="12">
        <f t="shared" si="165"/>
        <v>7.115715769849289E-05</v>
      </c>
      <c r="CU323" s="12">
        <f aca="true" t="shared" si="166" ref="CU323:EG323">CU322/70267</f>
        <v>2.8462863079397155E-05</v>
      </c>
      <c r="CV323" s="12">
        <f t="shared" si="166"/>
        <v>5.692572615879431E-05</v>
      </c>
      <c r="CW323" s="12">
        <f t="shared" si="166"/>
        <v>0.0006831087139055318</v>
      </c>
      <c r="CX323" s="12">
        <f t="shared" si="166"/>
        <v>0.0001280828838572872</v>
      </c>
      <c r="CY323" s="12">
        <f t="shared" si="166"/>
        <v>0.0001992400415557801</v>
      </c>
      <c r="CZ323" s="12">
        <f t="shared" si="166"/>
        <v>0.00011385145231758862</v>
      </c>
      <c r="DA323" s="12">
        <f t="shared" si="166"/>
        <v>0.00018500861001608153</v>
      </c>
      <c r="DB323" s="12">
        <f t="shared" si="166"/>
        <v>0.00011385145231758862</v>
      </c>
      <c r="DC323" s="12">
        <f t="shared" si="166"/>
        <v>0.00011385145231758862</v>
      </c>
      <c r="DD323" s="12">
        <f t="shared" si="166"/>
        <v>0.0003415543569527659</v>
      </c>
      <c r="DE323" s="12">
        <f t="shared" si="166"/>
        <v>0.0013092917016522692</v>
      </c>
      <c r="DF323" s="12">
        <f t="shared" si="166"/>
        <v>0.33214738070502514</v>
      </c>
      <c r="DG323" s="12">
        <f t="shared" si="166"/>
        <v>0.00031309149387336873</v>
      </c>
      <c r="DH323" s="12">
        <f t="shared" si="166"/>
        <v>0.0011669773862552834</v>
      </c>
      <c r="DI323" s="12">
        <f t="shared" si="166"/>
        <v>0.00015654574693668436</v>
      </c>
      <c r="DJ323" s="12">
        <f t="shared" si="166"/>
        <v>9.962002077789005E-05</v>
      </c>
      <c r="DK323" s="12">
        <f t="shared" si="166"/>
        <v>0.00021347147309547866</v>
      </c>
      <c r="DL323" s="12">
        <f t="shared" si="166"/>
        <v>0.0009392744816201061</v>
      </c>
      <c r="DM323" s="12">
        <f t="shared" si="166"/>
        <v>4.2694294619095736E-05</v>
      </c>
      <c r="DN323" s="12">
        <f t="shared" si="166"/>
        <v>0.0003984800831115602</v>
      </c>
      <c r="DO323" s="12">
        <f t="shared" si="166"/>
        <v>0.00014231431539698578</v>
      </c>
      <c r="DP323" s="12">
        <f t="shared" si="166"/>
        <v>0.00029886006233367015</v>
      </c>
      <c r="DQ323" s="12">
        <f t="shared" si="166"/>
        <v>7.115715769849289E-05</v>
      </c>
      <c r="DR323" s="12">
        <f t="shared" si="166"/>
        <v>1.4231431539698578E-05</v>
      </c>
      <c r="DS323" s="12">
        <f t="shared" si="166"/>
        <v>0.0031878406648924817</v>
      </c>
      <c r="DT323" s="12">
        <f t="shared" si="166"/>
        <v>7.115715769849289E-05</v>
      </c>
      <c r="DU323" s="12">
        <f t="shared" si="166"/>
        <v>1.4231431539698578E-05</v>
      </c>
      <c r="DV323" s="12">
        <f t="shared" si="166"/>
        <v>4.2694294619095736E-05</v>
      </c>
      <c r="DW323" s="12">
        <f t="shared" si="166"/>
        <v>5.692572615879431E-05</v>
      </c>
      <c r="DX323" s="12">
        <f t="shared" si="166"/>
        <v>0.0010104316393185991</v>
      </c>
      <c r="DY323" s="12">
        <f t="shared" si="166"/>
        <v>4.2694294619095736E-05</v>
      </c>
      <c r="DZ323" s="12">
        <f t="shared" si="166"/>
        <v>8.538858923819147E-05</v>
      </c>
      <c r="EA323" s="12">
        <f t="shared" si="166"/>
        <v>0.00028462863079397157</v>
      </c>
      <c r="EB323" s="12">
        <f t="shared" si="166"/>
        <v>0.00015654574693668436</v>
      </c>
      <c r="EC323" s="12">
        <f t="shared" si="166"/>
        <v>0.00018500861001608153</v>
      </c>
      <c r="ED323" s="12">
        <f t="shared" si="166"/>
        <v>0.0001280828838572872</v>
      </c>
      <c r="EE323" s="12">
        <f t="shared" si="166"/>
        <v>5.692572615879431E-05</v>
      </c>
      <c r="EF323" s="12">
        <f t="shared" si="166"/>
        <v>9.962002077789005E-05</v>
      </c>
      <c r="EG323" s="12">
        <f t="shared" si="166"/>
        <v>0</v>
      </c>
    </row>
    <row r="324" spans="2:137" ht="4.5" customHeight="1">
      <c r="B324" s="13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</row>
    <row r="325" spans="1:137" ht="12.75">
      <c r="A325" s="3" t="s">
        <v>112</v>
      </c>
      <c r="B325" s="13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</row>
    <row r="326" spans="2:137" ht="12.75">
      <c r="B326" s="7" t="s">
        <v>95</v>
      </c>
      <c r="C326" s="8">
        <v>1</v>
      </c>
      <c r="D326" s="8">
        <v>3</v>
      </c>
      <c r="E326" s="8">
        <v>2</v>
      </c>
      <c r="F326" s="8">
        <v>1</v>
      </c>
      <c r="G326" s="8">
        <v>6</v>
      </c>
      <c r="H326" s="8">
        <v>8</v>
      </c>
      <c r="I326" s="8">
        <v>59</v>
      </c>
      <c r="J326" s="8">
        <v>23</v>
      </c>
      <c r="K326" s="8">
        <v>10</v>
      </c>
      <c r="L326" s="8">
        <v>13</v>
      </c>
      <c r="M326" s="8">
        <v>2</v>
      </c>
      <c r="N326" s="8">
        <v>95</v>
      </c>
      <c r="O326" s="8">
        <v>71</v>
      </c>
      <c r="P326" s="8">
        <v>10</v>
      </c>
      <c r="Q326" s="8">
        <v>62</v>
      </c>
      <c r="R326" s="8">
        <v>164</v>
      </c>
      <c r="S326" s="8">
        <v>24609</v>
      </c>
      <c r="T326" s="8">
        <v>611</v>
      </c>
      <c r="U326" s="8">
        <v>5</v>
      </c>
      <c r="V326" s="8">
        <v>2</v>
      </c>
      <c r="W326" s="8">
        <v>2</v>
      </c>
      <c r="X326" s="8">
        <v>0</v>
      </c>
      <c r="Y326" s="8">
        <v>469</v>
      </c>
      <c r="Z326" s="8">
        <v>49</v>
      </c>
      <c r="AA326" s="8">
        <v>5</v>
      </c>
      <c r="AB326" s="8">
        <v>3</v>
      </c>
      <c r="AC326" s="8">
        <v>1</v>
      </c>
      <c r="AD326" s="8">
        <v>10</v>
      </c>
      <c r="AE326" s="8">
        <v>1</v>
      </c>
      <c r="AF326" s="8">
        <v>39</v>
      </c>
      <c r="AG326" s="8">
        <v>107</v>
      </c>
      <c r="AH326" s="8">
        <v>2</v>
      </c>
      <c r="AI326" s="8">
        <v>1</v>
      </c>
      <c r="AJ326" s="8">
        <v>28</v>
      </c>
      <c r="AK326" s="8">
        <v>2</v>
      </c>
      <c r="AL326" s="8">
        <v>9</v>
      </c>
      <c r="AM326" s="8">
        <v>18</v>
      </c>
      <c r="AN326" s="8">
        <v>6</v>
      </c>
      <c r="AO326" s="8">
        <v>60</v>
      </c>
      <c r="AP326" s="8">
        <v>9</v>
      </c>
      <c r="AQ326" s="8">
        <v>14</v>
      </c>
      <c r="AR326" s="8">
        <v>13</v>
      </c>
      <c r="AS326" s="8">
        <v>27</v>
      </c>
      <c r="AT326" s="8">
        <v>23</v>
      </c>
      <c r="AU326" s="8">
        <v>25</v>
      </c>
      <c r="AV326" s="8">
        <v>20</v>
      </c>
      <c r="AW326" s="8">
        <v>143</v>
      </c>
      <c r="AX326" s="8">
        <v>8</v>
      </c>
      <c r="AY326" s="8">
        <v>3</v>
      </c>
      <c r="AZ326" s="8">
        <v>160</v>
      </c>
      <c r="BA326" s="8">
        <v>0</v>
      </c>
      <c r="BB326" s="8">
        <v>3</v>
      </c>
      <c r="BC326" s="8">
        <v>4</v>
      </c>
      <c r="BD326" s="8">
        <v>46</v>
      </c>
      <c r="BE326" s="8">
        <v>7</v>
      </c>
      <c r="BF326" s="8">
        <v>6</v>
      </c>
      <c r="BG326" s="8">
        <v>1</v>
      </c>
      <c r="BH326" s="8">
        <v>0</v>
      </c>
      <c r="BI326" s="8">
        <v>1</v>
      </c>
      <c r="BJ326" s="8">
        <v>5</v>
      </c>
      <c r="BK326" s="8">
        <v>4</v>
      </c>
      <c r="BL326" s="8">
        <v>3</v>
      </c>
      <c r="BM326" s="8">
        <v>4</v>
      </c>
      <c r="BN326" s="8">
        <v>4</v>
      </c>
      <c r="BO326" s="8">
        <v>1</v>
      </c>
      <c r="BP326" s="8">
        <v>1</v>
      </c>
      <c r="BQ326" s="8">
        <v>23</v>
      </c>
      <c r="BR326" s="8">
        <v>3</v>
      </c>
      <c r="BS326" s="8">
        <v>2</v>
      </c>
      <c r="BT326" s="8">
        <v>8</v>
      </c>
      <c r="BU326" s="8">
        <v>18</v>
      </c>
      <c r="BV326" s="8">
        <v>2657</v>
      </c>
      <c r="BW326" s="8">
        <v>4</v>
      </c>
      <c r="BX326" s="8">
        <v>7</v>
      </c>
      <c r="BY326" s="8">
        <v>3</v>
      </c>
      <c r="BZ326" s="8">
        <v>1</v>
      </c>
      <c r="CA326" s="8">
        <v>17</v>
      </c>
      <c r="CB326" s="8">
        <v>12</v>
      </c>
      <c r="CC326" s="8">
        <v>0</v>
      </c>
      <c r="CD326" s="8">
        <v>3</v>
      </c>
      <c r="CE326" s="8">
        <v>3</v>
      </c>
      <c r="CF326" s="8">
        <v>7</v>
      </c>
      <c r="CG326" s="8">
        <v>3</v>
      </c>
      <c r="CH326" s="8">
        <v>3</v>
      </c>
      <c r="CI326" s="8">
        <v>13</v>
      </c>
      <c r="CJ326" s="8">
        <v>0</v>
      </c>
      <c r="CK326" s="8">
        <v>0</v>
      </c>
      <c r="CL326" s="8">
        <v>7</v>
      </c>
      <c r="CM326" s="8">
        <v>0</v>
      </c>
      <c r="CN326" s="8">
        <v>3</v>
      </c>
      <c r="CO326" s="8">
        <v>0</v>
      </c>
      <c r="CP326" s="8">
        <v>0</v>
      </c>
      <c r="CQ326" s="8">
        <v>7</v>
      </c>
      <c r="CR326" s="8">
        <v>8</v>
      </c>
      <c r="CS326" s="8">
        <v>3</v>
      </c>
      <c r="CT326" s="8">
        <v>1</v>
      </c>
      <c r="CU326" s="8">
        <v>0</v>
      </c>
      <c r="CV326" s="8">
        <v>2</v>
      </c>
      <c r="CW326" s="8">
        <v>29</v>
      </c>
      <c r="CX326" s="8">
        <v>2</v>
      </c>
      <c r="CY326" s="8">
        <v>1</v>
      </c>
      <c r="CZ326" s="8">
        <v>4</v>
      </c>
      <c r="DA326" s="8">
        <v>13</v>
      </c>
      <c r="DB326" s="8">
        <v>18</v>
      </c>
      <c r="DC326" s="8">
        <v>17</v>
      </c>
      <c r="DD326" s="8">
        <v>31</v>
      </c>
      <c r="DE326" s="8">
        <v>55</v>
      </c>
      <c r="DF326" s="8">
        <v>7214</v>
      </c>
      <c r="DG326" s="8">
        <v>4</v>
      </c>
      <c r="DH326" s="8">
        <v>33</v>
      </c>
      <c r="DI326" s="8">
        <v>17</v>
      </c>
      <c r="DJ326" s="8">
        <v>5</v>
      </c>
      <c r="DK326" s="8">
        <v>14</v>
      </c>
      <c r="DL326" s="8">
        <v>48</v>
      </c>
      <c r="DM326" s="8">
        <v>7</v>
      </c>
      <c r="DN326" s="8">
        <v>15</v>
      </c>
      <c r="DO326" s="8">
        <v>5</v>
      </c>
      <c r="DP326" s="8">
        <v>8</v>
      </c>
      <c r="DQ326" s="8">
        <v>4</v>
      </c>
      <c r="DR326" s="8">
        <v>3</v>
      </c>
      <c r="DS326" s="8">
        <v>58</v>
      </c>
      <c r="DT326" s="8">
        <v>7</v>
      </c>
      <c r="DU326" s="8">
        <v>1</v>
      </c>
      <c r="DV326" s="8">
        <v>0</v>
      </c>
      <c r="DW326" s="8">
        <v>4</v>
      </c>
      <c r="DX326" s="8">
        <v>18</v>
      </c>
      <c r="DY326" s="8">
        <v>4</v>
      </c>
      <c r="DZ326" s="8">
        <v>6</v>
      </c>
      <c r="EA326" s="8">
        <v>3</v>
      </c>
      <c r="EB326" s="8">
        <v>5</v>
      </c>
      <c r="EC326" s="8">
        <v>5</v>
      </c>
      <c r="ED326" s="8">
        <v>6</v>
      </c>
      <c r="EE326" s="8">
        <v>2</v>
      </c>
      <c r="EF326" s="8">
        <v>3</v>
      </c>
      <c r="EG326" s="8">
        <v>2</v>
      </c>
    </row>
    <row r="327" spans="1:137" ht="12.75">
      <c r="A327" s="9" t="s">
        <v>13</v>
      </c>
      <c r="C327" s="8">
        <v>1</v>
      </c>
      <c r="D327" s="8">
        <v>3</v>
      </c>
      <c r="E327" s="8">
        <v>2</v>
      </c>
      <c r="F327" s="8">
        <v>1</v>
      </c>
      <c r="G327" s="8">
        <v>6</v>
      </c>
      <c r="H327" s="8">
        <v>8</v>
      </c>
      <c r="I327" s="8">
        <v>59</v>
      </c>
      <c r="J327" s="8">
        <v>23</v>
      </c>
      <c r="K327" s="8">
        <v>10</v>
      </c>
      <c r="L327" s="8">
        <v>13</v>
      </c>
      <c r="M327" s="8">
        <v>2</v>
      </c>
      <c r="N327" s="8">
        <v>95</v>
      </c>
      <c r="O327" s="8">
        <v>71</v>
      </c>
      <c r="P327" s="8">
        <v>10</v>
      </c>
      <c r="Q327" s="8">
        <v>62</v>
      </c>
      <c r="R327" s="8">
        <v>164</v>
      </c>
      <c r="S327" s="8">
        <v>24609</v>
      </c>
      <c r="T327" s="8">
        <v>611</v>
      </c>
      <c r="U327" s="8">
        <v>5</v>
      </c>
      <c r="V327" s="8">
        <v>2</v>
      </c>
      <c r="W327" s="8">
        <v>2</v>
      </c>
      <c r="X327" s="8">
        <v>0</v>
      </c>
      <c r="Y327" s="8">
        <v>469</v>
      </c>
      <c r="Z327" s="8">
        <v>49</v>
      </c>
      <c r="AA327" s="8">
        <v>5</v>
      </c>
      <c r="AB327" s="8">
        <v>3</v>
      </c>
      <c r="AC327" s="8">
        <v>1</v>
      </c>
      <c r="AD327" s="8">
        <v>10</v>
      </c>
      <c r="AE327" s="8">
        <v>1</v>
      </c>
      <c r="AF327" s="8">
        <v>39</v>
      </c>
      <c r="AG327" s="8">
        <v>107</v>
      </c>
      <c r="AH327" s="8">
        <v>2</v>
      </c>
      <c r="AI327" s="8">
        <v>1</v>
      </c>
      <c r="AJ327" s="8">
        <v>28</v>
      </c>
      <c r="AK327" s="8">
        <v>2</v>
      </c>
      <c r="AL327" s="8">
        <v>9</v>
      </c>
      <c r="AM327" s="8">
        <v>18</v>
      </c>
      <c r="AN327" s="8">
        <v>6</v>
      </c>
      <c r="AO327" s="8">
        <v>60</v>
      </c>
      <c r="AP327" s="8">
        <v>9</v>
      </c>
      <c r="AQ327" s="8">
        <v>14</v>
      </c>
      <c r="AR327" s="8">
        <v>13</v>
      </c>
      <c r="AS327" s="8">
        <v>27</v>
      </c>
      <c r="AT327" s="8">
        <v>23</v>
      </c>
      <c r="AU327" s="8">
        <v>25</v>
      </c>
      <c r="AV327" s="8">
        <v>20</v>
      </c>
      <c r="AW327" s="8">
        <v>143</v>
      </c>
      <c r="AX327" s="8">
        <v>8</v>
      </c>
      <c r="AY327" s="8">
        <v>3</v>
      </c>
      <c r="AZ327" s="8">
        <v>160</v>
      </c>
      <c r="BA327" s="8">
        <v>0</v>
      </c>
      <c r="BB327" s="8">
        <v>3</v>
      </c>
      <c r="BC327" s="8">
        <v>4</v>
      </c>
      <c r="BD327" s="8">
        <v>46</v>
      </c>
      <c r="BE327" s="8">
        <v>7</v>
      </c>
      <c r="BF327" s="8">
        <v>6</v>
      </c>
      <c r="BG327" s="8">
        <v>1</v>
      </c>
      <c r="BH327" s="8">
        <v>0</v>
      </c>
      <c r="BI327" s="8">
        <v>1</v>
      </c>
      <c r="BJ327" s="8">
        <v>5</v>
      </c>
      <c r="BK327" s="8">
        <v>4</v>
      </c>
      <c r="BL327" s="8">
        <v>3</v>
      </c>
      <c r="BM327" s="8">
        <v>4</v>
      </c>
      <c r="BN327" s="8">
        <v>4</v>
      </c>
      <c r="BO327" s="8">
        <v>1</v>
      </c>
      <c r="BP327" s="8">
        <v>1</v>
      </c>
      <c r="BQ327" s="8">
        <v>23</v>
      </c>
      <c r="BR327" s="8">
        <v>3</v>
      </c>
      <c r="BS327" s="8">
        <v>2</v>
      </c>
      <c r="BT327" s="8">
        <v>8</v>
      </c>
      <c r="BU327" s="8">
        <v>18</v>
      </c>
      <c r="BV327" s="8">
        <v>2657</v>
      </c>
      <c r="BW327" s="8">
        <v>4</v>
      </c>
      <c r="BX327" s="8">
        <v>7</v>
      </c>
      <c r="BY327" s="8">
        <v>3</v>
      </c>
      <c r="BZ327" s="8">
        <v>1</v>
      </c>
      <c r="CA327" s="8">
        <v>17</v>
      </c>
      <c r="CB327" s="8">
        <v>12</v>
      </c>
      <c r="CC327" s="8">
        <v>0</v>
      </c>
      <c r="CD327" s="8">
        <v>3</v>
      </c>
      <c r="CE327" s="8">
        <v>3</v>
      </c>
      <c r="CF327" s="8">
        <v>7</v>
      </c>
      <c r="CG327" s="8">
        <v>3</v>
      </c>
      <c r="CH327" s="8">
        <v>3</v>
      </c>
      <c r="CI327" s="8">
        <v>13</v>
      </c>
      <c r="CJ327" s="8">
        <v>0</v>
      </c>
      <c r="CK327" s="8">
        <v>0</v>
      </c>
      <c r="CL327" s="8">
        <v>7</v>
      </c>
      <c r="CM327" s="8">
        <v>0</v>
      </c>
      <c r="CN327" s="8">
        <v>3</v>
      </c>
      <c r="CO327" s="8">
        <v>0</v>
      </c>
      <c r="CP327" s="8">
        <v>0</v>
      </c>
      <c r="CQ327" s="8">
        <v>7</v>
      </c>
      <c r="CR327" s="8">
        <v>8</v>
      </c>
      <c r="CS327" s="8">
        <v>3</v>
      </c>
      <c r="CT327" s="8">
        <v>1</v>
      </c>
      <c r="CU327" s="8">
        <v>0</v>
      </c>
      <c r="CV327" s="8">
        <v>2</v>
      </c>
      <c r="CW327" s="8">
        <v>29</v>
      </c>
      <c r="CX327" s="8">
        <v>2</v>
      </c>
      <c r="CY327" s="8">
        <v>1</v>
      </c>
      <c r="CZ327" s="8">
        <v>4</v>
      </c>
      <c r="DA327" s="8">
        <v>13</v>
      </c>
      <c r="DB327" s="8">
        <v>18</v>
      </c>
      <c r="DC327" s="8">
        <v>17</v>
      </c>
      <c r="DD327" s="8">
        <v>31</v>
      </c>
      <c r="DE327" s="8">
        <v>55</v>
      </c>
      <c r="DF327" s="8">
        <v>7214</v>
      </c>
      <c r="DG327" s="8">
        <v>4</v>
      </c>
      <c r="DH327" s="8">
        <v>33</v>
      </c>
      <c r="DI327" s="8">
        <v>17</v>
      </c>
      <c r="DJ327" s="8">
        <v>5</v>
      </c>
      <c r="DK327" s="8">
        <v>14</v>
      </c>
      <c r="DL327" s="8">
        <v>48</v>
      </c>
      <c r="DM327" s="8">
        <v>7</v>
      </c>
      <c r="DN327" s="8">
        <v>15</v>
      </c>
      <c r="DO327" s="8">
        <v>5</v>
      </c>
      <c r="DP327" s="8">
        <v>8</v>
      </c>
      <c r="DQ327" s="8">
        <v>4</v>
      </c>
      <c r="DR327" s="8">
        <v>3</v>
      </c>
      <c r="DS327" s="8">
        <v>58</v>
      </c>
      <c r="DT327" s="8">
        <v>7</v>
      </c>
      <c r="DU327" s="8">
        <v>1</v>
      </c>
      <c r="DV327" s="8">
        <v>0</v>
      </c>
      <c r="DW327" s="8">
        <v>4</v>
      </c>
      <c r="DX327" s="8">
        <v>18</v>
      </c>
      <c r="DY327" s="8">
        <v>4</v>
      </c>
      <c r="DZ327" s="8">
        <v>6</v>
      </c>
      <c r="EA327" s="8">
        <v>3</v>
      </c>
      <c r="EB327" s="8">
        <v>5</v>
      </c>
      <c r="EC327" s="8">
        <v>5</v>
      </c>
      <c r="ED327" s="8">
        <v>6</v>
      </c>
      <c r="EE327" s="8">
        <v>2</v>
      </c>
      <c r="EF327" s="8">
        <v>3</v>
      </c>
      <c r="EG327" s="8">
        <v>2</v>
      </c>
    </row>
    <row r="328" spans="2:137" s="10" customFormat="1" ht="12.75" customHeight="1">
      <c r="B328" s="11" t="s">
        <v>145</v>
      </c>
      <c r="C328" s="12">
        <f aca="true" t="shared" si="167" ref="C328:AH328">C327/37593</f>
        <v>2.660069693825978E-05</v>
      </c>
      <c r="D328" s="12">
        <f t="shared" si="167"/>
        <v>7.980209081477934E-05</v>
      </c>
      <c r="E328" s="12">
        <f t="shared" si="167"/>
        <v>5.320139387651956E-05</v>
      </c>
      <c r="F328" s="12">
        <f t="shared" si="167"/>
        <v>2.660069693825978E-05</v>
      </c>
      <c r="G328" s="12">
        <f t="shared" si="167"/>
        <v>0.00015960418162955868</v>
      </c>
      <c r="H328" s="12">
        <f t="shared" si="167"/>
        <v>0.00021280557550607825</v>
      </c>
      <c r="I328" s="12">
        <f t="shared" si="167"/>
        <v>0.0015694411193573272</v>
      </c>
      <c r="J328" s="12">
        <f t="shared" si="167"/>
        <v>0.000611816029579975</v>
      </c>
      <c r="K328" s="12">
        <f t="shared" si="167"/>
        <v>0.00026600696938259785</v>
      </c>
      <c r="L328" s="12">
        <f t="shared" si="167"/>
        <v>0.0003458090601973772</v>
      </c>
      <c r="M328" s="12">
        <f t="shared" si="167"/>
        <v>5.320139387651956E-05</v>
      </c>
      <c r="N328" s="12">
        <f t="shared" si="167"/>
        <v>0.0025270662091346793</v>
      </c>
      <c r="O328" s="12">
        <f t="shared" si="167"/>
        <v>0.0018886494826164445</v>
      </c>
      <c r="P328" s="12">
        <f t="shared" si="167"/>
        <v>0.00026600696938259785</v>
      </c>
      <c r="Q328" s="12">
        <f t="shared" si="167"/>
        <v>0.0016492432101721066</v>
      </c>
      <c r="R328" s="12">
        <f t="shared" si="167"/>
        <v>0.004362514297874604</v>
      </c>
      <c r="S328" s="12">
        <f t="shared" si="167"/>
        <v>0.654616550953635</v>
      </c>
      <c r="T328" s="12">
        <f t="shared" si="167"/>
        <v>0.016253025829276728</v>
      </c>
      <c r="U328" s="12">
        <f t="shared" si="167"/>
        <v>0.00013300348469129892</v>
      </c>
      <c r="V328" s="12">
        <f t="shared" si="167"/>
        <v>5.320139387651956E-05</v>
      </c>
      <c r="W328" s="12">
        <f t="shared" si="167"/>
        <v>5.320139387651956E-05</v>
      </c>
      <c r="X328" s="12">
        <f t="shared" si="167"/>
        <v>0</v>
      </c>
      <c r="Y328" s="12">
        <f t="shared" si="167"/>
        <v>0.012475726864043838</v>
      </c>
      <c r="Z328" s="12">
        <f t="shared" si="167"/>
        <v>0.0013034341499747293</v>
      </c>
      <c r="AA328" s="12">
        <f t="shared" si="167"/>
        <v>0.00013300348469129892</v>
      </c>
      <c r="AB328" s="12">
        <f t="shared" si="167"/>
        <v>7.980209081477934E-05</v>
      </c>
      <c r="AC328" s="12">
        <f t="shared" si="167"/>
        <v>2.660069693825978E-05</v>
      </c>
      <c r="AD328" s="12">
        <f t="shared" si="167"/>
        <v>0.00026600696938259785</v>
      </c>
      <c r="AE328" s="12">
        <f t="shared" si="167"/>
        <v>2.660069693825978E-05</v>
      </c>
      <c r="AF328" s="12">
        <f t="shared" si="167"/>
        <v>0.0010374271805921316</v>
      </c>
      <c r="AG328" s="12">
        <f t="shared" si="167"/>
        <v>0.0028462745723937966</v>
      </c>
      <c r="AH328" s="12">
        <f t="shared" si="167"/>
        <v>5.320139387651956E-05</v>
      </c>
      <c r="AI328" s="12">
        <f aca="true" t="shared" si="168" ref="AI328:CT328">AI327/37593</f>
        <v>2.660069693825978E-05</v>
      </c>
      <c r="AJ328" s="12">
        <f t="shared" si="168"/>
        <v>0.0007448195142712739</v>
      </c>
      <c r="AK328" s="12">
        <f t="shared" si="168"/>
        <v>5.320139387651956E-05</v>
      </c>
      <c r="AL328" s="12">
        <f t="shared" si="168"/>
        <v>0.00023940627244433804</v>
      </c>
      <c r="AM328" s="12">
        <f t="shared" si="168"/>
        <v>0.00047881254488867607</v>
      </c>
      <c r="AN328" s="12">
        <f t="shared" si="168"/>
        <v>0.00015960418162955868</v>
      </c>
      <c r="AO328" s="12">
        <f t="shared" si="168"/>
        <v>0.001596041816295587</v>
      </c>
      <c r="AP328" s="12">
        <f t="shared" si="168"/>
        <v>0.00023940627244433804</v>
      </c>
      <c r="AQ328" s="12">
        <f t="shared" si="168"/>
        <v>0.00037240975713563693</v>
      </c>
      <c r="AR328" s="12">
        <f t="shared" si="168"/>
        <v>0.0003458090601973772</v>
      </c>
      <c r="AS328" s="12">
        <f t="shared" si="168"/>
        <v>0.0007182188173330142</v>
      </c>
      <c r="AT328" s="12">
        <f t="shared" si="168"/>
        <v>0.000611816029579975</v>
      </c>
      <c r="AU328" s="12">
        <f t="shared" si="168"/>
        <v>0.0006650174234564945</v>
      </c>
      <c r="AV328" s="12">
        <f t="shared" si="168"/>
        <v>0.0005320139387651957</v>
      </c>
      <c r="AW328" s="12">
        <f t="shared" si="168"/>
        <v>0.003803899662171149</v>
      </c>
      <c r="AX328" s="12">
        <f t="shared" si="168"/>
        <v>0.00021280557550607825</v>
      </c>
      <c r="AY328" s="12">
        <f t="shared" si="168"/>
        <v>7.980209081477934E-05</v>
      </c>
      <c r="AZ328" s="12">
        <f t="shared" si="168"/>
        <v>0.004256111510121566</v>
      </c>
      <c r="BA328" s="12">
        <f t="shared" si="168"/>
        <v>0</v>
      </c>
      <c r="BB328" s="12">
        <f t="shared" si="168"/>
        <v>7.980209081477934E-05</v>
      </c>
      <c r="BC328" s="12">
        <f t="shared" si="168"/>
        <v>0.00010640278775303913</v>
      </c>
      <c r="BD328" s="12">
        <f t="shared" si="168"/>
        <v>0.00122363205915995</v>
      </c>
      <c r="BE328" s="12">
        <f t="shared" si="168"/>
        <v>0.00018620487856781847</v>
      </c>
      <c r="BF328" s="12">
        <f t="shared" si="168"/>
        <v>0.00015960418162955868</v>
      </c>
      <c r="BG328" s="12">
        <f t="shared" si="168"/>
        <v>2.660069693825978E-05</v>
      </c>
      <c r="BH328" s="12">
        <f t="shared" si="168"/>
        <v>0</v>
      </c>
      <c r="BI328" s="12">
        <f t="shared" si="168"/>
        <v>2.660069693825978E-05</v>
      </c>
      <c r="BJ328" s="12">
        <f t="shared" si="168"/>
        <v>0.00013300348469129892</v>
      </c>
      <c r="BK328" s="12">
        <f t="shared" si="168"/>
        <v>0.00010640278775303913</v>
      </c>
      <c r="BL328" s="12">
        <f t="shared" si="168"/>
        <v>7.980209081477934E-05</v>
      </c>
      <c r="BM328" s="12">
        <f t="shared" si="168"/>
        <v>0.00010640278775303913</v>
      </c>
      <c r="BN328" s="12">
        <f t="shared" si="168"/>
        <v>0.00010640278775303913</v>
      </c>
      <c r="BO328" s="12">
        <f t="shared" si="168"/>
        <v>2.660069693825978E-05</v>
      </c>
      <c r="BP328" s="12">
        <f t="shared" si="168"/>
        <v>2.660069693825978E-05</v>
      </c>
      <c r="BQ328" s="12">
        <f t="shared" si="168"/>
        <v>0.000611816029579975</v>
      </c>
      <c r="BR328" s="12">
        <f t="shared" si="168"/>
        <v>7.980209081477934E-05</v>
      </c>
      <c r="BS328" s="12">
        <f t="shared" si="168"/>
        <v>5.320139387651956E-05</v>
      </c>
      <c r="BT328" s="12">
        <f t="shared" si="168"/>
        <v>0.00021280557550607825</v>
      </c>
      <c r="BU328" s="12">
        <f t="shared" si="168"/>
        <v>0.00047881254488867607</v>
      </c>
      <c r="BV328" s="12">
        <f t="shared" si="168"/>
        <v>0.07067805176495624</v>
      </c>
      <c r="BW328" s="12">
        <f t="shared" si="168"/>
        <v>0.00010640278775303913</v>
      </c>
      <c r="BX328" s="12">
        <f t="shared" si="168"/>
        <v>0.00018620487856781847</v>
      </c>
      <c r="BY328" s="12">
        <f t="shared" si="168"/>
        <v>7.980209081477934E-05</v>
      </c>
      <c r="BZ328" s="12">
        <f t="shared" si="168"/>
        <v>2.660069693825978E-05</v>
      </c>
      <c r="CA328" s="12">
        <f t="shared" si="168"/>
        <v>0.0004522118479504163</v>
      </c>
      <c r="CB328" s="12">
        <f t="shared" si="168"/>
        <v>0.00031920836325911736</v>
      </c>
      <c r="CC328" s="12">
        <f t="shared" si="168"/>
        <v>0</v>
      </c>
      <c r="CD328" s="12">
        <f t="shared" si="168"/>
        <v>7.980209081477934E-05</v>
      </c>
      <c r="CE328" s="12">
        <f t="shared" si="168"/>
        <v>7.980209081477934E-05</v>
      </c>
      <c r="CF328" s="12">
        <f t="shared" si="168"/>
        <v>0.00018620487856781847</v>
      </c>
      <c r="CG328" s="12">
        <f t="shared" si="168"/>
        <v>7.980209081477934E-05</v>
      </c>
      <c r="CH328" s="12">
        <f t="shared" si="168"/>
        <v>7.980209081477934E-05</v>
      </c>
      <c r="CI328" s="12">
        <f t="shared" si="168"/>
        <v>0.0003458090601973772</v>
      </c>
      <c r="CJ328" s="12">
        <f t="shared" si="168"/>
        <v>0</v>
      </c>
      <c r="CK328" s="12">
        <f t="shared" si="168"/>
        <v>0</v>
      </c>
      <c r="CL328" s="12">
        <f t="shared" si="168"/>
        <v>0.00018620487856781847</v>
      </c>
      <c r="CM328" s="12">
        <f t="shared" si="168"/>
        <v>0</v>
      </c>
      <c r="CN328" s="12">
        <f t="shared" si="168"/>
        <v>7.980209081477934E-05</v>
      </c>
      <c r="CO328" s="12">
        <f t="shared" si="168"/>
        <v>0</v>
      </c>
      <c r="CP328" s="12">
        <f t="shared" si="168"/>
        <v>0</v>
      </c>
      <c r="CQ328" s="12">
        <f t="shared" si="168"/>
        <v>0.00018620487856781847</v>
      </c>
      <c r="CR328" s="12">
        <f t="shared" si="168"/>
        <v>0.00021280557550607825</v>
      </c>
      <c r="CS328" s="12">
        <f t="shared" si="168"/>
        <v>7.980209081477934E-05</v>
      </c>
      <c r="CT328" s="12">
        <f t="shared" si="168"/>
        <v>2.660069693825978E-05</v>
      </c>
      <c r="CU328" s="12">
        <f aca="true" t="shared" si="169" ref="CU328:EG328">CU327/37593</f>
        <v>0</v>
      </c>
      <c r="CV328" s="12">
        <f t="shared" si="169"/>
        <v>5.320139387651956E-05</v>
      </c>
      <c r="CW328" s="12">
        <f t="shared" si="169"/>
        <v>0.0007714202112095337</v>
      </c>
      <c r="CX328" s="12">
        <f t="shared" si="169"/>
        <v>5.320139387651956E-05</v>
      </c>
      <c r="CY328" s="12">
        <f t="shared" si="169"/>
        <v>2.660069693825978E-05</v>
      </c>
      <c r="CZ328" s="12">
        <f t="shared" si="169"/>
        <v>0.00010640278775303913</v>
      </c>
      <c r="DA328" s="12">
        <f t="shared" si="169"/>
        <v>0.0003458090601973772</v>
      </c>
      <c r="DB328" s="12">
        <f t="shared" si="169"/>
        <v>0.00047881254488867607</v>
      </c>
      <c r="DC328" s="12">
        <f t="shared" si="169"/>
        <v>0.0004522118479504163</v>
      </c>
      <c r="DD328" s="12">
        <f t="shared" si="169"/>
        <v>0.0008246216050860533</v>
      </c>
      <c r="DE328" s="12">
        <f t="shared" si="169"/>
        <v>0.0014630383316042881</v>
      </c>
      <c r="DF328" s="12">
        <f t="shared" si="169"/>
        <v>0.19189742771260607</v>
      </c>
      <c r="DG328" s="12">
        <f t="shared" si="169"/>
        <v>0.00010640278775303913</v>
      </c>
      <c r="DH328" s="12">
        <f t="shared" si="169"/>
        <v>0.0008778229989625728</v>
      </c>
      <c r="DI328" s="12">
        <f t="shared" si="169"/>
        <v>0.0004522118479504163</v>
      </c>
      <c r="DJ328" s="12">
        <f t="shared" si="169"/>
        <v>0.00013300348469129892</v>
      </c>
      <c r="DK328" s="12">
        <f t="shared" si="169"/>
        <v>0.00037240975713563693</v>
      </c>
      <c r="DL328" s="12">
        <f t="shared" si="169"/>
        <v>0.0012768334530364695</v>
      </c>
      <c r="DM328" s="12">
        <f t="shared" si="169"/>
        <v>0.00018620487856781847</v>
      </c>
      <c r="DN328" s="12">
        <f t="shared" si="169"/>
        <v>0.00039901045407389675</v>
      </c>
      <c r="DO328" s="12">
        <f t="shared" si="169"/>
        <v>0.00013300348469129892</v>
      </c>
      <c r="DP328" s="12">
        <f t="shared" si="169"/>
        <v>0.00021280557550607825</v>
      </c>
      <c r="DQ328" s="12">
        <f t="shared" si="169"/>
        <v>0.00010640278775303913</v>
      </c>
      <c r="DR328" s="12">
        <f t="shared" si="169"/>
        <v>7.980209081477934E-05</v>
      </c>
      <c r="DS328" s="12">
        <f t="shared" si="169"/>
        <v>0.0015428404224190674</v>
      </c>
      <c r="DT328" s="12">
        <f t="shared" si="169"/>
        <v>0.00018620487856781847</v>
      </c>
      <c r="DU328" s="12">
        <f t="shared" si="169"/>
        <v>2.660069693825978E-05</v>
      </c>
      <c r="DV328" s="12">
        <f t="shared" si="169"/>
        <v>0</v>
      </c>
      <c r="DW328" s="12">
        <f t="shared" si="169"/>
        <v>0.00010640278775303913</v>
      </c>
      <c r="DX328" s="12">
        <f t="shared" si="169"/>
        <v>0.00047881254488867607</v>
      </c>
      <c r="DY328" s="12">
        <f t="shared" si="169"/>
        <v>0.00010640278775303913</v>
      </c>
      <c r="DZ328" s="12">
        <f t="shared" si="169"/>
        <v>0.00015960418162955868</v>
      </c>
      <c r="EA328" s="12">
        <f t="shared" si="169"/>
        <v>7.980209081477934E-05</v>
      </c>
      <c r="EB328" s="12">
        <f t="shared" si="169"/>
        <v>0.00013300348469129892</v>
      </c>
      <c r="EC328" s="12">
        <f t="shared" si="169"/>
        <v>0.00013300348469129892</v>
      </c>
      <c r="ED328" s="12">
        <f t="shared" si="169"/>
        <v>0.00015960418162955868</v>
      </c>
      <c r="EE328" s="12">
        <f t="shared" si="169"/>
        <v>5.320139387651956E-05</v>
      </c>
      <c r="EF328" s="12">
        <f t="shared" si="169"/>
        <v>7.980209081477934E-05</v>
      </c>
      <c r="EG328" s="12">
        <f t="shared" si="169"/>
        <v>5.320139387651956E-05</v>
      </c>
    </row>
    <row r="329" spans="2:137" ht="4.5" customHeight="1">
      <c r="B329" s="13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</row>
    <row r="330" spans="1:137" ht="12.75">
      <c r="A330" s="3" t="s">
        <v>113</v>
      </c>
      <c r="B330" s="13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</row>
    <row r="331" spans="2:137" ht="12.75">
      <c r="B331" s="7" t="s">
        <v>95</v>
      </c>
      <c r="C331" s="8">
        <v>9</v>
      </c>
      <c r="D331" s="8">
        <v>25</v>
      </c>
      <c r="E331" s="8">
        <v>3</v>
      </c>
      <c r="F331" s="8">
        <v>9</v>
      </c>
      <c r="G331" s="8">
        <v>37</v>
      </c>
      <c r="H331" s="8">
        <v>17</v>
      </c>
      <c r="I331" s="8">
        <v>40</v>
      </c>
      <c r="J331" s="8">
        <v>12</v>
      </c>
      <c r="K331" s="8">
        <v>23</v>
      </c>
      <c r="L331" s="8">
        <v>17</v>
      </c>
      <c r="M331" s="8">
        <v>10</v>
      </c>
      <c r="N331" s="8">
        <v>86</v>
      </c>
      <c r="O331" s="8">
        <v>50</v>
      </c>
      <c r="P331" s="8">
        <v>22</v>
      </c>
      <c r="Q331" s="8">
        <v>19</v>
      </c>
      <c r="R331" s="8">
        <v>79</v>
      </c>
      <c r="S331" s="8">
        <v>40709</v>
      </c>
      <c r="T331" s="8">
        <v>4858</v>
      </c>
      <c r="U331" s="8">
        <v>8</v>
      </c>
      <c r="V331" s="8">
        <v>3</v>
      </c>
      <c r="W331" s="8">
        <v>4</v>
      </c>
      <c r="X331" s="8">
        <v>4</v>
      </c>
      <c r="Y331" s="8">
        <v>193</v>
      </c>
      <c r="Z331" s="8">
        <v>276</v>
      </c>
      <c r="AA331" s="8">
        <v>1</v>
      </c>
      <c r="AB331" s="8">
        <v>2</v>
      </c>
      <c r="AC331" s="8">
        <v>1</v>
      </c>
      <c r="AD331" s="8">
        <v>9</v>
      </c>
      <c r="AE331" s="8">
        <v>11</v>
      </c>
      <c r="AF331" s="8">
        <v>22</v>
      </c>
      <c r="AG331" s="8">
        <v>421</v>
      </c>
      <c r="AH331" s="8">
        <v>10</v>
      </c>
      <c r="AI331" s="8">
        <v>2</v>
      </c>
      <c r="AJ331" s="8">
        <v>18</v>
      </c>
      <c r="AK331" s="8">
        <v>7</v>
      </c>
      <c r="AL331" s="8">
        <v>115</v>
      </c>
      <c r="AM331" s="8">
        <v>8</v>
      </c>
      <c r="AN331" s="8">
        <v>9</v>
      </c>
      <c r="AO331" s="8">
        <v>31</v>
      </c>
      <c r="AP331" s="8">
        <v>62</v>
      </c>
      <c r="AQ331" s="8">
        <v>14</v>
      </c>
      <c r="AR331" s="8">
        <v>19</v>
      </c>
      <c r="AS331" s="8">
        <v>125</v>
      </c>
      <c r="AT331" s="8">
        <v>27</v>
      </c>
      <c r="AU331" s="8">
        <v>33</v>
      </c>
      <c r="AV331" s="8">
        <v>27</v>
      </c>
      <c r="AW331" s="8">
        <v>61</v>
      </c>
      <c r="AX331" s="8">
        <v>59</v>
      </c>
      <c r="AY331" s="8">
        <v>1</v>
      </c>
      <c r="AZ331" s="8">
        <v>1093</v>
      </c>
      <c r="BA331" s="8">
        <v>5</v>
      </c>
      <c r="BB331" s="8">
        <v>14</v>
      </c>
      <c r="BC331" s="8">
        <v>32</v>
      </c>
      <c r="BD331" s="8">
        <v>21</v>
      </c>
      <c r="BE331" s="8">
        <v>3</v>
      </c>
      <c r="BF331" s="8">
        <v>2</v>
      </c>
      <c r="BG331" s="8">
        <v>10</v>
      </c>
      <c r="BH331" s="8">
        <v>10</v>
      </c>
      <c r="BI331" s="8">
        <v>5</v>
      </c>
      <c r="BJ331" s="8">
        <v>11</v>
      </c>
      <c r="BK331" s="8">
        <v>7</v>
      </c>
      <c r="BL331" s="8">
        <v>1</v>
      </c>
      <c r="BM331" s="8">
        <v>8</v>
      </c>
      <c r="BN331" s="8">
        <v>9</v>
      </c>
      <c r="BO331" s="8">
        <v>5</v>
      </c>
      <c r="BP331" s="8">
        <v>0</v>
      </c>
      <c r="BQ331" s="8">
        <v>153</v>
      </c>
      <c r="BR331" s="8">
        <v>3</v>
      </c>
      <c r="BS331" s="8">
        <v>2</v>
      </c>
      <c r="BT331" s="8">
        <v>9</v>
      </c>
      <c r="BU331" s="8">
        <v>37</v>
      </c>
      <c r="BV331" s="8">
        <v>17439</v>
      </c>
      <c r="BW331" s="8">
        <v>3</v>
      </c>
      <c r="BX331" s="8">
        <v>3</v>
      </c>
      <c r="BY331" s="8">
        <v>7</v>
      </c>
      <c r="BZ331" s="8">
        <v>3</v>
      </c>
      <c r="CA331" s="8">
        <v>36</v>
      </c>
      <c r="CB331" s="8">
        <v>4</v>
      </c>
      <c r="CC331" s="8">
        <v>16</v>
      </c>
      <c r="CD331" s="8">
        <v>2</v>
      </c>
      <c r="CE331" s="8">
        <v>5</v>
      </c>
      <c r="CF331" s="8">
        <v>0</v>
      </c>
      <c r="CG331" s="8">
        <v>7</v>
      </c>
      <c r="CH331" s="8">
        <v>13</v>
      </c>
      <c r="CI331" s="8">
        <v>27</v>
      </c>
      <c r="CJ331" s="8">
        <v>1</v>
      </c>
      <c r="CK331" s="8">
        <v>15</v>
      </c>
      <c r="CL331" s="8">
        <v>11</v>
      </c>
      <c r="CM331" s="8">
        <v>8</v>
      </c>
      <c r="CN331" s="8">
        <v>14</v>
      </c>
      <c r="CO331" s="8">
        <v>1</v>
      </c>
      <c r="CP331" s="8">
        <v>1</v>
      </c>
      <c r="CQ331" s="8">
        <v>8</v>
      </c>
      <c r="CR331" s="8">
        <v>3</v>
      </c>
      <c r="CS331" s="8">
        <v>10</v>
      </c>
      <c r="CT331" s="8">
        <v>2</v>
      </c>
      <c r="CU331" s="8">
        <v>0</v>
      </c>
      <c r="CV331" s="8">
        <v>17</v>
      </c>
      <c r="CW331" s="8">
        <v>82</v>
      </c>
      <c r="CX331" s="8">
        <v>29</v>
      </c>
      <c r="CY331" s="8">
        <v>9</v>
      </c>
      <c r="CZ331" s="8">
        <v>31</v>
      </c>
      <c r="DA331" s="8">
        <v>10</v>
      </c>
      <c r="DB331" s="8">
        <v>12</v>
      </c>
      <c r="DC331" s="8">
        <v>4</v>
      </c>
      <c r="DD331" s="8">
        <v>19</v>
      </c>
      <c r="DE331" s="8">
        <v>217</v>
      </c>
      <c r="DF331" s="8">
        <v>70977</v>
      </c>
      <c r="DG331" s="8">
        <v>33</v>
      </c>
      <c r="DH331" s="8">
        <v>102</v>
      </c>
      <c r="DI331" s="8">
        <v>13</v>
      </c>
      <c r="DJ331" s="8">
        <v>6</v>
      </c>
      <c r="DK331" s="8">
        <v>24</v>
      </c>
      <c r="DL331" s="8">
        <v>86</v>
      </c>
      <c r="DM331" s="8">
        <v>10</v>
      </c>
      <c r="DN331" s="8">
        <v>12</v>
      </c>
      <c r="DO331" s="8">
        <v>19</v>
      </c>
      <c r="DP331" s="8">
        <v>11</v>
      </c>
      <c r="DQ331" s="8">
        <v>17</v>
      </c>
      <c r="DR331" s="8">
        <v>3</v>
      </c>
      <c r="DS331" s="8">
        <v>677</v>
      </c>
      <c r="DT331" s="8">
        <v>14</v>
      </c>
      <c r="DU331" s="8">
        <v>4</v>
      </c>
      <c r="DV331" s="8">
        <v>6</v>
      </c>
      <c r="DW331" s="8">
        <v>2</v>
      </c>
      <c r="DX331" s="8">
        <v>32</v>
      </c>
      <c r="DY331" s="8">
        <v>8</v>
      </c>
      <c r="DZ331" s="8">
        <v>10</v>
      </c>
      <c r="EA331" s="8">
        <v>33</v>
      </c>
      <c r="EB331" s="8">
        <v>20</v>
      </c>
      <c r="EC331" s="8">
        <v>26</v>
      </c>
      <c r="ED331" s="8">
        <v>7</v>
      </c>
      <c r="EE331" s="8">
        <v>3</v>
      </c>
      <c r="EF331" s="8">
        <v>12</v>
      </c>
      <c r="EG331" s="8">
        <v>4</v>
      </c>
    </row>
    <row r="332" spans="1:137" ht="12.75">
      <c r="A332" s="9" t="s">
        <v>13</v>
      </c>
      <c r="C332" s="8">
        <v>9</v>
      </c>
      <c r="D332" s="8">
        <v>25</v>
      </c>
      <c r="E332" s="8">
        <v>3</v>
      </c>
      <c r="F332" s="8">
        <v>9</v>
      </c>
      <c r="G332" s="8">
        <v>37</v>
      </c>
      <c r="H332" s="8">
        <v>17</v>
      </c>
      <c r="I332" s="8">
        <v>40</v>
      </c>
      <c r="J332" s="8">
        <v>12</v>
      </c>
      <c r="K332" s="8">
        <v>23</v>
      </c>
      <c r="L332" s="8">
        <v>17</v>
      </c>
      <c r="M332" s="8">
        <v>10</v>
      </c>
      <c r="N332" s="8">
        <v>86</v>
      </c>
      <c r="O332" s="8">
        <v>50</v>
      </c>
      <c r="P332" s="8">
        <v>22</v>
      </c>
      <c r="Q332" s="8">
        <v>19</v>
      </c>
      <c r="R332" s="8">
        <v>79</v>
      </c>
      <c r="S332" s="8">
        <v>40709</v>
      </c>
      <c r="T332" s="8">
        <v>4858</v>
      </c>
      <c r="U332" s="8">
        <v>8</v>
      </c>
      <c r="V332" s="8">
        <v>3</v>
      </c>
      <c r="W332" s="8">
        <v>4</v>
      </c>
      <c r="X332" s="8">
        <v>4</v>
      </c>
      <c r="Y332" s="8">
        <v>193</v>
      </c>
      <c r="Z332" s="8">
        <v>276</v>
      </c>
      <c r="AA332" s="8">
        <v>1</v>
      </c>
      <c r="AB332" s="8">
        <v>2</v>
      </c>
      <c r="AC332" s="8">
        <v>1</v>
      </c>
      <c r="AD332" s="8">
        <v>9</v>
      </c>
      <c r="AE332" s="8">
        <v>11</v>
      </c>
      <c r="AF332" s="8">
        <v>22</v>
      </c>
      <c r="AG332" s="8">
        <v>421</v>
      </c>
      <c r="AH332" s="8">
        <v>10</v>
      </c>
      <c r="AI332" s="8">
        <v>2</v>
      </c>
      <c r="AJ332" s="8">
        <v>18</v>
      </c>
      <c r="AK332" s="8">
        <v>7</v>
      </c>
      <c r="AL332" s="8">
        <v>115</v>
      </c>
      <c r="AM332" s="8">
        <v>8</v>
      </c>
      <c r="AN332" s="8">
        <v>9</v>
      </c>
      <c r="AO332" s="8">
        <v>31</v>
      </c>
      <c r="AP332" s="8">
        <v>62</v>
      </c>
      <c r="AQ332" s="8">
        <v>14</v>
      </c>
      <c r="AR332" s="8">
        <v>19</v>
      </c>
      <c r="AS332" s="8">
        <v>125</v>
      </c>
      <c r="AT332" s="8">
        <v>27</v>
      </c>
      <c r="AU332" s="8">
        <v>33</v>
      </c>
      <c r="AV332" s="8">
        <v>27</v>
      </c>
      <c r="AW332" s="8">
        <v>61</v>
      </c>
      <c r="AX332" s="8">
        <v>59</v>
      </c>
      <c r="AY332" s="8">
        <v>1</v>
      </c>
      <c r="AZ332" s="8">
        <v>1093</v>
      </c>
      <c r="BA332" s="8">
        <v>5</v>
      </c>
      <c r="BB332" s="8">
        <v>14</v>
      </c>
      <c r="BC332" s="8">
        <v>32</v>
      </c>
      <c r="BD332" s="8">
        <v>21</v>
      </c>
      <c r="BE332" s="8">
        <v>3</v>
      </c>
      <c r="BF332" s="8">
        <v>2</v>
      </c>
      <c r="BG332" s="8">
        <v>10</v>
      </c>
      <c r="BH332" s="8">
        <v>10</v>
      </c>
      <c r="BI332" s="8">
        <v>5</v>
      </c>
      <c r="BJ332" s="8">
        <v>11</v>
      </c>
      <c r="BK332" s="8">
        <v>7</v>
      </c>
      <c r="BL332" s="8">
        <v>1</v>
      </c>
      <c r="BM332" s="8">
        <v>8</v>
      </c>
      <c r="BN332" s="8">
        <v>9</v>
      </c>
      <c r="BO332" s="8">
        <v>5</v>
      </c>
      <c r="BP332" s="8">
        <v>0</v>
      </c>
      <c r="BQ332" s="8">
        <v>153</v>
      </c>
      <c r="BR332" s="8">
        <v>3</v>
      </c>
      <c r="BS332" s="8">
        <v>2</v>
      </c>
      <c r="BT332" s="8">
        <v>9</v>
      </c>
      <c r="BU332" s="8">
        <v>37</v>
      </c>
      <c r="BV332" s="8">
        <v>17439</v>
      </c>
      <c r="BW332" s="8">
        <v>3</v>
      </c>
      <c r="BX332" s="8">
        <v>3</v>
      </c>
      <c r="BY332" s="8">
        <v>7</v>
      </c>
      <c r="BZ332" s="8">
        <v>3</v>
      </c>
      <c r="CA332" s="8">
        <v>36</v>
      </c>
      <c r="CB332" s="8">
        <v>4</v>
      </c>
      <c r="CC332" s="8">
        <v>16</v>
      </c>
      <c r="CD332" s="8">
        <v>2</v>
      </c>
      <c r="CE332" s="8">
        <v>5</v>
      </c>
      <c r="CF332" s="8">
        <v>0</v>
      </c>
      <c r="CG332" s="8">
        <v>7</v>
      </c>
      <c r="CH332" s="8">
        <v>13</v>
      </c>
      <c r="CI332" s="8">
        <v>27</v>
      </c>
      <c r="CJ332" s="8">
        <v>1</v>
      </c>
      <c r="CK332" s="8">
        <v>15</v>
      </c>
      <c r="CL332" s="8">
        <v>11</v>
      </c>
      <c r="CM332" s="8">
        <v>8</v>
      </c>
      <c r="CN332" s="8">
        <v>14</v>
      </c>
      <c r="CO332" s="8">
        <v>1</v>
      </c>
      <c r="CP332" s="8">
        <v>1</v>
      </c>
      <c r="CQ332" s="8">
        <v>8</v>
      </c>
      <c r="CR332" s="8">
        <v>3</v>
      </c>
      <c r="CS332" s="8">
        <v>10</v>
      </c>
      <c r="CT332" s="8">
        <v>2</v>
      </c>
      <c r="CU332" s="8">
        <v>0</v>
      </c>
      <c r="CV332" s="8">
        <v>17</v>
      </c>
      <c r="CW332" s="8">
        <v>82</v>
      </c>
      <c r="CX332" s="8">
        <v>29</v>
      </c>
      <c r="CY332" s="8">
        <v>9</v>
      </c>
      <c r="CZ332" s="8">
        <v>31</v>
      </c>
      <c r="DA332" s="8">
        <v>10</v>
      </c>
      <c r="DB332" s="8">
        <v>12</v>
      </c>
      <c r="DC332" s="8">
        <v>4</v>
      </c>
      <c r="DD332" s="8">
        <v>19</v>
      </c>
      <c r="DE332" s="8">
        <v>217</v>
      </c>
      <c r="DF332" s="8">
        <v>70977</v>
      </c>
      <c r="DG332" s="8">
        <v>33</v>
      </c>
      <c r="DH332" s="8">
        <v>102</v>
      </c>
      <c r="DI332" s="8">
        <v>13</v>
      </c>
      <c r="DJ332" s="8">
        <v>6</v>
      </c>
      <c r="DK332" s="8">
        <v>24</v>
      </c>
      <c r="DL332" s="8">
        <v>86</v>
      </c>
      <c r="DM332" s="8">
        <v>10</v>
      </c>
      <c r="DN332" s="8">
        <v>12</v>
      </c>
      <c r="DO332" s="8">
        <v>19</v>
      </c>
      <c r="DP332" s="8">
        <v>11</v>
      </c>
      <c r="DQ332" s="8">
        <v>17</v>
      </c>
      <c r="DR332" s="8">
        <v>3</v>
      </c>
      <c r="DS332" s="8">
        <v>677</v>
      </c>
      <c r="DT332" s="8">
        <v>14</v>
      </c>
      <c r="DU332" s="8">
        <v>4</v>
      </c>
      <c r="DV332" s="8">
        <v>6</v>
      </c>
      <c r="DW332" s="8">
        <v>2</v>
      </c>
      <c r="DX332" s="8">
        <v>32</v>
      </c>
      <c r="DY332" s="8">
        <v>8</v>
      </c>
      <c r="DZ332" s="8">
        <v>10</v>
      </c>
      <c r="EA332" s="8">
        <v>33</v>
      </c>
      <c r="EB332" s="8">
        <v>20</v>
      </c>
      <c r="EC332" s="8">
        <v>26</v>
      </c>
      <c r="ED332" s="8">
        <v>7</v>
      </c>
      <c r="EE332" s="8">
        <v>3</v>
      </c>
      <c r="EF332" s="8">
        <v>12</v>
      </c>
      <c r="EG332" s="8">
        <v>4</v>
      </c>
    </row>
    <row r="333" spans="2:137" s="10" customFormat="1" ht="12.75" customHeight="1">
      <c r="B333" s="11" t="s">
        <v>145</v>
      </c>
      <c r="C333" s="12">
        <f aca="true" t="shared" si="170" ref="C333:AH333">C332/139288</f>
        <v>6.461432427775545E-05</v>
      </c>
      <c r="D333" s="12">
        <f t="shared" si="170"/>
        <v>0.00017948423410487624</v>
      </c>
      <c r="E333" s="12">
        <f t="shared" si="170"/>
        <v>2.1538108092585148E-05</v>
      </c>
      <c r="F333" s="12">
        <f t="shared" si="170"/>
        <v>6.461432427775545E-05</v>
      </c>
      <c r="G333" s="12">
        <f t="shared" si="170"/>
        <v>0.00026563666647521684</v>
      </c>
      <c r="H333" s="12">
        <f t="shared" si="170"/>
        <v>0.00012204927919131583</v>
      </c>
      <c r="I333" s="12">
        <f t="shared" si="170"/>
        <v>0.00028717477456780195</v>
      </c>
      <c r="J333" s="12">
        <f t="shared" si="170"/>
        <v>8.615243237034059E-05</v>
      </c>
      <c r="K333" s="12">
        <f t="shared" si="170"/>
        <v>0.00016512549537648613</v>
      </c>
      <c r="L333" s="12">
        <f t="shared" si="170"/>
        <v>0.00012204927919131583</v>
      </c>
      <c r="M333" s="12">
        <f t="shared" si="170"/>
        <v>7.179369364195049E-05</v>
      </c>
      <c r="N333" s="12">
        <f t="shared" si="170"/>
        <v>0.0006174257653207742</v>
      </c>
      <c r="O333" s="12">
        <f t="shared" si="170"/>
        <v>0.00035896846820975247</v>
      </c>
      <c r="P333" s="12">
        <f t="shared" si="170"/>
        <v>0.00015794612601229108</v>
      </c>
      <c r="Q333" s="12">
        <f t="shared" si="170"/>
        <v>0.00013640801791970592</v>
      </c>
      <c r="R333" s="12">
        <f t="shared" si="170"/>
        <v>0.0005671701797714089</v>
      </c>
      <c r="S333" s="12">
        <f t="shared" si="170"/>
        <v>0.29226494744701625</v>
      </c>
      <c r="T333" s="12">
        <f t="shared" si="170"/>
        <v>0.034877376371259546</v>
      </c>
      <c r="U333" s="12">
        <f t="shared" si="170"/>
        <v>5.7434954913560395E-05</v>
      </c>
      <c r="V333" s="12">
        <f t="shared" si="170"/>
        <v>2.1538108092585148E-05</v>
      </c>
      <c r="W333" s="12">
        <f t="shared" si="170"/>
        <v>2.8717477456780197E-05</v>
      </c>
      <c r="X333" s="12">
        <f t="shared" si="170"/>
        <v>2.8717477456780197E-05</v>
      </c>
      <c r="Y333" s="12">
        <f t="shared" si="170"/>
        <v>0.0013856182872896445</v>
      </c>
      <c r="Z333" s="12">
        <f t="shared" si="170"/>
        <v>0.0019815059445178335</v>
      </c>
      <c r="AA333" s="12">
        <f t="shared" si="170"/>
        <v>7.179369364195049E-06</v>
      </c>
      <c r="AB333" s="12">
        <f t="shared" si="170"/>
        <v>1.4358738728390099E-05</v>
      </c>
      <c r="AC333" s="12">
        <f t="shared" si="170"/>
        <v>7.179369364195049E-06</v>
      </c>
      <c r="AD333" s="12">
        <f t="shared" si="170"/>
        <v>6.461432427775545E-05</v>
      </c>
      <c r="AE333" s="12">
        <f t="shared" si="170"/>
        <v>7.897306300614554E-05</v>
      </c>
      <c r="AF333" s="12">
        <f t="shared" si="170"/>
        <v>0.00015794612601229108</v>
      </c>
      <c r="AG333" s="12">
        <f t="shared" si="170"/>
        <v>0.0030225145023261156</v>
      </c>
      <c r="AH333" s="12">
        <f t="shared" si="170"/>
        <v>7.179369364195049E-05</v>
      </c>
      <c r="AI333" s="12">
        <f aca="true" t="shared" si="171" ref="AI333:CT333">AI332/139288</f>
        <v>1.4358738728390099E-05</v>
      </c>
      <c r="AJ333" s="12">
        <f t="shared" si="171"/>
        <v>0.0001292286485555109</v>
      </c>
      <c r="AK333" s="12">
        <f t="shared" si="171"/>
        <v>5.025558554936534E-05</v>
      </c>
      <c r="AL333" s="12">
        <f t="shared" si="171"/>
        <v>0.0008256274768824307</v>
      </c>
      <c r="AM333" s="12">
        <f t="shared" si="171"/>
        <v>5.7434954913560395E-05</v>
      </c>
      <c r="AN333" s="12">
        <f t="shared" si="171"/>
        <v>6.461432427775545E-05</v>
      </c>
      <c r="AO333" s="12">
        <f t="shared" si="171"/>
        <v>0.00022256045029004653</v>
      </c>
      <c r="AP333" s="12">
        <f t="shared" si="171"/>
        <v>0.00044512090058009305</v>
      </c>
      <c r="AQ333" s="12">
        <f t="shared" si="171"/>
        <v>0.00010051117109873068</v>
      </c>
      <c r="AR333" s="12">
        <f t="shared" si="171"/>
        <v>0.00013640801791970592</v>
      </c>
      <c r="AS333" s="12">
        <f t="shared" si="171"/>
        <v>0.0008974211705243811</v>
      </c>
      <c r="AT333" s="12">
        <f t="shared" si="171"/>
        <v>0.00019384297283326631</v>
      </c>
      <c r="AU333" s="12">
        <f t="shared" si="171"/>
        <v>0.00023691918901843663</v>
      </c>
      <c r="AV333" s="12">
        <f t="shared" si="171"/>
        <v>0.00019384297283326631</v>
      </c>
      <c r="AW333" s="12">
        <f t="shared" si="171"/>
        <v>0.000437941531215898</v>
      </c>
      <c r="AX333" s="12">
        <f t="shared" si="171"/>
        <v>0.0004235827924875079</v>
      </c>
      <c r="AY333" s="12">
        <f t="shared" si="171"/>
        <v>7.179369364195049E-06</v>
      </c>
      <c r="AZ333" s="12">
        <f t="shared" si="171"/>
        <v>0.007847050715065189</v>
      </c>
      <c r="BA333" s="12">
        <f t="shared" si="171"/>
        <v>3.589684682097524E-05</v>
      </c>
      <c r="BB333" s="12">
        <f t="shared" si="171"/>
        <v>0.00010051117109873068</v>
      </c>
      <c r="BC333" s="12">
        <f t="shared" si="171"/>
        <v>0.00022973981965424158</v>
      </c>
      <c r="BD333" s="12">
        <f t="shared" si="171"/>
        <v>0.00015076675664809603</v>
      </c>
      <c r="BE333" s="12">
        <f t="shared" si="171"/>
        <v>2.1538108092585148E-05</v>
      </c>
      <c r="BF333" s="12">
        <f t="shared" si="171"/>
        <v>1.4358738728390099E-05</v>
      </c>
      <c r="BG333" s="12">
        <f t="shared" si="171"/>
        <v>7.179369364195049E-05</v>
      </c>
      <c r="BH333" s="12">
        <f t="shared" si="171"/>
        <v>7.179369364195049E-05</v>
      </c>
      <c r="BI333" s="12">
        <f t="shared" si="171"/>
        <v>3.589684682097524E-05</v>
      </c>
      <c r="BJ333" s="12">
        <f t="shared" si="171"/>
        <v>7.897306300614554E-05</v>
      </c>
      <c r="BK333" s="12">
        <f t="shared" si="171"/>
        <v>5.025558554936534E-05</v>
      </c>
      <c r="BL333" s="12">
        <f t="shared" si="171"/>
        <v>7.179369364195049E-06</v>
      </c>
      <c r="BM333" s="12">
        <f t="shared" si="171"/>
        <v>5.7434954913560395E-05</v>
      </c>
      <c r="BN333" s="12">
        <f t="shared" si="171"/>
        <v>6.461432427775545E-05</v>
      </c>
      <c r="BO333" s="12">
        <f t="shared" si="171"/>
        <v>3.589684682097524E-05</v>
      </c>
      <c r="BP333" s="12">
        <f t="shared" si="171"/>
        <v>0</v>
      </c>
      <c r="BQ333" s="12">
        <f t="shared" si="171"/>
        <v>0.0010984435127218426</v>
      </c>
      <c r="BR333" s="12">
        <f t="shared" si="171"/>
        <v>2.1538108092585148E-05</v>
      </c>
      <c r="BS333" s="12">
        <f t="shared" si="171"/>
        <v>1.4358738728390099E-05</v>
      </c>
      <c r="BT333" s="12">
        <f t="shared" si="171"/>
        <v>6.461432427775545E-05</v>
      </c>
      <c r="BU333" s="12">
        <f t="shared" si="171"/>
        <v>0.00026563666647521684</v>
      </c>
      <c r="BV333" s="12">
        <f t="shared" si="171"/>
        <v>0.12520102234219746</v>
      </c>
      <c r="BW333" s="12">
        <f t="shared" si="171"/>
        <v>2.1538108092585148E-05</v>
      </c>
      <c r="BX333" s="12">
        <f t="shared" si="171"/>
        <v>2.1538108092585148E-05</v>
      </c>
      <c r="BY333" s="12">
        <f t="shared" si="171"/>
        <v>5.025558554936534E-05</v>
      </c>
      <c r="BZ333" s="12">
        <f t="shared" si="171"/>
        <v>2.1538108092585148E-05</v>
      </c>
      <c r="CA333" s="12">
        <f t="shared" si="171"/>
        <v>0.0002584572971110218</v>
      </c>
      <c r="CB333" s="12">
        <f t="shared" si="171"/>
        <v>2.8717477456780197E-05</v>
      </c>
      <c r="CC333" s="12">
        <f t="shared" si="171"/>
        <v>0.00011486990982712079</v>
      </c>
      <c r="CD333" s="12">
        <f t="shared" si="171"/>
        <v>1.4358738728390099E-05</v>
      </c>
      <c r="CE333" s="12">
        <f t="shared" si="171"/>
        <v>3.589684682097524E-05</v>
      </c>
      <c r="CF333" s="12">
        <f t="shared" si="171"/>
        <v>0</v>
      </c>
      <c r="CG333" s="12">
        <f t="shared" si="171"/>
        <v>5.025558554936534E-05</v>
      </c>
      <c r="CH333" s="12">
        <f t="shared" si="171"/>
        <v>9.333180173453564E-05</v>
      </c>
      <c r="CI333" s="12">
        <f t="shared" si="171"/>
        <v>0.00019384297283326631</v>
      </c>
      <c r="CJ333" s="12">
        <f t="shared" si="171"/>
        <v>7.179369364195049E-06</v>
      </c>
      <c r="CK333" s="12">
        <f t="shared" si="171"/>
        <v>0.00010769054046292574</v>
      </c>
      <c r="CL333" s="12">
        <f t="shared" si="171"/>
        <v>7.897306300614554E-05</v>
      </c>
      <c r="CM333" s="12">
        <f t="shared" si="171"/>
        <v>5.7434954913560395E-05</v>
      </c>
      <c r="CN333" s="12">
        <f t="shared" si="171"/>
        <v>0.00010051117109873068</v>
      </c>
      <c r="CO333" s="12">
        <f t="shared" si="171"/>
        <v>7.179369364195049E-06</v>
      </c>
      <c r="CP333" s="12">
        <f t="shared" si="171"/>
        <v>7.179369364195049E-06</v>
      </c>
      <c r="CQ333" s="12">
        <f t="shared" si="171"/>
        <v>5.7434954913560395E-05</v>
      </c>
      <c r="CR333" s="12">
        <f t="shared" si="171"/>
        <v>2.1538108092585148E-05</v>
      </c>
      <c r="CS333" s="12">
        <f t="shared" si="171"/>
        <v>7.179369364195049E-05</v>
      </c>
      <c r="CT333" s="12">
        <f t="shared" si="171"/>
        <v>1.4358738728390099E-05</v>
      </c>
      <c r="CU333" s="12">
        <f aca="true" t="shared" si="172" ref="CU333:EG333">CU332/139288</f>
        <v>0</v>
      </c>
      <c r="CV333" s="12">
        <f t="shared" si="172"/>
        <v>0.00012204927919131583</v>
      </c>
      <c r="CW333" s="12">
        <f t="shared" si="172"/>
        <v>0.000588708287863994</v>
      </c>
      <c r="CX333" s="12">
        <f t="shared" si="172"/>
        <v>0.00020820171156165642</v>
      </c>
      <c r="CY333" s="12">
        <f t="shared" si="172"/>
        <v>6.461432427775545E-05</v>
      </c>
      <c r="CZ333" s="12">
        <f t="shared" si="172"/>
        <v>0.00022256045029004653</v>
      </c>
      <c r="DA333" s="12">
        <f t="shared" si="172"/>
        <v>7.179369364195049E-05</v>
      </c>
      <c r="DB333" s="12">
        <f t="shared" si="172"/>
        <v>8.615243237034059E-05</v>
      </c>
      <c r="DC333" s="12">
        <f t="shared" si="172"/>
        <v>2.8717477456780197E-05</v>
      </c>
      <c r="DD333" s="12">
        <f t="shared" si="172"/>
        <v>0.00013640801791970592</v>
      </c>
      <c r="DE333" s="12">
        <f t="shared" si="172"/>
        <v>0.0015579231520303257</v>
      </c>
      <c r="DF333" s="12">
        <f t="shared" si="172"/>
        <v>0.509570099362472</v>
      </c>
      <c r="DG333" s="12">
        <f t="shared" si="172"/>
        <v>0.00023691918901843663</v>
      </c>
      <c r="DH333" s="12">
        <f t="shared" si="172"/>
        <v>0.000732295675147895</v>
      </c>
      <c r="DI333" s="12">
        <f t="shared" si="172"/>
        <v>9.333180173453564E-05</v>
      </c>
      <c r="DJ333" s="12">
        <f t="shared" si="172"/>
        <v>4.3076216185170296E-05</v>
      </c>
      <c r="DK333" s="12">
        <f t="shared" si="172"/>
        <v>0.00017230486474068118</v>
      </c>
      <c r="DL333" s="12">
        <f t="shared" si="172"/>
        <v>0.0006174257653207742</v>
      </c>
      <c r="DM333" s="12">
        <f t="shared" si="172"/>
        <v>7.179369364195049E-05</v>
      </c>
      <c r="DN333" s="12">
        <f t="shared" si="172"/>
        <v>8.615243237034059E-05</v>
      </c>
      <c r="DO333" s="12">
        <f t="shared" si="172"/>
        <v>0.00013640801791970592</v>
      </c>
      <c r="DP333" s="12">
        <f t="shared" si="172"/>
        <v>7.897306300614554E-05</v>
      </c>
      <c r="DQ333" s="12">
        <f t="shared" si="172"/>
        <v>0.00012204927919131583</v>
      </c>
      <c r="DR333" s="12">
        <f t="shared" si="172"/>
        <v>2.1538108092585148E-05</v>
      </c>
      <c r="DS333" s="12">
        <f t="shared" si="172"/>
        <v>0.004860433059560049</v>
      </c>
      <c r="DT333" s="12">
        <f t="shared" si="172"/>
        <v>0.00010051117109873068</v>
      </c>
      <c r="DU333" s="12">
        <f t="shared" si="172"/>
        <v>2.8717477456780197E-05</v>
      </c>
      <c r="DV333" s="12">
        <f t="shared" si="172"/>
        <v>4.3076216185170296E-05</v>
      </c>
      <c r="DW333" s="12">
        <f t="shared" si="172"/>
        <v>1.4358738728390099E-05</v>
      </c>
      <c r="DX333" s="12">
        <f t="shared" si="172"/>
        <v>0.00022973981965424158</v>
      </c>
      <c r="DY333" s="12">
        <f t="shared" si="172"/>
        <v>5.7434954913560395E-05</v>
      </c>
      <c r="DZ333" s="12">
        <f t="shared" si="172"/>
        <v>7.179369364195049E-05</v>
      </c>
      <c r="EA333" s="12">
        <f t="shared" si="172"/>
        <v>0.00023691918901843663</v>
      </c>
      <c r="EB333" s="12">
        <f t="shared" si="172"/>
        <v>0.00014358738728390097</v>
      </c>
      <c r="EC333" s="12">
        <f t="shared" si="172"/>
        <v>0.0001866636034690713</v>
      </c>
      <c r="ED333" s="12">
        <f t="shared" si="172"/>
        <v>5.025558554936534E-05</v>
      </c>
      <c r="EE333" s="12">
        <f t="shared" si="172"/>
        <v>2.1538108092585148E-05</v>
      </c>
      <c r="EF333" s="12">
        <f t="shared" si="172"/>
        <v>8.615243237034059E-05</v>
      </c>
      <c r="EG333" s="12">
        <f t="shared" si="172"/>
        <v>2.8717477456780197E-05</v>
      </c>
    </row>
    <row r="334" spans="2:137" ht="4.5" customHeight="1">
      <c r="B334" s="13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</row>
    <row r="335" spans="1:137" ht="12.75">
      <c r="A335" s="3" t="s">
        <v>114</v>
      </c>
      <c r="B335" s="13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</row>
    <row r="336" spans="2:137" ht="12.75">
      <c r="B336" s="7" t="s">
        <v>95</v>
      </c>
      <c r="C336" s="8">
        <v>12</v>
      </c>
      <c r="D336" s="8">
        <v>21</v>
      </c>
      <c r="E336" s="8">
        <v>9</v>
      </c>
      <c r="F336" s="8">
        <v>5</v>
      </c>
      <c r="G336" s="8">
        <v>31</v>
      </c>
      <c r="H336" s="8">
        <v>19</v>
      </c>
      <c r="I336" s="8">
        <v>60</v>
      </c>
      <c r="J336" s="8">
        <v>11</v>
      </c>
      <c r="K336" s="8">
        <v>13</v>
      </c>
      <c r="L336" s="8">
        <v>8</v>
      </c>
      <c r="M336" s="8">
        <v>10</v>
      </c>
      <c r="N336" s="8">
        <v>104</v>
      </c>
      <c r="O336" s="8">
        <v>44</v>
      </c>
      <c r="P336" s="8">
        <v>10</v>
      </c>
      <c r="Q336" s="8">
        <v>26</v>
      </c>
      <c r="R336" s="8">
        <v>33</v>
      </c>
      <c r="S336" s="8">
        <v>33463</v>
      </c>
      <c r="T336" s="8">
        <v>3349</v>
      </c>
      <c r="U336" s="8">
        <v>10</v>
      </c>
      <c r="V336" s="8">
        <v>8</v>
      </c>
      <c r="W336" s="8">
        <v>7</v>
      </c>
      <c r="X336" s="8">
        <v>2</v>
      </c>
      <c r="Y336" s="8">
        <v>232</v>
      </c>
      <c r="Z336" s="8">
        <v>194</v>
      </c>
      <c r="AA336" s="8">
        <v>0</v>
      </c>
      <c r="AB336" s="8">
        <v>4</v>
      </c>
      <c r="AC336" s="8">
        <v>0</v>
      </c>
      <c r="AD336" s="8">
        <v>12</v>
      </c>
      <c r="AE336" s="8">
        <v>6</v>
      </c>
      <c r="AF336" s="8">
        <v>33</v>
      </c>
      <c r="AG336" s="8">
        <v>327</v>
      </c>
      <c r="AH336" s="8">
        <v>6</v>
      </c>
      <c r="AI336" s="8">
        <v>4</v>
      </c>
      <c r="AJ336" s="8">
        <v>23</v>
      </c>
      <c r="AK336" s="8">
        <v>3</v>
      </c>
      <c r="AL336" s="8">
        <v>86</v>
      </c>
      <c r="AM336" s="8">
        <v>8</v>
      </c>
      <c r="AN336" s="8">
        <v>9</v>
      </c>
      <c r="AO336" s="8">
        <v>39</v>
      </c>
      <c r="AP336" s="8">
        <v>122</v>
      </c>
      <c r="AQ336" s="8">
        <v>27</v>
      </c>
      <c r="AR336" s="8">
        <v>19</v>
      </c>
      <c r="AS336" s="8">
        <v>102</v>
      </c>
      <c r="AT336" s="8">
        <v>12</v>
      </c>
      <c r="AU336" s="8">
        <v>18</v>
      </c>
      <c r="AV336" s="8">
        <v>24</v>
      </c>
      <c r="AW336" s="8">
        <v>79</v>
      </c>
      <c r="AX336" s="8">
        <v>54</v>
      </c>
      <c r="AY336" s="8">
        <v>4</v>
      </c>
      <c r="AZ336" s="8">
        <v>813</v>
      </c>
      <c r="BA336" s="8">
        <v>6</v>
      </c>
      <c r="BB336" s="8">
        <v>9</v>
      </c>
      <c r="BC336" s="8">
        <v>15</v>
      </c>
      <c r="BD336" s="8">
        <v>20</v>
      </c>
      <c r="BE336" s="8">
        <v>3</v>
      </c>
      <c r="BF336" s="8">
        <v>5</v>
      </c>
      <c r="BG336" s="8">
        <v>3</v>
      </c>
      <c r="BH336" s="8">
        <v>8</v>
      </c>
      <c r="BI336" s="8">
        <v>2</v>
      </c>
      <c r="BJ336" s="8">
        <v>10</v>
      </c>
      <c r="BK336" s="8">
        <v>5</v>
      </c>
      <c r="BL336" s="8">
        <v>3</v>
      </c>
      <c r="BM336" s="8">
        <v>10</v>
      </c>
      <c r="BN336" s="8">
        <v>2</v>
      </c>
      <c r="BO336" s="8">
        <v>0</v>
      </c>
      <c r="BP336" s="8">
        <v>0</v>
      </c>
      <c r="BQ336" s="8">
        <v>113</v>
      </c>
      <c r="BR336" s="8">
        <v>9</v>
      </c>
      <c r="BS336" s="8">
        <v>2</v>
      </c>
      <c r="BT336" s="8">
        <v>10</v>
      </c>
      <c r="BU336" s="8">
        <v>38</v>
      </c>
      <c r="BV336" s="8">
        <v>15717</v>
      </c>
      <c r="BW336" s="8">
        <v>3</v>
      </c>
      <c r="BX336" s="8">
        <v>3</v>
      </c>
      <c r="BY336" s="8">
        <v>5</v>
      </c>
      <c r="BZ336" s="8">
        <v>1</v>
      </c>
      <c r="CA336" s="8">
        <v>32</v>
      </c>
      <c r="CB336" s="8">
        <v>6</v>
      </c>
      <c r="CC336" s="8">
        <v>23</v>
      </c>
      <c r="CD336" s="8">
        <v>3</v>
      </c>
      <c r="CE336" s="8">
        <v>6</v>
      </c>
      <c r="CF336" s="8">
        <v>4</v>
      </c>
      <c r="CG336" s="8">
        <v>2</v>
      </c>
      <c r="CH336" s="8">
        <v>13</v>
      </c>
      <c r="CI336" s="8">
        <v>38</v>
      </c>
      <c r="CJ336" s="8">
        <v>0</v>
      </c>
      <c r="CK336" s="8">
        <v>7</v>
      </c>
      <c r="CL336" s="8">
        <v>13</v>
      </c>
      <c r="CM336" s="8">
        <v>3</v>
      </c>
      <c r="CN336" s="8">
        <v>7</v>
      </c>
      <c r="CO336" s="8">
        <v>3</v>
      </c>
      <c r="CP336" s="8">
        <v>4</v>
      </c>
      <c r="CQ336" s="8">
        <v>12</v>
      </c>
      <c r="CR336" s="8">
        <v>3</v>
      </c>
      <c r="CS336" s="8">
        <v>0</v>
      </c>
      <c r="CT336" s="8">
        <v>2</v>
      </c>
      <c r="CU336" s="8">
        <v>1</v>
      </c>
      <c r="CV336" s="8">
        <v>13</v>
      </c>
      <c r="CW336" s="8">
        <v>64</v>
      </c>
      <c r="CX336" s="8">
        <v>25</v>
      </c>
      <c r="CY336" s="8">
        <v>4</v>
      </c>
      <c r="CZ336" s="8">
        <v>13</v>
      </c>
      <c r="DA336" s="8">
        <v>5</v>
      </c>
      <c r="DB336" s="8">
        <v>6</v>
      </c>
      <c r="DC336" s="8">
        <v>8</v>
      </c>
      <c r="DD336" s="8">
        <v>13</v>
      </c>
      <c r="DE336" s="8">
        <v>207</v>
      </c>
      <c r="DF336" s="8">
        <v>64902</v>
      </c>
      <c r="DG336" s="8">
        <v>25</v>
      </c>
      <c r="DH336" s="8">
        <v>102</v>
      </c>
      <c r="DI336" s="8">
        <v>14</v>
      </c>
      <c r="DJ336" s="8">
        <v>7</v>
      </c>
      <c r="DK336" s="8">
        <v>23</v>
      </c>
      <c r="DL336" s="8">
        <v>142</v>
      </c>
      <c r="DM336" s="8">
        <v>2</v>
      </c>
      <c r="DN336" s="8">
        <v>10</v>
      </c>
      <c r="DO336" s="8">
        <v>9</v>
      </c>
      <c r="DP336" s="8">
        <v>12</v>
      </c>
      <c r="DQ336" s="8">
        <v>9</v>
      </c>
      <c r="DR336" s="8">
        <v>2</v>
      </c>
      <c r="DS336" s="8">
        <v>501</v>
      </c>
      <c r="DT336" s="8">
        <v>6</v>
      </c>
      <c r="DU336" s="8">
        <v>1</v>
      </c>
      <c r="DV336" s="8">
        <v>3</v>
      </c>
      <c r="DW336" s="8">
        <v>6</v>
      </c>
      <c r="DX336" s="8">
        <v>23</v>
      </c>
      <c r="DY336" s="8">
        <v>10</v>
      </c>
      <c r="DZ336" s="8">
        <v>11</v>
      </c>
      <c r="EA336" s="8">
        <v>29</v>
      </c>
      <c r="EB336" s="8">
        <v>22</v>
      </c>
      <c r="EC336" s="8">
        <v>27</v>
      </c>
      <c r="ED336" s="8">
        <v>6</v>
      </c>
      <c r="EE336" s="8">
        <v>2</v>
      </c>
      <c r="EF336" s="8">
        <v>7</v>
      </c>
      <c r="EG336" s="8">
        <v>5</v>
      </c>
    </row>
    <row r="337" spans="1:137" ht="12.75">
      <c r="A337" s="9" t="s">
        <v>13</v>
      </c>
      <c r="C337" s="8">
        <v>12</v>
      </c>
      <c r="D337" s="8">
        <v>21</v>
      </c>
      <c r="E337" s="8">
        <v>9</v>
      </c>
      <c r="F337" s="8">
        <v>5</v>
      </c>
      <c r="G337" s="8">
        <v>31</v>
      </c>
      <c r="H337" s="8">
        <v>19</v>
      </c>
      <c r="I337" s="8">
        <v>60</v>
      </c>
      <c r="J337" s="8">
        <v>11</v>
      </c>
      <c r="K337" s="8">
        <v>13</v>
      </c>
      <c r="L337" s="8">
        <v>8</v>
      </c>
      <c r="M337" s="8">
        <v>10</v>
      </c>
      <c r="N337" s="8">
        <v>104</v>
      </c>
      <c r="O337" s="8">
        <v>44</v>
      </c>
      <c r="P337" s="8">
        <v>10</v>
      </c>
      <c r="Q337" s="8">
        <v>26</v>
      </c>
      <c r="R337" s="8">
        <v>33</v>
      </c>
      <c r="S337" s="8">
        <v>33463</v>
      </c>
      <c r="T337" s="8">
        <v>3349</v>
      </c>
      <c r="U337" s="8">
        <v>10</v>
      </c>
      <c r="V337" s="8">
        <v>8</v>
      </c>
      <c r="W337" s="8">
        <v>7</v>
      </c>
      <c r="X337" s="8">
        <v>2</v>
      </c>
      <c r="Y337" s="8">
        <v>232</v>
      </c>
      <c r="Z337" s="8">
        <v>194</v>
      </c>
      <c r="AA337" s="8">
        <v>0</v>
      </c>
      <c r="AB337" s="8">
        <v>4</v>
      </c>
      <c r="AC337" s="8">
        <v>0</v>
      </c>
      <c r="AD337" s="8">
        <v>12</v>
      </c>
      <c r="AE337" s="8">
        <v>6</v>
      </c>
      <c r="AF337" s="8">
        <v>33</v>
      </c>
      <c r="AG337" s="8">
        <v>327</v>
      </c>
      <c r="AH337" s="8">
        <v>6</v>
      </c>
      <c r="AI337" s="8">
        <v>4</v>
      </c>
      <c r="AJ337" s="8">
        <v>23</v>
      </c>
      <c r="AK337" s="8">
        <v>3</v>
      </c>
      <c r="AL337" s="8">
        <v>86</v>
      </c>
      <c r="AM337" s="8">
        <v>8</v>
      </c>
      <c r="AN337" s="8">
        <v>9</v>
      </c>
      <c r="AO337" s="8">
        <v>39</v>
      </c>
      <c r="AP337" s="8">
        <v>122</v>
      </c>
      <c r="AQ337" s="8">
        <v>27</v>
      </c>
      <c r="AR337" s="8">
        <v>19</v>
      </c>
      <c r="AS337" s="8">
        <v>102</v>
      </c>
      <c r="AT337" s="8">
        <v>12</v>
      </c>
      <c r="AU337" s="8">
        <v>18</v>
      </c>
      <c r="AV337" s="8">
        <v>24</v>
      </c>
      <c r="AW337" s="8">
        <v>79</v>
      </c>
      <c r="AX337" s="8">
        <v>54</v>
      </c>
      <c r="AY337" s="8">
        <v>4</v>
      </c>
      <c r="AZ337" s="8">
        <v>813</v>
      </c>
      <c r="BA337" s="8">
        <v>6</v>
      </c>
      <c r="BB337" s="8">
        <v>9</v>
      </c>
      <c r="BC337" s="8">
        <v>15</v>
      </c>
      <c r="BD337" s="8">
        <v>20</v>
      </c>
      <c r="BE337" s="8">
        <v>3</v>
      </c>
      <c r="BF337" s="8">
        <v>5</v>
      </c>
      <c r="BG337" s="8">
        <v>3</v>
      </c>
      <c r="BH337" s="8">
        <v>8</v>
      </c>
      <c r="BI337" s="8">
        <v>2</v>
      </c>
      <c r="BJ337" s="8">
        <v>10</v>
      </c>
      <c r="BK337" s="8">
        <v>5</v>
      </c>
      <c r="BL337" s="8">
        <v>3</v>
      </c>
      <c r="BM337" s="8">
        <v>10</v>
      </c>
      <c r="BN337" s="8">
        <v>2</v>
      </c>
      <c r="BO337" s="8">
        <v>0</v>
      </c>
      <c r="BP337" s="8">
        <v>0</v>
      </c>
      <c r="BQ337" s="8">
        <v>113</v>
      </c>
      <c r="BR337" s="8">
        <v>9</v>
      </c>
      <c r="BS337" s="8">
        <v>2</v>
      </c>
      <c r="BT337" s="8">
        <v>10</v>
      </c>
      <c r="BU337" s="8">
        <v>38</v>
      </c>
      <c r="BV337" s="8">
        <v>15717</v>
      </c>
      <c r="BW337" s="8">
        <v>3</v>
      </c>
      <c r="BX337" s="8">
        <v>3</v>
      </c>
      <c r="BY337" s="8">
        <v>5</v>
      </c>
      <c r="BZ337" s="8">
        <v>1</v>
      </c>
      <c r="CA337" s="8">
        <v>32</v>
      </c>
      <c r="CB337" s="8">
        <v>6</v>
      </c>
      <c r="CC337" s="8">
        <v>23</v>
      </c>
      <c r="CD337" s="8">
        <v>3</v>
      </c>
      <c r="CE337" s="8">
        <v>6</v>
      </c>
      <c r="CF337" s="8">
        <v>4</v>
      </c>
      <c r="CG337" s="8">
        <v>2</v>
      </c>
      <c r="CH337" s="8">
        <v>13</v>
      </c>
      <c r="CI337" s="8">
        <v>38</v>
      </c>
      <c r="CJ337" s="8">
        <v>0</v>
      </c>
      <c r="CK337" s="8">
        <v>7</v>
      </c>
      <c r="CL337" s="8">
        <v>13</v>
      </c>
      <c r="CM337" s="8">
        <v>3</v>
      </c>
      <c r="CN337" s="8">
        <v>7</v>
      </c>
      <c r="CO337" s="8">
        <v>3</v>
      </c>
      <c r="CP337" s="8">
        <v>4</v>
      </c>
      <c r="CQ337" s="8">
        <v>12</v>
      </c>
      <c r="CR337" s="8">
        <v>3</v>
      </c>
      <c r="CS337" s="8">
        <v>0</v>
      </c>
      <c r="CT337" s="8">
        <v>2</v>
      </c>
      <c r="CU337" s="8">
        <v>1</v>
      </c>
      <c r="CV337" s="8">
        <v>13</v>
      </c>
      <c r="CW337" s="8">
        <v>64</v>
      </c>
      <c r="CX337" s="8">
        <v>25</v>
      </c>
      <c r="CY337" s="8">
        <v>4</v>
      </c>
      <c r="CZ337" s="8">
        <v>13</v>
      </c>
      <c r="DA337" s="8">
        <v>5</v>
      </c>
      <c r="DB337" s="8">
        <v>6</v>
      </c>
      <c r="DC337" s="8">
        <v>8</v>
      </c>
      <c r="DD337" s="8">
        <v>13</v>
      </c>
      <c r="DE337" s="8">
        <v>207</v>
      </c>
      <c r="DF337" s="8">
        <v>64902</v>
      </c>
      <c r="DG337" s="8">
        <v>25</v>
      </c>
      <c r="DH337" s="8">
        <v>102</v>
      </c>
      <c r="DI337" s="8">
        <v>14</v>
      </c>
      <c r="DJ337" s="8">
        <v>7</v>
      </c>
      <c r="DK337" s="8">
        <v>23</v>
      </c>
      <c r="DL337" s="8">
        <v>142</v>
      </c>
      <c r="DM337" s="8">
        <v>2</v>
      </c>
      <c r="DN337" s="8">
        <v>10</v>
      </c>
      <c r="DO337" s="8">
        <v>9</v>
      </c>
      <c r="DP337" s="8">
        <v>12</v>
      </c>
      <c r="DQ337" s="8">
        <v>9</v>
      </c>
      <c r="DR337" s="8">
        <v>2</v>
      </c>
      <c r="DS337" s="8">
        <v>501</v>
      </c>
      <c r="DT337" s="8">
        <v>6</v>
      </c>
      <c r="DU337" s="8">
        <v>1</v>
      </c>
      <c r="DV337" s="8">
        <v>3</v>
      </c>
      <c r="DW337" s="8">
        <v>6</v>
      </c>
      <c r="DX337" s="8">
        <v>23</v>
      </c>
      <c r="DY337" s="8">
        <v>10</v>
      </c>
      <c r="DZ337" s="8">
        <v>11</v>
      </c>
      <c r="EA337" s="8">
        <v>29</v>
      </c>
      <c r="EB337" s="8">
        <v>22</v>
      </c>
      <c r="EC337" s="8">
        <v>27</v>
      </c>
      <c r="ED337" s="8">
        <v>6</v>
      </c>
      <c r="EE337" s="8">
        <v>2</v>
      </c>
      <c r="EF337" s="8">
        <v>7</v>
      </c>
      <c r="EG337" s="8">
        <v>5</v>
      </c>
    </row>
    <row r="338" spans="2:137" s="10" customFormat="1" ht="12.75" customHeight="1">
      <c r="B338" s="11" t="s">
        <v>145</v>
      </c>
      <c r="C338" s="12">
        <f aca="true" t="shared" si="173" ref="C338:AH338">C337/121975</f>
        <v>9.838081574093052E-05</v>
      </c>
      <c r="D338" s="12">
        <f t="shared" si="173"/>
        <v>0.0001721664275466284</v>
      </c>
      <c r="E338" s="12">
        <f t="shared" si="173"/>
        <v>7.378561180569789E-05</v>
      </c>
      <c r="F338" s="12">
        <f t="shared" si="173"/>
        <v>4.099200655872105E-05</v>
      </c>
      <c r="G338" s="12">
        <f t="shared" si="173"/>
        <v>0.0002541504406640705</v>
      </c>
      <c r="H338" s="12">
        <f t="shared" si="173"/>
        <v>0.00015576962492313997</v>
      </c>
      <c r="I338" s="12">
        <f t="shared" si="173"/>
        <v>0.0004919040787046526</v>
      </c>
      <c r="J338" s="12">
        <f t="shared" si="173"/>
        <v>9.01824144291863E-05</v>
      </c>
      <c r="K338" s="12">
        <f t="shared" si="173"/>
        <v>0.00010657921705267473</v>
      </c>
      <c r="L338" s="12">
        <f t="shared" si="173"/>
        <v>6.558721049395368E-05</v>
      </c>
      <c r="M338" s="12">
        <f t="shared" si="173"/>
        <v>8.19840131174421E-05</v>
      </c>
      <c r="N338" s="12">
        <f t="shared" si="173"/>
        <v>0.0008526337364213978</v>
      </c>
      <c r="O338" s="12">
        <f t="shared" si="173"/>
        <v>0.0003607296577167452</v>
      </c>
      <c r="P338" s="12">
        <f t="shared" si="173"/>
        <v>8.19840131174421E-05</v>
      </c>
      <c r="Q338" s="12">
        <f t="shared" si="173"/>
        <v>0.00021315843410534945</v>
      </c>
      <c r="R338" s="12">
        <f t="shared" si="173"/>
        <v>0.00027054724328755893</v>
      </c>
      <c r="S338" s="12">
        <f t="shared" si="173"/>
        <v>0.2743431030948965</v>
      </c>
      <c r="T338" s="12">
        <f t="shared" si="173"/>
        <v>0.027456445993031358</v>
      </c>
      <c r="U338" s="12">
        <f t="shared" si="173"/>
        <v>8.19840131174421E-05</v>
      </c>
      <c r="V338" s="12">
        <f t="shared" si="173"/>
        <v>6.558721049395368E-05</v>
      </c>
      <c r="W338" s="12">
        <f t="shared" si="173"/>
        <v>5.738880918220947E-05</v>
      </c>
      <c r="X338" s="12">
        <f t="shared" si="173"/>
        <v>1.639680262348842E-05</v>
      </c>
      <c r="Y338" s="12">
        <f t="shared" si="173"/>
        <v>0.0019020291043246567</v>
      </c>
      <c r="Z338" s="12">
        <f t="shared" si="173"/>
        <v>0.0015904898544783768</v>
      </c>
      <c r="AA338" s="12">
        <f t="shared" si="173"/>
        <v>0</v>
      </c>
      <c r="AB338" s="12">
        <f t="shared" si="173"/>
        <v>3.279360524697684E-05</v>
      </c>
      <c r="AC338" s="12">
        <f t="shared" si="173"/>
        <v>0</v>
      </c>
      <c r="AD338" s="12">
        <f t="shared" si="173"/>
        <v>9.838081574093052E-05</v>
      </c>
      <c r="AE338" s="12">
        <f t="shared" si="173"/>
        <v>4.919040787046526E-05</v>
      </c>
      <c r="AF338" s="12">
        <f t="shared" si="173"/>
        <v>0.00027054724328755893</v>
      </c>
      <c r="AG338" s="12">
        <f t="shared" si="173"/>
        <v>0.0026808772289403566</v>
      </c>
      <c r="AH338" s="12">
        <f t="shared" si="173"/>
        <v>4.919040787046526E-05</v>
      </c>
      <c r="AI338" s="12">
        <f aca="true" t="shared" si="174" ref="AI338:CT338">AI337/121975</f>
        <v>3.279360524697684E-05</v>
      </c>
      <c r="AJ338" s="12">
        <f t="shared" si="174"/>
        <v>0.00018856323017011682</v>
      </c>
      <c r="AK338" s="12">
        <f t="shared" si="174"/>
        <v>2.459520393523263E-05</v>
      </c>
      <c r="AL338" s="12">
        <f t="shared" si="174"/>
        <v>0.000705062512810002</v>
      </c>
      <c r="AM338" s="12">
        <f t="shared" si="174"/>
        <v>6.558721049395368E-05</v>
      </c>
      <c r="AN338" s="12">
        <f t="shared" si="174"/>
        <v>7.378561180569789E-05</v>
      </c>
      <c r="AO338" s="12">
        <f t="shared" si="174"/>
        <v>0.0003197376511580242</v>
      </c>
      <c r="AP338" s="12">
        <f t="shared" si="174"/>
        <v>0.0010002049600327937</v>
      </c>
      <c r="AQ338" s="12">
        <f t="shared" si="174"/>
        <v>0.00022135683541709366</v>
      </c>
      <c r="AR338" s="12">
        <f t="shared" si="174"/>
        <v>0.00015576962492313997</v>
      </c>
      <c r="AS338" s="12">
        <f t="shared" si="174"/>
        <v>0.0008362369337979094</v>
      </c>
      <c r="AT338" s="12">
        <f t="shared" si="174"/>
        <v>9.838081574093052E-05</v>
      </c>
      <c r="AU338" s="12">
        <f t="shared" si="174"/>
        <v>0.00014757122361139577</v>
      </c>
      <c r="AV338" s="12">
        <f t="shared" si="174"/>
        <v>0.00019676163148186105</v>
      </c>
      <c r="AW338" s="12">
        <f t="shared" si="174"/>
        <v>0.0006476737036277926</v>
      </c>
      <c r="AX338" s="12">
        <f t="shared" si="174"/>
        <v>0.0004427136708341873</v>
      </c>
      <c r="AY338" s="12">
        <f t="shared" si="174"/>
        <v>3.279360524697684E-05</v>
      </c>
      <c r="AZ338" s="12">
        <f t="shared" si="174"/>
        <v>0.006665300266448042</v>
      </c>
      <c r="BA338" s="12">
        <f t="shared" si="174"/>
        <v>4.919040787046526E-05</v>
      </c>
      <c r="BB338" s="12">
        <f t="shared" si="174"/>
        <v>7.378561180569789E-05</v>
      </c>
      <c r="BC338" s="12">
        <f t="shared" si="174"/>
        <v>0.00012297601967616316</v>
      </c>
      <c r="BD338" s="12">
        <f t="shared" si="174"/>
        <v>0.0001639680262348842</v>
      </c>
      <c r="BE338" s="12">
        <f t="shared" si="174"/>
        <v>2.459520393523263E-05</v>
      </c>
      <c r="BF338" s="12">
        <f t="shared" si="174"/>
        <v>4.099200655872105E-05</v>
      </c>
      <c r="BG338" s="12">
        <f t="shared" si="174"/>
        <v>2.459520393523263E-05</v>
      </c>
      <c r="BH338" s="12">
        <f t="shared" si="174"/>
        <v>6.558721049395368E-05</v>
      </c>
      <c r="BI338" s="12">
        <f t="shared" si="174"/>
        <v>1.639680262348842E-05</v>
      </c>
      <c r="BJ338" s="12">
        <f t="shared" si="174"/>
        <v>8.19840131174421E-05</v>
      </c>
      <c r="BK338" s="12">
        <f t="shared" si="174"/>
        <v>4.099200655872105E-05</v>
      </c>
      <c r="BL338" s="12">
        <f t="shared" si="174"/>
        <v>2.459520393523263E-05</v>
      </c>
      <c r="BM338" s="12">
        <f t="shared" si="174"/>
        <v>8.19840131174421E-05</v>
      </c>
      <c r="BN338" s="12">
        <f t="shared" si="174"/>
        <v>1.639680262348842E-05</v>
      </c>
      <c r="BO338" s="12">
        <f t="shared" si="174"/>
        <v>0</v>
      </c>
      <c r="BP338" s="12">
        <f t="shared" si="174"/>
        <v>0</v>
      </c>
      <c r="BQ338" s="12">
        <f t="shared" si="174"/>
        <v>0.0009264193482270958</v>
      </c>
      <c r="BR338" s="12">
        <f t="shared" si="174"/>
        <v>7.378561180569789E-05</v>
      </c>
      <c r="BS338" s="12">
        <f t="shared" si="174"/>
        <v>1.639680262348842E-05</v>
      </c>
      <c r="BT338" s="12">
        <f t="shared" si="174"/>
        <v>8.19840131174421E-05</v>
      </c>
      <c r="BU338" s="12">
        <f t="shared" si="174"/>
        <v>0.00031153924984627995</v>
      </c>
      <c r="BV338" s="12">
        <f t="shared" si="174"/>
        <v>0.12885427341668373</v>
      </c>
      <c r="BW338" s="12">
        <f t="shared" si="174"/>
        <v>2.459520393523263E-05</v>
      </c>
      <c r="BX338" s="12">
        <f t="shared" si="174"/>
        <v>2.459520393523263E-05</v>
      </c>
      <c r="BY338" s="12">
        <f t="shared" si="174"/>
        <v>4.099200655872105E-05</v>
      </c>
      <c r="BZ338" s="12">
        <f t="shared" si="174"/>
        <v>8.19840131174421E-06</v>
      </c>
      <c r="CA338" s="12">
        <f t="shared" si="174"/>
        <v>0.00026234884197581473</v>
      </c>
      <c r="CB338" s="12">
        <f t="shared" si="174"/>
        <v>4.919040787046526E-05</v>
      </c>
      <c r="CC338" s="12">
        <f t="shared" si="174"/>
        <v>0.00018856323017011682</v>
      </c>
      <c r="CD338" s="12">
        <f t="shared" si="174"/>
        <v>2.459520393523263E-05</v>
      </c>
      <c r="CE338" s="12">
        <f t="shared" si="174"/>
        <v>4.919040787046526E-05</v>
      </c>
      <c r="CF338" s="12">
        <f t="shared" si="174"/>
        <v>3.279360524697684E-05</v>
      </c>
      <c r="CG338" s="12">
        <f t="shared" si="174"/>
        <v>1.639680262348842E-05</v>
      </c>
      <c r="CH338" s="12">
        <f t="shared" si="174"/>
        <v>0.00010657921705267473</v>
      </c>
      <c r="CI338" s="12">
        <f t="shared" si="174"/>
        <v>0.00031153924984627995</v>
      </c>
      <c r="CJ338" s="12">
        <f t="shared" si="174"/>
        <v>0</v>
      </c>
      <c r="CK338" s="12">
        <f t="shared" si="174"/>
        <v>5.738880918220947E-05</v>
      </c>
      <c r="CL338" s="12">
        <f t="shared" si="174"/>
        <v>0.00010657921705267473</v>
      </c>
      <c r="CM338" s="12">
        <f t="shared" si="174"/>
        <v>2.459520393523263E-05</v>
      </c>
      <c r="CN338" s="12">
        <f t="shared" si="174"/>
        <v>5.738880918220947E-05</v>
      </c>
      <c r="CO338" s="12">
        <f t="shared" si="174"/>
        <v>2.459520393523263E-05</v>
      </c>
      <c r="CP338" s="12">
        <f t="shared" si="174"/>
        <v>3.279360524697684E-05</v>
      </c>
      <c r="CQ338" s="12">
        <f t="shared" si="174"/>
        <v>9.838081574093052E-05</v>
      </c>
      <c r="CR338" s="12">
        <f t="shared" si="174"/>
        <v>2.459520393523263E-05</v>
      </c>
      <c r="CS338" s="12">
        <f t="shared" si="174"/>
        <v>0</v>
      </c>
      <c r="CT338" s="12">
        <f t="shared" si="174"/>
        <v>1.639680262348842E-05</v>
      </c>
      <c r="CU338" s="12">
        <f aca="true" t="shared" si="175" ref="CU338:EG338">CU337/121975</f>
        <v>8.19840131174421E-06</v>
      </c>
      <c r="CV338" s="12">
        <f t="shared" si="175"/>
        <v>0.00010657921705267473</v>
      </c>
      <c r="CW338" s="12">
        <f t="shared" si="175"/>
        <v>0.0005246976839516295</v>
      </c>
      <c r="CX338" s="12">
        <f t="shared" si="175"/>
        <v>0.00020496003279360525</v>
      </c>
      <c r="CY338" s="12">
        <f t="shared" si="175"/>
        <v>3.279360524697684E-05</v>
      </c>
      <c r="CZ338" s="12">
        <f t="shared" si="175"/>
        <v>0.00010657921705267473</v>
      </c>
      <c r="DA338" s="12">
        <f t="shared" si="175"/>
        <v>4.099200655872105E-05</v>
      </c>
      <c r="DB338" s="12">
        <f t="shared" si="175"/>
        <v>4.919040787046526E-05</v>
      </c>
      <c r="DC338" s="12">
        <f t="shared" si="175"/>
        <v>6.558721049395368E-05</v>
      </c>
      <c r="DD338" s="12">
        <f t="shared" si="175"/>
        <v>0.00010657921705267473</v>
      </c>
      <c r="DE338" s="12">
        <f t="shared" si="175"/>
        <v>0.0016970690715310515</v>
      </c>
      <c r="DF338" s="12">
        <f t="shared" si="175"/>
        <v>0.5320926419348228</v>
      </c>
      <c r="DG338" s="12">
        <f t="shared" si="175"/>
        <v>0.00020496003279360525</v>
      </c>
      <c r="DH338" s="12">
        <f t="shared" si="175"/>
        <v>0.0008362369337979094</v>
      </c>
      <c r="DI338" s="12">
        <f t="shared" si="175"/>
        <v>0.00011477761836441894</v>
      </c>
      <c r="DJ338" s="12">
        <f t="shared" si="175"/>
        <v>5.738880918220947E-05</v>
      </c>
      <c r="DK338" s="12">
        <f t="shared" si="175"/>
        <v>0.00018856323017011682</v>
      </c>
      <c r="DL338" s="12">
        <f t="shared" si="175"/>
        <v>0.0011641729862676778</v>
      </c>
      <c r="DM338" s="12">
        <f t="shared" si="175"/>
        <v>1.639680262348842E-05</v>
      </c>
      <c r="DN338" s="12">
        <f t="shared" si="175"/>
        <v>8.19840131174421E-05</v>
      </c>
      <c r="DO338" s="12">
        <f t="shared" si="175"/>
        <v>7.378561180569789E-05</v>
      </c>
      <c r="DP338" s="12">
        <f t="shared" si="175"/>
        <v>9.838081574093052E-05</v>
      </c>
      <c r="DQ338" s="12">
        <f t="shared" si="175"/>
        <v>7.378561180569789E-05</v>
      </c>
      <c r="DR338" s="12">
        <f t="shared" si="175"/>
        <v>1.639680262348842E-05</v>
      </c>
      <c r="DS338" s="12">
        <f t="shared" si="175"/>
        <v>0.004107399057183849</v>
      </c>
      <c r="DT338" s="12">
        <f t="shared" si="175"/>
        <v>4.919040787046526E-05</v>
      </c>
      <c r="DU338" s="12">
        <f t="shared" si="175"/>
        <v>8.19840131174421E-06</v>
      </c>
      <c r="DV338" s="12">
        <f t="shared" si="175"/>
        <v>2.459520393523263E-05</v>
      </c>
      <c r="DW338" s="12">
        <f t="shared" si="175"/>
        <v>4.919040787046526E-05</v>
      </c>
      <c r="DX338" s="12">
        <f t="shared" si="175"/>
        <v>0.00018856323017011682</v>
      </c>
      <c r="DY338" s="12">
        <f t="shared" si="175"/>
        <v>8.19840131174421E-05</v>
      </c>
      <c r="DZ338" s="12">
        <f t="shared" si="175"/>
        <v>9.01824144291863E-05</v>
      </c>
      <c r="EA338" s="12">
        <f t="shared" si="175"/>
        <v>0.0002377536380405821</v>
      </c>
      <c r="EB338" s="12">
        <f t="shared" si="175"/>
        <v>0.0001803648288583726</v>
      </c>
      <c r="EC338" s="12">
        <f t="shared" si="175"/>
        <v>0.00022135683541709366</v>
      </c>
      <c r="ED338" s="12">
        <f t="shared" si="175"/>
        <v>4.919040787046526E-05</v>
      </c>
      <c r="EE338" s="12">
        <f t="shared" si="175"/>
        <v>1.639680262348842E-05</v>
      </c>
      <c r="EF338" s="12">
        <f t="shared" si="175"/>
        <v>5.738880918220947E-05</v>
      </c>
      <c r="EG338" s="12">
        <f t="shared" si="175"/>
        <v>4.099200655872105E-05</v>
      </c>
    </row>
    <row r="339" spans="2:137" ht="6" customHeight="1">
      <c r="B339" s="13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</row>
    <row r="340" spans="1:137" ht="12.75">
      <c r="A340" s="3" t="s">
        <v>115</v>
      </c>
      <c r="B340" s="13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</row>
    <row r="341" spans="2:137" ht="12.75">
      <c r="B341" s="7" t="s">
        <v>95</v>
      </c>
      <c r="C341" s="8">
        <v>4</v>
      </c>
      <c r="D341" s="8">
        <v>7</v>
      </c>
      <c r="E341" s="8">
        <v>5</v>
      </c>
      <c r="F341" s="8">
        <v>2</v>
      </c>
      <c r="G341" s="8">
        <v>12</v>
      </c>
      <c r="H341" s="8">
        <v>15</v>
      </c>
      <c r="I341" s="8">
        <v>32</v>
      </c>
      <c r="J341" s="8">
        <v>14</v>
      </c>
      <c r="K341" s="8">
        <v>13</v>
      </c>
      <c r="L341" s="8">
        <v>6</v>
      </c>
      <c r="M341" s="8">
        <v>6</v>
      </c>
      <c r="N341" s="8">
        <v>21</v>
      </c>
      <c r="O341" s="8">
        <v>50</v>
      </c>
      <c r="P341" s="8">
        <v>5</v>
      </c>
      <c r="Q341" s="8">
        <v>38</v>
      </c>
      <c r="R341" s="8">
        <v>64</v>
      </c>
      <c r="S341" s="8">
        <v>27621</v>
      </c>
      <c r="T341" s="8">
        <v>1269</v>
      </c>
      <c r="U341" s="8">
        <v>4</v>
      </c>
      <c r="V341" s="8">
        <v>4</v>
      </c>
      <c r="W341" s="8">
        <v>4</v>
      </c>
      <c r="X341" s="8">
        <v>2</v>
      </c>
      <c r="Y341" s="8">
        <v>314</v>
      </c>
      <c r="Z341" s="8">
        <v>109</v>
      </c>
      <c r="AA341" s="8">
        <v>4</v>
      </c>
      <c r="AB341" s="8">
        <v>2</v>
      </c>
      <c r="AC341" s="8">
        <v>0</v>
      </c>
      <c r="AD341" s="8">
        <v>7</v>
      </c>
      <c r="AE341" s="8">
        <v>5</v>
      </c>
      <c r="AF341" s="8">
        <v>29</v>
      </c>
      <c r="AG341" s="8">
        <v>166</v>
      </c>
      <c r="AH341" s="8">
        <v>4</v>
      </c>
      <c r="AI341" s="8">
        <v>0</v>
      </c>
      <c r="AJ341" s="8">
        <v>21</v>
      </c>
      <c r="AK341" s="8">
        <v>0</v>
      </c>
      <c r="AL341" s="8">
        <v>38</v>
      </c>
      <c r="AM341" s="8">
        <v>11</v>
      </c>
      <c r="AN341" s="8">
        <v>3</v>
      </c>
      <c r="AO341" s="8">
        <v>38</v>
      </c>
      <c r="AP341" s="8">
        <v>28</v>
      </c>
      <c r="AQ341" s="8">
        <v>9</v>
      </c>
      <c r="AR341" s="8">
        <v>30</v>
      </c>
      <c r="AS341" s="8">
        <v>11</v>
      </c>
      <c r="AT341" s="8">
        <v>4</v>
      </c>
      <c r="AU341" s="8">
        <v>5</v>
      </c>
      <c r="AV341" s="8">
        <v>25</v>
      </c>
      <c r="AW341" s="8">
        <v>111</v>
      </c>
      <c r="AX341" s="8">
        <v>40</v>
      </c>
      <c r="AY341" s="8">
        <v>3</v>
      </c>
      <c r="AZ341" s="8">
        <v>319</v>
      </c>
      <c r="BA341" s="8">
        <v>2</v>
      </c>
      <c r="BB341" s="8">
        <v>11</v>
      </c>
      <c r="BC341" s="8">
        <v>12</v>
      </c>
      <c r="BD341" s="8">
        <v>26</v>
      </c>
      <c r="BE341" s="8">
        <v>2</v>
      </c>
      <c r="BF341" s="8">
        <v>5</v>
      </c>
      <c r="BG341" s="8">
        <v>5</v>
      </c>
      <c r="BH341" s="8">
        <v>3</v>
      </c>
      <c r="BI341" s="8">
        <v>4</v>
      </c>
      <c r="BJ341" s="8">
        <v>8</v>
      </c>
      <c r="BK341" s="8">
        <v>1</v>
      </c>
      <c r="BL341" s="8">
        <v>1</v>
      </c>
      <c r="BM341" s="8">
        <v>8</v>
      </c>
      <c r="BN341" s="8">
        <v>8</v>
      </c>
      <c r="BO341" s="8">
        <v>2</v>
      </c>
      <c r="BP341" s="8">
        <v>1</v>
      </c>
      <c r="BQ341" s="8">
        <v>45</v>
      </c>
      <c r="BR341" s="8">
        <v>1</v>
      </c>
      <c r="BS341" s="8">
        <v>0</v>
      </c>
      <c r="BT341" s="8">
        <v>6</v>
      </c>
      <c r="BU341" s="8">
        <v>4</v>
      </c>
      <c r="BV341" s="8">
        <v>9987</v>
      </c>
      <c r="BW341" s="8">
        <v>0</v>
      </c>
      <c r="BX341" s="8">
        <v>3</v>
      </c>
      <c r="BY341" s="8">
        <v>2</v>
      </c>
      <c r="BZ341" s="8">
        <v>0</v>
      </c>
      <c r="CA341" s="8">
        <v>23</v>
      </c>
      <c r="CB341" s="8">
        <v>3</v>
      </c>
      <c r="CC341" s="8">
        <v>4</v>
      </c>
      <c r="CD341" s="8">
        <v>1</v>
      </c>
      <c r="CE341" s="8">
        <v>3</v>
      </c>
      <c r="CF341" s="8">
        <v>3</v>
      </c>
      <c r="CG341" s="8">
        <v>7</v>
      </c>
      <c r="CH341" s="8">
        <v>2</v>
      </c>
      <c r="CI341" s="8">
        <v>11</v>
      </c>
      <c r="CJ341" s="8">
        <v>1</v>
      </c>
      <c r="CK341" s="8">
        <v>6</v>
      </c>
      <c r="CL341" s="8">
        <v>9</v>
      </c>
      <c r="CM341" s="8">
        <v>4</v>
      </c>
      <c r="CN341" s="8">
        <v>4</v>
      </c>
      <c r="CO341" s="8">
        <v>1</v>
      </c>
      <c r="CP341" s="8">
        <v>2</v>
      </c>
      <c r="CQ341" s="8">
        <v>15</v>
      </c>
      <c r="CR341" s="8">
        <v>2</v>
      </c>
      <c r="CS341" s="8">
        <v>1</v>
      </c>
      <c r="CT341" s="8">
        <v>1</v>
      </c>
      <c r="CU341" s="8">
        <v>1</v>
      </c>
      <c r="CV341" s="8">
        <v>5</v>
      </c>
      <c r="CW341" s="8">
        <v>53</v>
      </c>
      <c r="CX341" s="8">
        <v>7</v>
      </c>
      <c r="CY341" s="8">
        <v>5</v>
      </c>
      <c r="CZ341" s="8">
        <v>6</v>
      </c>
      <c r="DA341" s="8">
        <v>9</v>
      </c>
      <c r="DB341" s="8">
        <v>9</v>
      </c>
      <c r="DC341" s="8">
        <v>9</v>
      </c>
      <c r="DD341" s="8">
        <v>19</v>
      </c>
      <c r="DE341" s="8">
        <v>169</v>
      </c>
      <c r="DF341" s="8">
        <v>32930</v>
      </c>
      <c r="DG341" s="8">
        <v>16</v>
      </c>
      <c r="DH341" s="8">
        <v>70</v>
      </c>
      <c r="DI341" s="8">
        <v>24</v>
      </c>
      <c r="DJ341" s="8">
        <v>4</v>
      </c>
      <c r="DK341" s="8">
        <v>21</v>
      </c>
      <c r="DL341" s="8">
        <v>94</v>
      </c>
      <c r="DM341" s="8">
        <v>5</v>
      </c>
      <c r="DN341" s="8">
        <v>11</v>
      </c>
      <c r="DO341" s="8">
        <v>5</v>
      </c>
      <c r="DP341" s="8">
        <v>6</v>
      </c>
      <c r="DQ341" s="8">
        <v>4</v>
      </c>
      <c r="DR341" s="8">
        <v>0</v>
      </c>
      <c r="DS341" s="8">
        <v>183</v>
      </c>
      <c r="DT341" s="8">
        <v>1</v>
      </c>
      <c r="DU341" s="8">
        <v>2</v>
      </c>
      <c r="DV341" s="8">
        <v>4</v>
      </c>
      <c r="DW341" s="8">
        <v>2</v>
      </c>
      <c r="DX341" s="8">
        <v>55</v>
      </c>
      <c r="DY341" s="8">
        <v>2</v>
      </c>
      <c r="DZ341" s="8">
        <v>4</v>
      </c>
      <c r="EA341" s="8">
        <v>10</v>
      </c>
      <c r="EB341" s="8">
        <v>8</v>
      </c>
      <c r="EC341" s="8">
        <v>7</v>
      </c>
      <c r="ED341" s="8">
        <v>5</v>
      </c>
      <c r="EE341" s="8">
        <v>2</v>
      </c>
      <c r="EF341" s="8">
        <v>4</v>
      </c>
      <c r="EG341" s="8">
        <v>5</v>
      </c>
    </row>
    <row r="342" spans="1:137" ht="12.75">
      <c r="A342" s="9" t="s">
        <v>13</v>
      </c>
      <c r="C342" s="8">
        <v>4</v>
      </c>
      <c r="D342" s="8">
        <v>7</v>
      </c>
      <c r="E342" s="8">
        <v>5</v>
      </c>
      <c r="F342" s="8">
        <v>2</v>
      </c>
      <c r="G342" s="8">
        <v>12</v>
      </c>
      <c r="H342" s="8">
        <v>15</v>
      </c>
      <c r="I342" s="8">
        <v>32</v>
      </c>
      <c r="J342" s="8">
        <v>14</v>
      </c>
      <c r="K342" s="8">
        <v>13</v>
      </c>
      <c r="L342" s="8">
        <v>6</v>
      </c>
      <c r="M342" s="8">
        <v>6</v>
      </c>
      <c r="N342" s="8">
        <v>21</v>
      </c>
      <c r="O342" s="8">
        <v>50</v>
      </c>
      <c r="P342" s="8">
        <v>5</v>
      </c>
      <c r="Q342" s="8">
        <v>38</v>
      </c>
      <c r="R342" s="8">
        <v>64</v>
      </c>
      <c r="S342" s="8">
        <v>27621</v>
      </c>
      <c r="T342" s="8">
        <v>1269</v>
      </c>
      <c r="U342" s="8">
        <v>4</v>
      </c>
      <c r="V342" s="8">
        <v>4</v>
      </c>
      <c r="W342" s="8">
        <v>4</v>
      </c>
      <c r="X342" s="8">
        <v>2</v>
      </c>
      <c r="Y342" s="8">
        <v>314</v>
      </c>
      <c r="Z342" s="8">
        <v>109</v>
      </c>
      <c r="AA342" s="8">
        <v>4</v>
      </c>
      <c r="AB342" s="8">
        <v>2</v>
      </c>
      <c r="AC342" s="8">
        <v>0</v>
      </c>
      <c r="AD342" s="8">
        <v>7</v>
      </c>
      <c r="AE342" s="8">
        <v>5</v>
      </c>
      <c r="AF342" s="8">
        <v>29</v>
      </c>
      <c r="AG342" s="8">
        <v>166</v>
      </c>
      <c r="AH342" s="8">
        <v>4</v>
      </c>
      <c r="AI342" s="8">
        <v>0</v>
      </c>
      <c r="AJ342" s="8">
        <v>21</v>
      </c>
      <c r="AK342" s="8">
        <v>0</v>
      </c>
      <c r="AL342" s="8">
        <v>38</v>
      </c>
      <c r="AM342" s="8">
        <v>11</v>
      </c>
      <c r="AN342" s="8">
        <v>3</v>
      </c>
      <c r="AO342" s="8">
        <v>38</v>
      </c>
      <c r="AP342" s="8">
        <v>28</v>
      </c>
      <c r="AQ342" s="8">
        <v>9</v>
      </c>
      <c r="AR342" s="8">
        <v>30</v>
      </c>
      <c r="AS342" s="8">
        <v>11</v>
      </c>
      <c r="AT342" s="8">
        <v>4</v>
      </c>
      <c r="AU342" s="8">
        <v>5</v>
      </c>
      <c r="AV342" s="8">
        <v>25</v>
      </c>
      <c r="AW342" s="8">
        <v>111</v>
      </c>
      <c r="AX342" s="8">
        <v>40</v>
      </c>
      <c r="AY342" s="8">
        <v>3</v>
      </c>
      <c r="AZ342" s="8">
        <v>319</v>
      </c>
      <c r="BA342" s="8">
        <v>2</v>
      </c>
      <c r="BB342" s="8">
        <v>11</v>
      </c>
      <c r="BC342" s="8">
        <v>12</v>
      </c>
      <c r="BD342" s="8">
        <v>26</v>
      </c>
      <c r="BE342" s="8">
        <v>2</v>
      </c>
      <c r="BF342" s="8">
        <v>5</v>
      </c>
      <c r="BG342" s="8">
        <v>5</v>
      </c>
      <c r="BH342" s="8">
        <v>3</v>
      </c>
      <c r="BI342" s="8">
        <v>4</v>
      </c>
      <c r="BJ342" s="8">
        <v>8</v>
      </c>
      <c r="BK342" s="8">
        <v>1</v>
      </c>
      <c r="BL342" s="8">
        <v>1</v>
      </c>
      <c r="BM342" s="8">
        <v>8</v>
      </c>
      <c r="BN342" s="8">
        <v>8</v>
      </c>
      <c r="BO342" s="8">
        <v>2</v>
      </c>
      <c r="BP342" s="8">
        <v>1</v>
      </c>
      <c r="BQ342" s="8">
        <v>45</v>
      </c>
      <c r="BR342" s="8">
        <v>1</v>
      </c>
      <c r="BS342" s="8">
        <v>0</v>
      </c>
      <c r="BT342" s="8">
        <v>6</v>
      </c>
      <c r="BU342" s="8">
        <v>4</v>
      </c>
      <c r="BV342" s="8">
        <v>9987</v>
      </c>
      <c r="BW342" s="8">
        <v>0</v>
      </c>
      <c r="BX342" s="8">
        <v>3</v>
      </c>
      <c r="BY342" s="8">
        <v>2</v>
      </c>
      <c r="BZ342" s="8">
        <v>0</v>
      </c>
      <c r="CA342" s="8">
        <v>23</v>
      </c>
      <c r="CB342" s="8">
        <v>3</v>
      </c>
      <c r="CC342" s="8">
        <v>4</v>
      </c>
      <c r="CD342" s="8">
        <v>1</v>
      </c>
      <c r="CE342" s="8">
        <v>3</v>
      </c>
      <c r="CF342" s="8">
        <v>3</v>
      </c>
      <c r="CG342" s="8">
        <v>7</v>
      </c>
      <c r="CH342" s="8">
        <v>2</v>
      </c>
      <c r="CI342" s="8">
        <v>11</v>
      </c>
      <c r="CJ342" s="8">
        <v>1</v>
      </c>
      <c r="CK342" s="8">
        <v>6</v>
      </c>
      <c r="CL342" s="8">
        <v>9</v>
      </c>
      <c r="CM342" s="8">
        <v>4</v>
      </c>
      <c r="CN342" s="8">
        <v>4</v>
      </c>
      <c r="CO342" s="8">
        <v>1</v>
      </c>
      <c r="CP342" s="8">
        <v>2</v>
      </c>
      <c r="CQ342" s="8">
        <v>15</v>
      </c>
      <c r="CR342" s="8">
        <v>2</v>
      </c>
      <c r="CS342" s="8">
        <v>1</v>
      </c>
      <c r="CT342" s="8">
        <v>1</v>
      </c>
      <c r="CU342" s="8">
        <v>1</v>
      </c>
      <c r="CV342" s="8">
        <v>5</v>
      </c>
      <c r="CW342" s="8">
        <v>53</v>
      </c>
      <c r="CX342" s="8">
        <v>7</v>
      </c>
      <c r="CY342" s="8">
        <v>5</v>
      </c>
      <c r="CZ342" s="8">
        <v>6</v>
      </c>
      <c r="DA342" s="8">
        <v>9</v>
      </c>
      <c r="DB342" s="8">
        <v>9</v>
      </c>
      <c r="DC342" s="8">
        <v>9</v>
      </c>
      <c r="DD342" s="8">
        <v>19</v>
      </c>
      <c r="DE342" s="8">
        <v>169</v>
      </c>
      <c r="DF342" s="8">
        <v>32930</v>
      </c>
      <c r="DG342" s="8">
        <v>16</v>
      </c>
      <c r="DH342" s="8">
        <v>70</v>
      </c>
      <c r="DI342" s="8">
        <v>24</v>
      </c>
      <c r="DJ342" s="8">
        <v>4</v>
      </c>
      <c r="DK342" s="8">
        <v>21</v>
      </c>
      <c r="DL342" s="8">
        <v>94</v>
      </c>
      <c r="DM342" s="8">
        <v>5</v>
      </c>
      <c r="DN342" s="8">
        <v>11</v>
      </c>
      <c r="DO342" s="8">
        <v>5</v>
      </c>
      <c r="DP342" s="8">
        <v>6</v>
      </c>
      <c r="DQ342" s="8">
        <v>4</v>
      </c>
      <c r="DR342" s="8">
        <v>0</v>
      </c>
      <c r="DS342" s="8">
        <v>183</v>
      </c>
      <c r="DT342" s="8">
        <v>1</v>
      </c>
      <c r="DU342" s="8">
        <v>2</v>
      </c>
      <c r="DV342" s="8">
        <v>4</v>
      </c>
      <c r="DW342" s="8">
        <v>2</v>
      </c>
      <c r="DX342" s="8">
        <v>55</v>
      </c>
      <c r="DY342" s="8">
        <v>2</v>
      </c>
      <c r="DZ342" s="8">
        <v>4</v>
      </c>
      <c r="EA342" s="8">
        <v>10</v>
      </c>
      <c r="EB342" s="8">
        <v>8</v>
      </c>
      <c r="EC342" s="8">
        <v>7</v>
      </c>
      <c r="ED342" s="8">
        <v>5</v>
      </c>
      <c r="EE342" s="8">
        <v>2</v>
      </c>
      <c r="EF342" s="8">
        <v>4</v>
      </c>
      <c r="EG342" s="8">
        <v>5</v>
      </c>
    </row>
    <row r="343" spans="2:137" s="10" customFormat="1" ht="12.75" customHeight="1">
      <c r="B343" s="11" t="s">
        <v>145</v>
      </c>
      <c r="C343" s="12">
        <f aca="true" t="shared" si="176" ref="C343:AH343">C342/74560</f>
        <v>5.3648068669527894E-05</v>
      </c>
      <c r="D343" s="12">
        <f t="shared" si="176"/>
        <v>9.388412017167382E-05</v>
      </c>
      <c r="E343" s="12">
        <f t="shared" si="176"/>
        <v>6.706008583690987E-05</v>
      </c>
      <c r="F343" s="12">
        <f t="shared" si="176"/>
        <v>2.6824034334763947E-05</v>
      </c>
      <c r="G343" s="12">
        <f t="shared" si="176"/>
        <v>0.0001609442060085837</v>
      </c>
      <c r="H343" s="12">
        <f t="shared" si="176"/>
        <v>0.0002011802575107296</v>
      </c>
      <c r="I343" s="12">
        <f t="shared" si="176"/>
        <v>0.00042918454935622315</v>
      </c>
      <c r="J343" s="12">
        <f t="shared" si="176"/>
        <v>0.00018776824034334765</v>
      </c>
      <c r="K343" s="12">
        <f t="shared" si="176"/>
        <v>0.00017435622317596566</v>
      </c>
      <c r="L343" s="12">
        <f t="shared" si="176"/>
        <v>8.047210300429185E-05</v>
      </c>
      <c r="M343" s="12">
        <f t="shared" si="176"/>
        <v>8.047210300429185E-05</v>
      </c>
      <c r="N343" s="12">
        <f t="shared" si="176"/>
        <v>0.00028165236051502145</v>
      </c>
      <c r="O343" s="12">
        <f t="shared" si="176"/>
        <v>0.0006706008583690987</v>
      </c>
      <c r="P343" s="12">
        <f t="shared" si="176"/>
        <v>6.706008583690987E-05</v>
      </c>
      <c r="Q343" s="12">
        <f t="shared" si="176"/>
        <v>0.000509656652360515</v>
      </c>
      <c r="R343" s="12">
        <f t="shared" si="176"/>
        <v>0.0008583690987124463</v>
      </c>
      <c r="S343" s="12">
        <f t="shared" si="176"/>
        <v>0.3704533261802575</v>
      </c>
      <c r="T343" s="12">
        <f t="shared" si="176"/>
        <v>0.017019849785407725</v>
      </c>
      <c r="U343" s="12">
        <f t="shared" si="176"/>
        <v>5.3648068669527894E-05</v>
      </c>
      <c r="V343" s="12">
        <f t="shared" si="176"/>
        <v>5.3648068669527894E-05</v>
      </c>
      <c r="W343" s="12">
        <f t="shared" si="176"/>
        <v>5.3648068669527894E-05</v>
      </c>
      <c r="X343" s="12">
        <f t="shared" si="176"/>
        <v>2.6824034334763947E-05</v>
      </c>
      <c r="Y343" s="12">
        <f t="shared" si="176"/>
        <v>0.00421137339055794</v>
      </c>
      <c r="Z343" s="12">
        <f t="shared" si="176"/>
        <v>0.0014619098712446352</v>
      </c>
      <c r="AA343" s="12">
        <f t="shared" si="176"/>
        <v>5.3648068669527894E-05</v>
      </c>
      <c r="AB343" s="12">
        <f t="shared" si="176"/>
        <v>2.6824034334763947E-05</v>
      </c>
      <c r="AC343" s="12">
        <f t="shared" si="176"/>
        <v>0</v>
      </c>
      <c r="AD343" s="12">
        <f t="shared" si="176"/>
        <v>9.388412017167382E-05</v>
      </c>
      <c r="AE343" s="12">
        <f t="shared" si="176"/>
        <v>6.706008583690987E-05</v>
      </c>
      <c r="AF343" s="12">
        <f t="shared" si="176"/>
        <v>0.00038894849785407726</v>
      </c>
      <c r="AG343" s="12">
        <f t="shared" si="176"/>
        <v>0.002226394849785408</v>
      </c>
      <c r="AH343" s="12">
        <f t="shared" si="176"/>
        <v>5.3648068669527894E-05</v>
      </c>
      <c r="AI343" s="12">
        <f aca="true" t="shared" si="177" ref="AI343:CT343">AI342/74560</f>
        <v>0</v>
      </c>
      <c r="AJ343" s="12">
        <f t="shared" si="177"/>
        <v>0.00028165236051502145</v>
      </c>
      <c r="AK343" s="12">
        <f t="shared" si="177"/>
        <v>0</v>
      </c>
      <c r="AL343" s="12">
        <f t="shared" si="177"/>
        <v>0.000509656652360515</v>
      </c>
      <c r="AM343" s="12">
        <f t="shared" si="177"/>
        <v>0.0001475321888412017</v>
      </c>
      <c r="AN343" s="12">
        <f t="shared" si="177"/>
        <v>4.0236051502145924E-05</v>
      </c>
      <c r="AO343" s="12">
        <f t="shared" si="177"/>
        <v>0.000509656652360515</v>
      </c>
      <c r="AP343" s="12">
        <f t="shared" si="177"/>
        <v>0.0003755364806866953</v>
      </c>
      <c r="AQ343" s="12">
        <f t="shared" si="177"/>
        <v>0.00012070815450643777</v>
      </c>
      <c r="AR343" s="12">
        <f t="shared" si="177"/>
        <v>0.0004023605150214592</v>
      </c>
      <c r="AS343" s="12">
        <f t="shared" si="177"/>
        <v>0.0001475321888412017</v>
      </c>
      <c r="AT343" s="12">
        <f t="shared" si="177"/>
        <v>5.3648068669527894E-05</v>
      </c>
      <c r="AU343" s="12">
        <f t="shared" si="177"/>
        <v>6.706008583690987E-05</v>
      </c>
      <c r="AV343" s="12">
        <f t="shared" si="177"/>
        <v>0.00033530042918454936</v>
      </c>
      <c r="AW343" s="12">
        <f t="shared" si="177"/>
        <v>0.0014887339055793991</v>
      </c>
      <c r="AX343" s="12">
        <f t="shared" si="177"/>
        <v>0.000536480686695279</v>
      </c>
      <c r="AY343" s="12">
        <f t="shared" si="177"/>
        <v>4.0236051502145924E-05</v>
      </c>
      <c r="AZ343" s="12">
        <f t="shared" si="177"/>
        <v>0.00427843347639485</v>
      </c>
      <c r="BA343" s="12">
        <f t="shared" si="177"/>
        <v>2.6824034334763947E-05</v>
      </c>
      <c r="BB343" s="12">
        <f t="shared" si="177"/>
        <v>0.0001475321888412017</v>
      </c>
      <c r="BC343" s="12">
        <f t="shared" si="177"/>
        <v>0.0001609442060085837</v>
      </c>
      <c r="BD343" s="12">
        <f t="shared" si="177"/>
        <v>0.0003487124463519313</v>
      </c>
      <c r="BE343" s="12">
        <f t="shared" si="177"/>
        <v>2.6824034334763947E-05</v>
      </c>
      <c r="BF343" s="12">
        <f t="shared" si="177"/>
        <v>6.706008583690987E-05</v>
      </c>
      <c r="BG343" s="12">
        <f t="shared" si="177"/>
        <v>6.706008583690987E-05</v>
      </c>
      <c r="BH343" s="12">
        <f t="shared" si="177"/>
        <v>4.0236051502145924E-05</v>
      </c>
      <c r="BI343" s="12">
        <f t="shared" si="177"/>
        <v>5.3648068669527894E-05</v>
      </c>
      <c r="BJ343" s="12">
        <f t="shared" si="177"/>
        <v>0.00010729613733905579</v>
      </c>
      <c r="BK343" s="12">
        <f t="shared" si="177"/>
        <v>1.3412017167381974E-05</v>
      </c>
      <c r="BL343" s="12">
        <f t="shared" si="177"/>
        <v>1.3412017167381974E-05</v>
      </c>
      <c r="BM343" s="12">
        <f t="shared" si="177"/>
        <v>0.00010729613733905579</v>
      </c>
      <c r="BN343" s="12">
        <f t="shared" si="177"/>
        <v>0.00010729613733905579</v>
      </c>
      <c r="BO343" s="12">
        <f t="shared" si="177"/>
        <v>2.6824034334763947E-05</v>
      </c>
      <c r="BP343" s="12">
        <f t="shared" si="177"/>
        <v>1.3412017167381974E-05</v>
      </c>
      <c r="BQ343" s="12">
        <f t="shared" si="177"/>
        <v>0.0006035407725321889</v>
      </c>
      <c r="BR343" s="12">
        <f t="shared" si="177"/>
        <v>1.3412017167381974E-05</v>
      </c>
      <c r="BS343" s="12">
        <f t="shared" si="177"/>
        <v>0</v>
      </c>
      <c r="BT343" s="12">
        <f t="shared" si="177"/>
        <v>8.047210300429185E-05</v>
      </c>
      <c r="BU343" s="12">
        <f t="shared" si="177"/>
        <v>5.3648068669527894E-05</v>
      </c>
      <c r="BV343" s="12">
        <f t="shared" si="177"/>
        <v>0.13394581545064377</v>
      </c>
      <c r="BW343" s="12">
        <f t="shared" si="177"/>
        <v>0</v>
      </c>
      <c r="BX343" s="12">
        <f t="shared" si="177"/>
        <v>4.0236051502145924E-05</v>
      </c>
      <c r="BY343" s="12">
        <f t="shared" si="177"/>
        <v>2.6824034334763947E-05</v>
      </c>
      <c r="BZ343" s="12">
        <f t="shared" si="177"/>
        <v>0</v>
      </c>
      <c r="CA343" s="12">
        <f t="shared" si="177"/>
        <v>0.00030847639484978543</v>
      </c>
      <c r="CB343" s="12">
        <f t="shared" si="177"/>
        <v>4.0236051502145924E-05</v>
      </c>
      <c r="CC343" s="12">
        <f t="shared" si="177"/>
        <v>5.3648068669527894E-05</v>
      </c>
      <c r="CD343" s="12">
        <f t="shared" si="177"/>
        <v>1.3412017167381974E-05</v>
      </c>
      <c r="CE343" s="12">
        <f t="shared" si="177"/>
        <v>4.0236051502145924E-05</v>
      </c>
      <c r="CF343" s="12">
        <f t="shared" si="177"/>
        <v>4.0236051502145924E-05</v>
      </c>
      <c r="CG343" s="12">
        <f t="shared" si="177"/>
        <v>9.388412017167382E-05</v>
      </c>
      <c r="CH343" s="12">
        <f t="shared" si="177"/>
        <v>2.6824034334763947E-05</v>
      </c>
      <c r="CI343" s="12">
        <f t="shared" si="177"/>
        <v>0.0001475321888412017</v>
      </c>
      <c r="CJ343" s="12">
        <f t="shared" si="177"/>
        <v>1.3412017167381974E-05</v>
      </c>
      <c r="CK343" s="12">
        <f t="shared" si="177"/>
        <v>8.047210300429185E-05</v>
      </c>
      <c r="CL343" s="12">
        <f t="shared" si="177"/>
        <v>0.00012070815450643777</v>
      </c>
      <c r="CM343" s="12">
        <f t="shared" si="177"/>
        <v>5.3648068669527894E-05</v>
      </c>
      <c r="CN343" s="12">
        <f t="shared" si="177"/>
        <v>5.3648068669527894E-05</v>
      </c>
      <c r="CO343" s="12">
        <f t="shared" si="177"/>
        <v>1.3412017167381974E-05</v>
      </c>
      <c r="CP343" s="12">
        <f t="shared" si="177"/>
        <v>2.6824034334763947E-05</v>
      </c>
      <c r="CQ343" s="12">
        <f t="shared" si="177"/>
        <v>0.0002011802575107296</v>
      </c>
      <c r="CR343" s="12">
        <f t="shared" si="177"/>
        <v>2.6824034334763947E-05</v>
      </c>
      <c r="CS343" s="12">
        <f t="shared" si="177"/>
        <v>1.3412017167381974E-05</v>
      </c>
      <c r="CT343" s="12">
        <f t="shared" si="177"/>
        <v>1.3412017167381974E-05</v>
      </c>
      <c r="CU343" s="12">
        <f aca="true" t="shared" si="178" ref="CU343:EG343">CU342/74560</f>
        <v>1.3412017167381974E-05</v>
      </c>
      <c r="CV343" s="12">
        <f t="shared" si="178"/>
        <v>6.706008583690987E-05</v>
      </c>
      <c r="CW343" s="12">
        <f t="shared" si="178"/>
        <v>0.0007108369098712446</v>
      </c>
      <c r="CX343" s="12">
        <f t="shared" si="178"/>
        <v>9.388412017167382E-05</v>
      </c>
      <c r="CY343" s="12">
        <f t="shared" si="178"/>
        <v>6.706008583690987E-05</v>
      </c>
      <c r="CZ343" s="12">
        <f t="shared" si="178"/>
        <v>8.047210300429185E-05</v>
      </c>
      <c r="DA343" s="12">
        <f t="shared" si="178"/>
        <v>0.00012070815450643777</v>
      </c>
      <c r="DB343" s="12">
        <f t="shared" si="178"/>
        <v>0.00012070815450643777</v>
      </c>
      <c r="DC343" s="12">
        <f t="shared" si="178"/>
        <v>0.00012070815450643777</v>
      </c>
      <c r="DD343" s="12">
        <f t="shared" si="178"/>
        <v>0.0002548283261802575</v>
      </c>
      <c r="DE343" s="12">
        <f t="shared" si="178"/>
        <v>0.0022666309012875537</v>
      </c>
      <c r="DF343" s="12">
        <f t="shared" si="178"/>
        <v>0.4416577253218884</v>
      </c>
      <c r="DG343" s="12">
        <f t="shared" si="178"/>
        <v>0.00021459227467811158</v>
      </c>
      <c r="DH343" s="12">
        <f t="shared" si="178"/>
        <v>0.0009388412017167382</v>
      </c>
      <c r="DI343" s="12">
        <f t="shared" si="178"/>
        <v>0.0003218884120171674</v>
      </c>
      <c r="DJ343" s="12">
        <f t="shared" si="178"/>
        <v>5.3648068669527894E-05</v>
      </c>
      <c r="DK343" s="12">
        <f t="shared" si="178"/>
        <v>0.00028165236051502145</v>
      </c>
      <c r="DL343" s="12">
        <f t="shared" si="178"/>
        <v>0.0012607296137339056</v>
      </c>
      <c r="DM343" s="12">
        <f t="shared" si="178"/>
        <v>6.706008583690987E-05</v>
      </c>
      <c r="DN343" s="12">
        <f t="shared" si="178"/>
        <v>0.0001475321888412017</v>
      </c>
      <c r="DO343" s="12">
        <f t="shared" si="178"/>
        <v>6.706008583690987E-05</v>
      </c>
      <c r="DP343" s="12">
        <f t="shared" si="178"/>
        <v>8.047210300429185E-05</v>
      </c>
      <c r="DQ343" s="12">
        <f t="shared" si="178"/>
        <v>5.3648068669527894E-05</v>
      </c>
      <c r="DR343" s="12">
        <f t="shared" si="178"/>
        <v>0</v>
      </c>
      <c r="DS343" s="12">
        <f t="shared" si="178"/>
        <v>0.0024543991416309014</v>
      </c>
      <c r="DT343" s="12">
        <f t="shared" si="178"/>
        <v>1.3412017167381974E-05</v>
      </c>
      <c r="DU343" s="12">
        <f t="shared" si="178"/>
        <v>2.6824034334763947E-05</v>
      </c>
      <c r="DV343" s="12">
        <f t="shared" si="178"/>
        <v>5.3648068669527894E-05</v>
      </c>
      <c r="DW343" s="12">
        <f t="shared" si="178"/>
        <v>2.6824034334763947E-05</v>
      </c>
      <c r="DX343" s="12">
        <f t="shared" si="178"/>
        <v>0.0007376609442060086</v>
      </c>
      <c r="DY343" s="12">
        <f t="shared" si="178"/>
        <v>2.6824034334763947E-05</v>
      </c>
      <c r="DZ343" s="12">
        <f t="shared" si="178"/>
        <v>5.3648068669527894E-05</v>
      </c>
      <c r="EA343" s="12">
        <f t="shared" si="178"/>
        <v>0.00013412017167381974</v>
      </c>
      <c r="EB343" s="12">
        <f t="shared" si="178"/>
        <v>0.00010729613733905579</v>
      </c>
      <c r="EC343" s="12">
        <f t="shared" si="178"/>
        <v>9.388412017167382E-05</v>
      </c>
      <c r="ED343" s="12">
        <f t="shared" si="178"/>
        <v>6.706008583690987E-05</v>
      </c>
      <c r="EE343" s="12">
        <f t="shared" si="178"/>
        <v>2.6824034334763947E-05</v>
      </c>
      <c r="EF343" s="12">
        <f t="shared" si="178"/>
        <v>5.3648068669527894E-05</v>
      </c>
      <c r="EG343" s="12">
        <f t="shared" si="178"/>
        <v>6.706008583690987E-05</v>
      </c>
    </row>
    <row r="344" spans="2:137" ht="4.5" customHeight="1">
      <c r="B344" s="13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</row>
    <row r="345" spans="1:137" ht="12.75">
      <c r="A345" s="3" t="s">
        <v>117</v>
      </c>
      <c r="B345" s="13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</row>
    <row r="346" spans="2:137" ht="12.75">
      <c r="B346" s="7" t="s">
        <v>95</v>
      </c>
      <c r="C346" s="8">
        <v>1</v>
      </c>
      <c r="D346" s="8">
        <v>4</v>
      </c>
      <c r="E346" s="8">
        <v>4</v>
      </c>
      <c r="F346" s="8">
        <v>1</v>
      </c>
      <c r="G346" s="8">
        <v>9</v>
      </c>
      <c r="H346" s="8">
        <v>11</v>
      </c>
      <c r="I346" s="8">
        <v>20</v>
      </c>
      <c r="J346" s="8">
        <v>25</v>
      </c>
      <c r="K346" s="8">
        <v>11</v>
      </c>
      <c r="L346" s="8">
        <v>12</v>
      </c>
      <c r="M346" s="8">
        <v>11</v>
      </c>
      <c r="N346" s="8">
        <v>105</v>
      </c>
      <c r="O346" s="8">
        <v>25</v>
      </c>
      <c r="P346" s="8">
        <v>8</v>
      </c>
      <c r="Q346" s="8">
        <v>13</v>
      </c>
      <c r="R346" s="8">
        <v>83</v>
      </c>
      <c r="S346" s="8">
        <v>22683</v>
      </c>
      <c r="T346" s="8">
        <v>903</v>
      </c>
      <c r="U346" s="8">
        <v>3</v>
      </c>
      <c r="V346" s="8">
        <v>9</v>
      </c>
      <c r="W346" s="8">
        <v>3</v>
      </c>
      <c r="X346" s="8">
        <v>1</v>
      </c>
      <c r="Y346" s="8">
        <v>86</v>
      </c>
      <c r="Z346" s="8">
        <v>82</v>
      </c>
      <c r="AA346" s="8">
        <v>3</v>
      </c>
      <c r="AB346" s="8">
        <v>2</v>
      </c>
      <c r="AC346" s="8">
        <v>0</v>
      </c>
      <c r="AD346" s="8">
        <v>3</v>
      </c>
      <c r="AE346" s="8">
        <v>0</v>
      </c>
      <c r="AF346" s="8">
        <v>19</v>
      </c>
      <c r="AG346" s="8">
        <v>101</v>
      </c>
      <c r="AH346" s="8">
        <v>1</v>
      </c>
      <c r="AI346" s="8">
        <v>0</v>
      </c>
      <c r="AJ346" s="8">
        <v>7</v>
      </c>
      <c r="AK346" s="8">
        <v>2</v>
      </c>
      <c r="AL346" s="8">
        <v>19</v>
      </c>
      <c r="AM346" s="8">
        <v>6</v>
      </c>
      <c r="AN346" s="8">
        <v>0</v>
      </c>
      <c r="AO346" s="8">
        <v>12</v>
      </c>
      <c r="AP346" s="8">
        <v>32</v>
      </c>
      <c r="AQ346" s="8">
        <v>0</v>
      </c>
      <c r="AR346" s="8">
        <v>12</v>
      </c>
      <c r="AS346" s="8">
        <v>7</v>
      </c>
      <c r="AT346" s="8">
        <v>4</v>
      </c>
      <c r="AU346" s="8">
        <v>2</v>
      </c>
      <c r="AV346" s="8">
        <v>15</v>
      </c>
      <c r="AW346" s="8">
        <v>93</v>
      </c>
      <c r="AX346" s="8">
        <v>3</v>
      </c>
      <c r="AY346" s="8">
        <v>0</v>
      </c>
      <c r="AZ346" s="8">
        <v>200</v>
      </c>
      <c r="BA346" s="8">
        <v>4</v>
      </c>
      <c r="BB346" s="8">
        <v>2</v>
      </c>
      <c r="BC346" s="8">
        <v>7</v>
      </c>
      <c r="BD346" s="8">
        <v>32</v>
      </c>
      <c r="BE346" s="8">
        <v>3</v>
      </c>
      <c r="BF346" s="8">
        <v>6</v>
      </c>
      <c r="BG346" s="8">
        <v>3</v>
      </c>
      <c r="BH346" s="8">
        <v>1</v>
      </c>
      <c r="BI346" s="8">
        <v>0</v>
      </c>
      <c r="BJ346" s="8">
        <v>1</v>
      </c>
      <c r="BK346" s="8">
        <v>4</v>
      </c>
      <c r="BL346" s="8">
        <v>0</v>
      </c>
      <c r="BM346" s="8">
        <v>7</v>
      </c>
      <c r="BN346" s="8">
        <v>2</v>
      </c>
      <c r="BO346" s="8">
        <v>2</v>
      </c>
      <c r="BP346" s="8">
        <v>2</v>
      </c>
      <c r="BQ346" s="8">
        <v>33</v>
      </c>
      <c r="BR346" s="8">
        <v>3</v>
      </c>
      <c r="BS346" s="8">
        <v>1</v>
      </c>
      <c r="BT346" s="8">
        <v>7</v>
      </c>
      <c r="BU346" s="8">
        <v>16</v>
      </c>
      <c r="BV346" s="8">
        <v>8882</v>
      </c>
      <c r="BW346" s="8">
        <v>0</v>
      </c>
      <c r="BX346" s="8">
        <v>2</v>
      </c>
      <c r="BY346" s="8">
        <v>0</v>
      </c>
      <c r="BZ346" s="8">
        <v>1</v>
      </c>
      <c r="CA346" s="8">
        <v>4</v>
      </c>
      <c r="CB346" s="8">
        <v>2</v>
      </c>
      <c r="CC346" s="8">
        <v>1</v>
      </c>
      <c r="CD346" s="8">
        <v>0</v>
      </c>
      <c r="CE346" s="8">
        <v>3</v>
      </c>
      <c r="CF346" s="8">
        <v>5</v>
      </c>
      <c r="CG346" s="8">
        <v>5</v>
      </c>
      <c r="CH346" s="8">
        <v>11</v>
      </c>
      <c r="CI346" s="8">
        <v>11</v>
      </c>
      <c r="CJ346" s="8">
        <v>0</v>
      </c>
      <c r="CK346" s="8">
        <v>2</v>
      </c>
      <c r="CL346" s="8">
        <v>13</v>
      </c>
      <c r="CM346" s="8">
        <v>2</v>
      </c>
      <c r="CN346" s="8">
        <v>4</v>
      </c>
      <c r="CO346" s="8">
        <v>4</v>
      </c>
      <c r="CP346" s="8">
        <v>1</v>
      </c>
      <c r="CQ346" s="8">
        <v>12</v>
      </c>
      <c r="CR346" s="8">
        <v>3</v>
      </c>
      <c r="CS346" s="8">
        <v>0</v>
      </c>
      <c r="CT346" s="8">
        <v>1</v>
      </c>
      <c r="CU346" s="8">
        <v>1</v>
      </c>
      <c r="CV346" s="8">
        <v>2</v>
      </c>
      <c r="CW346" s="8">
        <v>31</v>
      </c>
      <c r="CX346" s="8">
        <v>6</v>
      </c>
      <c r="CY346" s="8">
        <v>1</v>
      </c>
      <c r="CZ346" s="8">
        <v>1</v>
      </c>
      <c r="DA346" s="8">
        <v>9</v>
      </c>
      <c r="DB346" s="8">
        <v>18</v>
      </c>
      <c r="DC346" s="8">
        <v>6</v>
      </c>
      <c r="DD346" s="8">
        <v>6</v>
      </c>
      <c r="DE346" s="8">
        <v>138</v>
      </c>
      <c r="DF346" s="8">
        <v>29493</v>
      </c>
      <c r="DG346" s="8">
        <v>19</v>
      </c>
      <c r="DH346" s="8">
        <v>50</v>
      </c>
      <c r="DI346" s="8">
        <v>15</v>
      </c>
      <c r="DJ346" s="8">
        <v>3</v>
      </c>
      <c r="DK346" s="8">
        <v>12</v>
      </c>
      <c r="DL346" s="8">
        <v>51</v>
      </c>
      <c r="DM346" s="8">
        <v>2</v>
      </c>
      <c r="DN346" s="8">
        <v>6</v>
      </c>
      <c r="DO346" s="8">
        <v>3</v>
      </c>
      <c r="DP346" s="8">
        <v>0</v>
      </c>
      <c r="DQ346" s="8">
        <v>2</v>
      </c>
      <c r="DR346" s="8">
        <v>0</v>
      </c>
      <c r="DS346" s="8">
        <v>112</v>
      </c>
      <c r="DT346" s="8">
        <v>3</v>
      </c>
      <c r="DU346" s="8">
        <v>3</v>
      </c>
      <c r="DV346" s="8">
        <v>0</v>
      </c>
      <c r="DW346" s="8">
        <v>8</v>
      </c>
      <c r="DX346" s="8">
        <v>52</v>
      </c>
      <c r="DY346" s="8">
        <v>1</v>
      </c>
      <c r="DZ346" s="8">
        <v>5</v>
      </c>
      <c r="EA346" s="8">
        <v>3</v>
      </c>
      <c r="EB346" s="8">
        <v>4</v>
      </c>
      <c r="EC346" s="8">
        <v>5</v>
      </c>
      <c r="ED346" s="8">
        <v>3</v>
      </c>
      <c r="EE346" s="8">
        <v>3</v>
      </c>
      <c r="EF346" s="8">
        <v>6</v>
      </c>
      <c r="EG346" s="8">
        <v>2</v>
      </c>
    </row>
    <row r="347" spans="2:137" ht="12.75">
      <c r="B347" s="7" t="s">
        <v>116</v>
      </c>
      <c r="C347" s="8">
        <v>3</v>
      </c>
      <c r="D347" s="8">
        <v>5</v>
      </c>
      <c r="E347" s="8">
        <v>2</v>
      </c>
      <c r="F347" s="8">
        <v>0</v>
      </c>
      <c r="G347" s="8">
        <v>0</v>
      </c>
      <c r="H347" s="8">
        <v>9</v>
      </c>
      <c r="I347" s="8">
        <v>3</v>
      </c>
      <c r="J347" s="8">
        <v>6</v>
      </c>
      <c r="K347" s="8">
        <v>4</v>
      </c>
      <c r="L347" s="8">
        <v>2</v>
      </c>
      <c r="M347" s="8">
        <v>1</v>
      </c>
      <c r="N347" s="8">
        <v>10</v>
      </c>
      <c r="O347" s="8">
        <v>4</v>
      </c>
      <c r="P347" s="8">
        <v>0</v>
      </c>
      <c r="Q347" s="8">
        <v>3</v>
      </c>
      <c r="R347" s="8">
        <v>5</v>
      </c>
      <c r="S347" s="8">
        <v>3176</v>
      </c>
      <c r="T347" s="8">
        <v>187</v>
      </c>
      <c r="U347" s="8">
        <v>0</v>
      </c>
      <c r="V347" s="8">
        <v>0</v>
      </c>
      <c r="W347" s="8">
        <v>3</v>
      </c>
      <c r="X347" s="8">
        <v>0</v>
      </c>
      <c r="Y347" s="8">
        <v>15</v>
      </c>
      <c r="Z347" s="8">
        <v>18</v>
      </c>
      <c r="AA347" s="8">
        <v>0</v>
      </c>
      <c r="AB347" s="8">
        <v>1</v>
      </c>
      <c r="AC347" s="8">
        <v>1</v>
      </c>
      <c r="AD347" s="8">
        <v>1</v>
      </c>
      <c r="AE347" s="8">
        <v>0</v>
      </c>
      <c r="AF347" s="8">
        <v>3</v>
      </c>
      <c r="AG347" s="8">
        <v>17</v>
      </c>
      <c r="AH347" s="8">
        <v>0</v>
      </c>
      <c r="AI347" s="8">
        <v>0</v>
      </c>
      <c r="AJ347" s="8">
        <v>4</v>
      </c>
      <c r="AK347" s="8">
        <v>2</v>
      </c>
      <c r="AL347" s="8">
        <v>5</v>
      </c>
      <c r="AM347" s="8">
        <v>2</v>
      </c>
      <c r="AN347" s="8">
        <v>0</v>
      </c>
      <c r="AO347" s="8">
        <v>7</v>
      </c>
      <c r="AP347" s="8">
        <v>7</v>
      </c>
      <c r="AQ347" s="8">
        <v>1</v>
      </c>
      <c r="AR347" s="8">
        <v>1</v>
      </c>
      <c r="AS347" s="8">
        <v>5</v>
      </c>
      <c r="AT347" s="8">
        <v>2</v>
      </c>
      <c r="AU347" s="8">
        <v>1</v>
      </c>
      <c r="AV347" s="8">
        <v>2</v>
      </c>
      <c r="AW347" s="8">
        <v>18</v>
      </c>
      <c r="AX347" s="8">
        <v>3</v>
      </c>
      <c r="AY347" s="8">
        <v>0</v>
      </c>
      <c r="AZ347" s="8">
        <v>50</v>
      </c>
      <c r="BA347" s="8">
        <v>0</v>
      </c>
      <c r="BB347" s="8">
        <v>1</v>
      </c>
      <c r="BC347" s="8">
        <v>2</v>
      </c>
      <c r="BD347" s="8">
        <v>7</v>
      </c>
      <c r="BE347" s="8">
        <v>0</v>
      </c>
      <c r="BF347" s="8">
        <v>4</v>
      </c>
      <c r="BG347" s="8">
        <v>0</v>
      </c>
      <c r="BH347" s="8">
        <v>0</v>
      </c>
      <c r="BI347" s="8">
        <v>1</v>
      </c>
      <c r="BJ347" s="8">
        <v>1</v>
      </c>
      <c r="BK347" s="8">
        <v>1</v>
      </c>
      <c r="BL347" s="8">
        <v>1</v>
      </c>
      <c r="BM347" s="8">
        <v>0</v>
      </c>
      <c r="BN347" s="8">
        <v>0</v>
      </c>
      <c r="BO347" s="8">
        <v>0</v>
      </c>
      <c r="BP347" s="8">
        <v>0</v>
      </c>
      <c r="BQ347" s="8">
        <v>9</v>
      </c>
      <c r="BR347" s="8">
        <v>0</v>
      </c>
      <c r="BS347" s="8">
        <v>0</v>
      </c>
      <c r="BT347" s="8">
        <v>3</v>
      </c>
      <c r="BU347" s="8">
        <v>1</v>
      </c>
      <c r="BV347" s="8">
        <v>2749</v>
      </c>
      <c r="BW347" s="8">
        <v>0</v>
      </c>
      <c r="BX347" s="8">
        <v>1</v>
      </c>
      <c r="BY347" s="8">
        <v>1</v>
      </c>
      <c r="BZ347" s="8">
        <v>0</v>
      </c>
      <c r="CA347" s="8">
        <v>0</v>
      </c>
      <c r="CB347" s="8">
        <v>0</v>
      </c>
      <c r="CC347" s="8">
        <v>0</v>
      </c>
      <c r="CD347" s="8">
        <v>1</v>
      </c>
      <c r="CE347" s="8">
        <v>2</v>
      </c>
      <c r="CF347" s="8">
        <v>2</v>
      </c>
      <c r="CG347" s="8">
        <v>2</v>
      </c>
      <c r="CH347" s="8">
        <v>1</v>
      </c>
      <c r="CI347" s="8">
        <v>5</v>
      </c>
      <c r="CJ347" s="8">
        <v>4</v>
      </c>
      <c r="CK347" s="8">
        <v>0</v>
      </c>
      <c r="CL347" s="8">
        <v>1</v>
      </c>
      <c r="CM347" s="8">
        <v>1</v>
      </c>
      <c r="CN347" s="8">
        <v>2</v>
      </c>
      <c r="CO347" s="8">
        <v>0</v>
      </c>
      <c r="CP347" s="8">
        <v>2</v>
      </c>
      <c r="CQ347" s="8">
        <v>2</v>
      </c>
      <c r="CR347" s="8">
        <v>1</v>
      </c>
      <c r="CS347" s="8">
        <v>1</v>
      </c>
      <c r="CT347" s="8">
        <v>1</v>
      </c>
      <c r="CU347" s="8">
        <v>0</v>
      </c>
      <c r="CV347" s="8">
        <v>1</v>
      </c>
      <c r="CW347" s="8">
        <v>13</v>
      </c>
      <c r="CX347" s="8">
        <v>1</v>
      </c>
      <c r="CY347" s="8">
        <v>0</v>
      </c>
      <c r="CZ347" s="8">
        <v>1</v>
      </c>
      <c r="DA347" s="8">
        <v>0</v>
      </c>
      <c r="DB347" s="8">
        <v>1</v>
      </c>
      <c r="DC347" s="8">
        <v>0</v>
      </c>
      <c r="DD347" s="8">
        <v>0</v>
      </c>
      <c r="DE347" s="8">
        <v>15</v>
      </c>
      <c r="DF347" s="8">
        <v>9186</v>
      </c>
      <c r="DG347" s="8">
        <v>2</v>
      </c>
      <c r="DH347" s="8">
        <v>17</v>
      </c>
      <c r="DI347" s="8">
        <v>2</v>
      </c>
      <c r="DJ347" s="8">
        <v>0</v>
      </c>
      <c r="DK347" s="8">
        <v>5</v>
      </c>
      <c r="DL347" s="8">
        <v>6</v>
      </c>
      <c r="DM347" s="8">
        <v>1</v>
      </c>
      <c r="DN347" s="8">
        <v>1</v>
      </c>
      <c r="DO347" s="8">
        <v>0</v>
      </c>
      <c r="DP347" s="8">
        <v>1</v>
      </c>
      <c r="DQ347" s="8">
        <v>2</v>
      </c>
      <c r="DR347" s="8">
        <v>1</v>
      </c>
      <c r="DS347" s="8">
        <v>33</v>
      </c>
      <c r="DT347" s="8">
        <v>3</v>
      </c>
      <c r="DU347" s="8">
        <v>0</v>
      </c>
      <c r="DV347" s="8">
        <v>2</v>
      </c>
      <c r="DW347" s="8">
        <v>2</v>
      </c>
      <c r="DX347" s="8">
        <v>23</v>
      </c>
      <c r="DY347" s="8">
        <v>0</v>
      </c>
      <c r="DZ347" s="8">
        <v>4</v>
      </c>
      <c r="EA347" s="8">
        <v>1</v>
      </c>
      <c r="EB347" s="8">
        <v>6</v>
      </c>
      <c r="EC347" s="8">
        <v>4</v>
      </c>
      <c r="ED347" s="8">
        <v>1</v>
      </c>
      <c r="EE347" s="8">
        <v>0</v>
      </c>
      <c r="EF347" s="8">
        <v>5</v>
      </c>
      <c r="EG347" s="8">
        <v>0</v>
      </c>
    </row>
    <row r="348" spans="1:137" ht="12.75">
      <c r="A348" s="9" t="s">
        <v>13</v>
      </c>
      <c r="C348" s="8">
        <v>4</v>
      </c>
      <c r="D348" s="8">
        <v>9</v>
      </c>
      <c r="E348" s="8">
        <v>6</v>
      </c>
      <c r="F348" s="8">
        <v>1</v>
      </c>
      <c r="G348" s="8">
        <v>9</v>
      </c>
      <c r="H348" s="8">
        <v>20</v>
      </c>
      <c r="I348" s="8">
        <v>23</v>
      </c>
      <c r="J348" s="8">
        <v>31</v>
      </c>
      <c r="K348" s="8">
        <v>15</v>
      </c>
      <c r="L348" s="8">
        <v>14</v>
      </c>
      <c r="M348" s="8">
        <v>12</v>
      </c>
      <c r="N348" s="8">
        <v>115</v>
      </c>
      <c r="O348" s="8">
        <v>29</v>
      </c>
      <c r="P348" s="8">
        <v>8</v>
      </c>
      <c r="Q348" s="8">
        <v>16</v>
      </c>
      <c r="R348" s="8">
        <v>88</v>
      </c>
      <c r="S348" s="8">
        <v>25859</v>
      </c>
      <c r="T348" s="8">
        <v>1090</v>
      </c>
      <c r="U348" s="8">
        <v>3</v>
      </c>
      <c r="V348" s="8">
        <v>9</v>
      </c>
      <c r="W348" s="8">
        <v>6</v>
      </c>
      <c r="X348" s="8">
        <v>1</v>
      </c>
      <c r="Y348" s="8">
        <v>101</v>
      </c>
      <c r="Z348" s="8">
        <v>100</v>
      </c>
      <c r="AA348" s="8">
        <v>3</v>
      </c>
      <c r="AB348" s="8">
        <v>3</v>
      </c>
      <c r="AC348" s="8">
        <v>1</v>
      </c>
      <c r="AD348" s="8">
        <v>4</v>
      </c>
      <c r="AE348" s="8">
        <v>0</v>
      </c>
      <c r="AF348" s="8">
        <v>22</v>
      </c>
      <c r="AG348" s="8">
        <v>118</v>
      </c>
      <c r="AH348" s="8">
        <v>1</v>
      </c>
      <c r="AI348" s="8">
        <v>0</v>
      </c>
      <c r="AJ348" s="8">
        <v>11</v>
      </c>
      <c r="AK348" s="8">
        <v>4</v>
      </c>
      <c r="AL348" s="8">
        <v>24</v>
      </c>
      <c r="AM348" s="8">
        <v>8</v>
      </c>
      <c r="AN348" s="8">
        <v>0</v>
      </c>
      <c r="AO348" s="8">
        <v>19</v>
      </c>
      <c r="AP348" s="8">
        <v>39</v>
      </c>
      <c r="AQ348" s="8">
        <v>1</v>
      </c>
      <c r="AR348" s="8">
        <v>13</v>
      </c>
      <c r="AS348" s="8">
        <v>12</v>
      </c>
      <c r="AT348" s="8">
        <v>6</v>
      </c>
      <c r="AU348" s="8">
        <v>3</v>
      </c>
      <c r="AV348" s="8">
        <v>17</v>
      </c>
      <c r="AW348" s="8">
        <v>111</v>
      </c>
      <c r="AX348" s="8">
        <v>6</v>
      </c>
      <c r="AY348" s="8">
        <v>0</v>
      </c>
      <c r="AZ348" s="8">
        <v>250</v>
      </c>
      <c r="BA348" s="8">
        <v>4</v>
      </c>
      <c r="BB348" s="8">
        <v>3</v>
      </c>
      <c r="BC348" s="8">
        <v>9</v>
      </c>
      <c r="BD348" s="8">
        <v>39</v>
      </c>
      <c r="BE348" s="8">
        <v>3</v>
      </c>
      <c r="BF348" s="8">
        <v>10</v>
      </c>
      <c r="BG348" s="8">
        <v>3</v>
      </c>
      <c r="BH348" s="8">
        <v>1</v>
      </c>
      <c r="BI348" s="8">
        <v>1</v>
      </c>
      <c r="BJ348" s="8">
        <v>2</v>
      </c>
      <c r="BK348" s="8">
        <v>5</v>
      </c>
      <c r="BL348" s="8">
        <v>1</v>
      </c>
      <c r="BM348" s="8">
        <v>7</v>
      </c>
      <c r="BN348" s="8">
        <v>2</v>
      </c>
      <c r="BO348" s="8">
        <v>2</v>
      </c>
      <c r="BP348" s="8">
        <v>2</v>
      </c>
      <c r="BQ348" s="8">
        <v>42</v>
      </c>
      <c r="BR348" s="8">
        <v>3</v>
      </c>
      <c r="BS348" s="8">
        <v>1</v>
      </c>
      <c r="BT348" s="8">
        <v>10</v>
      </c>
      <c r="BU348" s="8">
        <v>17</v>
      </c>
      <c r="BV348" s="8">
        <v>11631</v>
      </c>
      <c r="BW348" s="8">
        <v>0</v>
      </c>
      <c r="BX348" s="8">
        <v>3</v>
      </c>
      <c r="BY348" s="8">
        <v>1</v>
      </c>
      <c r="BZ348" s="8">
        <v>1</v>
      </c>
      <c r="CA348" s="8">
        <v>4</v>
      </c>
      <c r="CB348" s="8">
        <v>2</v>
      </c>
      <c r="CC348" s="8">
        <v>1</v>
      </c>
      <c r="CD348" s="8">
        <v>1</v>
      </c>
      <c r="CE348" s="8">
        <v>5</v>
      </c>
      <c r="CF348" s="8">
        <v>7</v>
      </c>
      <c r="CG348" s="8">
        <v>7</v>
      </c>
      <c r="CH348" s="8">
        <v>12</v>
      </c>
      <c r="CI348" s="8">
        <v>16</v>
      </c>
      <c r="CJ348" s="8">
        <v>4</v>
      </c>
      <c r="CK348" s="8">
        <v>2</v>
      </c>
      <c r="CL348" s="8">
        <v>14</v>
      </c>
      <c r="CM348" s="8">
        <v>3</v>
      </c>
      <c r="CN348" s="8">
        <v>6</v>
      </c>
      <c r="CO348" s="8">
        <v>4</v>
      </c>
      <c r="CP348" s="8">
        <v>3</v>
      </c>
      <c r="CQ348" s="8">
        <v>14</v>
      </c>
      <c r="CR348" s="8">
        <v>4</v>
      </c>
      <c r="CS348" s="8">
        <v>1</v>
      </c>
      <c r="CT348" s="8">
        <v>2</v>
      </c>
      <c r="CU348" s="8">
        <v>1</v>
      </c>
      <c r="CV348" s="8">
        <v>3</v>
      </c>
      <c r="CW348" s="8">
        <v>44</v>
      </c>
      <c r="CX348" s="8">
        <v>7</v>
      </c>
      <c r="CY348" s="8">
        <v>1</v>
      </c>
      <c r="CZ348" s="8">
        <v>2</v>
      </c>
      <c r="DA348" s="8">
        <v>9</v>
      </c>
      <c r="DB348" s="8">
        <v>19</v>
      </c>
      <c r="DC348" s="8">
        <v>6</v>
      </c>
      <c r="DD348" s="8">
        <v>6</v>
      </c>
      <c r="DE348" s="8">
        <v>153</v>
      </c>
      <c r="DF348" s="8">
        <v>38679</v>
      </c>
      <c r="DG348" s="8">
        <v>21</v>
      </c>
      <c r="DH348" s="8">
        <v>67</v>
      </c>
      <c r="DI348" s="8">
        <v>17</v>
      </c>
      <c r="DJ348" s="8">
        <v>3</v>
      </c>
      <c r="DK348" s="8">
        <v>17</v>
      </c>
      <c r="DL348" s="8">
        <v>57</v>
      </c>
      <c r="DM348" s="8">
        <v>3</v>
      </c>
      <c r="DN348" s="8">
        <v>7</v>
      </c>
      <c r="DO348" s="8">
        <v>3</v>
      </c>
      <c r="DP348" s="8">
        <v>1</v>
      </c>
      <c r="DQ348" s="8">
        <v>4</v>
      </c>
      <c r="DR348" s="8">
        <v>1</v>
      </c>
      <c r="DS348" s="8">
        <v>145</v>
      </c>
      <c r="DT348" s="8">
        <v>6</v>
      </c>
      <c r="DU348" s="8">
        <v>3</v>
      </c>
      <c r="DV348" s="8">
        <v>2</v>
      </c>
      <c r="DW348" s="8">
        <v>10</v>
      </c>
      <c r="DX348" s="8">
        <v>75</v>
      </c>
      <c r="DY348" s="8">
        <v>1</v>
      </c>
      <c r="DZ348" s="8">
        <v>9</v>
      </c>
      <c r="EA348" s="8">
        <v>4</v>
      </c>
      <c r="EB348" s="8">
        <v>10</v>
      </c>
      <c r="EC348" s="8">
        <v>9</v>
      </c>
      <c r="ED348" s="8">
        <v>4</v>
      </c>
      <c r="EE348" s="8">
        <v>3</v>
      </c>
      <c r="EF348" s="8">
        <v>11</v>
      </c>
      <c r="EG348" s="8">
        <v>2</v>
      </c>
    </row>
    <row r="349" spans="2:137" s="10" customFormat="1" ht="12.75" customHeight="1">
      <c r="B349" s="11" t="s">
        <v>145</v>
      </c>
      <c r="C349" s="12">
        <f aca="true" t="shared" si="179" ref="C349:AH349">C348/79585</f>
        <v>5.026072752403091E-05</v>
      </c>
      <c r="D349" s="12">
        <f t="shared" si="179"/>
        <v>0.00011308663692906955</v>
      </c>
      <c r="E349" s="12">
        <f t="shared" si="179"/>
        <v>7.539109128604636E-05</v>
      </c>
      <c r="F349" s="12">
        <f t="shared" si="179"/>
        <v>1.2565181881007728E-05</v>
      </c>
      <c r="G349" s="12">
        <f t="shared" si="179"/>
        <v>0.00011308663692906955</v>
      </c>
      <c r="H349" s="12">
        <f t="shared" si="179"/>
        <v>0.00025130363762015457</v>
      </c>
      <c r="I349" s="12">
        <f t="shared" si="179"/>
        <v>0.00028899918326317776</v>
      </c>
      <c r="J349" s="12">
        <f t="shared" si="179"/>
        <v>0.00038952063831123956</v>
      </c>
      <c r="K349" s="12">
        <f t="shared" si="179"/>
        <v>0.0001884777282151159</v>
      </c>
      <c r="L349" s="12">
        <f t="shared" si="179"/>
        <v>0.00017591254633410818</v>
      </c>
      <c r="M349" s="12">
        <f t="shared" si="179"/>
        <v>0.00015078218257209272</v>
      </c>
      <c r="N349" s="12">
        <f t="shared" si="179"/>
        <v>0.0014449959163158888</v>
      </c>
      <c r="O349" s="12">
        <f t="shared" si="179"/>
        <v>0.0003643902745492241</v>
      </c>
      <c r="P349" s="12">
        <f t="shared" si="179"/>
        <v>0.00010052145504806182</v>
      </c>
      <c r="Q349" s="12">
        <f t="shared" si="179"/>
        <v>0.00020104291009612364</v>
      </c>
      <c r="R349" s="12">
        <f t="shared" si="179"/>
        <v>0.0011057360055286801</v>
      </c>
      <c r="S349" s="12">
        <f t="shared" si="179"/>
        <v>0.32492303826097885</v>
      </c>
      <c r="T349" s="12">
        <f t="shared" si="179"/>
        <v>0.013696048250298423</v>
      </c>
      <c r="U349" s="12">
        <f t="shared" si="179"/>
        <v>3.769554564302318E-05</v>
      </c>
      <c r="V349" s="12">
        <f t="shared" si="179"/>
        <v>0.00011308663692906955</v>
      </c>
      <c r="W349" s="12">
        <f t="shared" si="179"/>
        <v>7.539109128604636E-05</v>
      </c>
      <c r="X349" s="12">
        <f t="shared" si="179"/>
        <v>1.2565181881007728E-05</v>
      </c>
      <c r="Y349" s="12">
        <f t="shared" si="179"/>
        <v>0.0012690833699817805</v>
      </c>
      <c r="Z349" s="12">
        <f t="shared" si="179"/>
        <v>0.0012565181881007727</v>
      </c>
      <c r="AA349" s="12">
        <f t="shared" si="179"/>
        <v>3.769554564302318E-05</v>
      </c>
      <c r="AB349" s="12">
        <f t="shared" si="179"/>
        <v>3.769554564302318E-05</v>
      </c>
      <c r="AC349" s="12">
        <f t="shared" si="179"/>
        <v>1.2565181881007728E-05</v>
      </c>
      <c r="AD349" s="12">
        <f t="shared" si="179"/>
        <v>5.026072752403091E-05</v>
      </c>
      <c r="AE349" s="12">
        <f t="shared" si="179"/>
        <v>0</v>
      </c>
      <c r="AF349" s="12">
        <f t="shared" si="179"/>
        <v>0.00027643400138217003</v>
      </c>
      <c r="AG349" s="12">
        <f t="shared" si="179"/>
        <v>0.0014826914619589118</v>
      </c>
      <c r="AH349" s="12">
        <f t="shared" si="179"/>
        <v>1.2565181881007728E-05</v>
      </c>
      <c r="AI349" s="12">
        <f aca="true" t="shared" si="180" ref="AI349:CT349">AI348/79585</f>
        <v>0</v>
      </c>
      <c r="AJ349" s="12">
        <f t="shared" si="180"/>
        <v>0.00013821700069108501</v>
      </c>
      <c r="AK349" s="12">
        <f t="shared" si="180"/>
        <v>5.026072752403091E-05</v>
      </c>
      <c r="AL349" s="12">
        <f t="shared" si="180"/>
        <v>0.00030156436514418544</v>
      </c>
      <c r="AM349" s="12">
        <f t="shared" si="180"/>
        <v>0.00010052145504806182</v>
      </c>
      <c r="AN349" s="12">
        <f t="shared" si="180"/>
        <v>0</v>
      </c>
      <c r="AO349" s="12">
        <f t="shared" si="180"/>
        <v>0.00023873845573914684</v>
      </c>
      <c r="AP349" s="12">
        <f t="shared" si="180"/>
        <v>0.0004900420933593014</v>
      </c>
      <c r="AQ349" s="12">
        <f t="shared" si="180"/>
        <v>1.2565181881007728E-05</v>
      </c>
      <c r="AR349" s="12">
        <f t="shared" si="180"/>
        <v>0.00016334736445310045</v>
      </c>
      <c r="AS349" s="12">
        <f t="shared" si="180"/>
        <v>0.00015078218257209272</v>
      </c>
      <c r="AT349" s="12">
        <f t="shared" si="180"/>
        <v>7.539109128604636E-05</v>
      </c>
      <c r="AU349" s="12">
        <f t="shared" si="180"/>
        <v>3.769554564302318E-05</v>
      </c>
      <c r="AV349" s="12">
        <f t="shared" si="180"/>
        <v>0.00021360809197713137</v>
      </c>
      <c r="AW349" s="12">
        <f t="shared" si="180"/>
        <v>0.0013947351887918578</v>
      </c>
      <c r="AX349" s="12">
        <f t="shared" si="180"/>
        <v>7.539109128604636E-05</v>
      </c>
      <c r="AY349" s="12">
        <f t="shared" si="180"/>
        <v>0</v>
      </c>
      <c r="AZ349" s="12">
        <f t="shared" si="180"/>
        <v>0.0031412954702519317</v>
      </c>
      <c r="BA349" s="12">
        <f t="shared" si="180"/>
        <v>5.026072752403091E-05</v>
      </c>
      <c r="BB349" s="12">
        <f t="shared" si="180"/>
        <v>3.769554564302318E-05</v>
      </c>
      <c r="BC349" s="12">
        <f t="shared" si="180"/>
        <v>0.00011308663692906955</v>
      </c>
      <c r="BD349" s="12">
        <f t="shared" si="180"/>
        <v>0.0004900420933593014</v>
      </c>
      <c r="BE349" s="12">
        <f t="shared" si="180"/>
        <v>3.769554564302318E-05</v>
      </c>
      <c r="BF349" s="12">
        <f t="shared" si="180"/>
        <v>0.00012565181881007728</v>
      </c>
      <c r="BG349" s="12">
        <f t="shared" si="180"/>
        <v>3.769554564302318E-05</v>
      </c>
      <c r="BH349" s="12">
        <f t="shared" si="180"/>
        <v>1.2565181881007728E-05</v>
      </c>
      <c r="BI349" s="12">
        <f t="shared" si="180"/>
        <v>1.2565181881007728E-05</v>
      </c>
      <c r="BJ349" s="12">
        <f t="shared" si="180"/>
        <v>2.5130363762015455E-05</v>
      </c>
      <c r="BK349" s="12">
        <f t="shared" si="180"/>
        <v>6.282590940503864E-05</v>
      </c>
      <c r="BL349" s="12">
        <f t="shared" si="180"/>
        <v>1.2565181881007728E-05</v>
      </c>
      <c r="BM349" s="12">
        <f t="shared" si="180"/>
        <v>8.795627316705409E-05</v>
      </c>
      <c r="BN349" s="12">
        <f t="shared" si="180"/>
        <v>2.5130363762015455E-05</v>
      </c>
      <c r="BO349" s="12">
        <f t="shared" si="180"/>
        <v>2.5130363762015455E-05</v>
      </c>
      <c r="BP349" s="12">
        <f t="shared" si="180"/>
        <v>2.5130363762015455E-05</v>
      </c>
      <c r="BQ349" s="12">
        <f t="shared" si="180"/>
        <v>0.0005277376390023246</v>
      </c>
      <c r="BR349" s="12">
        <f t="shared" si="180"/>
        <v>3.769554564302318E-05</v>
      </c>
      <c r="BS349" s="12">
        <f t="shared" si="180"/>
        <v>1.2565181881007728E-05</v>
      </c>
      <c r="BT349" s="12">
        <f t="shared" si="180"/>
        <v>0.00012565181881007728</v>
      </c>
      <c r="BU349" s="12">
        <f t="shared" si="180"/>
        <v>0.00021360809197713137</v>
      </c>
      <c r="BV349" s="12">
        <f t="shared" si="180"/>
        <v>0.14614563045800089</v>
      </c>
      <c r="BW349" s="12">
        <f t="shared" si="180"/>
        <v>0</v>
      </c>
      <c r="BX349" s="12">
        <f t="shared" si="180"/>
        <v>3.769554564302318E-05</v>
      </c>
      <c r="BY349" s="12">
        <f t="shared" si="180"/>
        <v>1.2565181881007728E-05</v>
      </c>
      <c r="BZ349" s="12">
        <f t="shared" si="180"/>
        <v>1.2565181881007728E-05</v>
      </c>
      <c r="CA349" s="12">
        <f t="shared" si="180"/>
        <v>5.026072752403091E-05</v>
      </c>
      <c r="CB349" s="12">
        <f t="shared" si="180"/>
        <v>2.5130363762015455E-05</v>
      </c>
      <c r="CC349" s="12">
        <f t="shared" si="180"/>
        <v>1.2565181881007728E-05</v>
      </c>
      <c r="CD349" s="12">
        <f t="shared" si="180"/>
        <v>1.2565181881007728E-05</v>
      </c>
      <c r="CE349" s="12">
        <f t="shared" si="180"/>
        <v>6.282590940503864E-05</v>
      </c>
      <c r="CF349" s="12">
        <f t="shared" si="180"/>
        <v>8.795627316705409E-05</v>
      </c>
      <c r="CG349" s="12">
        <f t="shared" si="180"/>
        <v>8.795627316705409E-05</v>
      </c>
      <c r="CH349" s="12">
        <f t="shared" si="180"/>
        <v>0.00015078218257209272</v>
      </c>
      <c r="CI349" s="12">
        <f t="shared" si="180"/>
        <v>0.00020104291009612364</v>
      </c>
      <c r="CJ349" s="12">
        <f t="shared" si="180"/>
        <v>5.026072752403091E-05</v>
      </c>
      <c r="CK349" s="12">
        <f t="shared" si="180"/>
        <v>2.5130363762015455E-05</v>
      </c>
      <c r="CL349" s="12">
        <f t="shared" si="180"/>
        <v>0.00017591254633410818</v>
      </c>
      <c r="CM349" s="12">
        <f t="shared" si="180"/>
        <v>3.769554564302318E-05</v>
      </c>
      <c r="CN349" s="12">
        <f t="shared" si="180"/>
        <v>7.539109128604636E-05</v>
      </c>
      <c r="CO349" s="12">
        <f t="shared" si="180"/>
        <v>5.026072752403091E-05</v>
      </c>
      <c r="CP349" s="12">
        <f t="shared" si="180"/>
        <v>3.769554564302318E-05</v>
      </c>
      <c r="CQ349" s="12">
        <f t="shared" si="180"/>
        <v>0.00017591254633410818</v>
      </c>
      <c r="CR349" s="12">
        <f t="shared" si="180"/>
        <v>5.026072752403091E-05</v>
      </c>
      <c r="CS349" s="12">
        <f t="shared" si="180"/>
        <v>1.2565181881007728E-05</v>
      </c>
      <c r="CT349" s="12">
        <f t="shared" si="180"/>
        <v>2.5130363762015455E-05</v>
      </c>
      <c r="CU349" s="12">
        <f aca="true" t="shared" si="181" ref="CU349:EG349">CU348/79585</f>
        <v>1.2565181881007728E-05</v>
      </c>
      <c r="CV349" s="12">
        <f t="shared" si="181"/>
        <v>3.769554564302318E-05</v>
      </c>
      <c r="CW349" s="12">
        <f t="shared" si="181"/>
        <v>0.0005528680027643401</v>
      </c>
      <c r="CX349" s="12">
        <f t="shared" si="181"/>
        <v>8.795627316705409E-05</v>
      </c>
      <c r="CY349" s="12">
        <f t="shared" si="181"/>
        <v>1.2565181881007728E-05</v>
      </c>
      <c r="CZ349" s="12">
        <f t="shared" si="181"/>
        <v>2.5130363762015455E-05</v>
      </c>
      <c r="DA349" s="12">
        <f t="shared" si="181"/>
        <v>0.00011308663692906955</v>
      </c>
      <c r="DB349" s="12">
        <f t="shared" si="181"/>
        <v>0.00023873845573914684</v>
      </c>
      <c r="DC349" s="12">
        <f t="shared" si="181"/>
        <v>7.539109128604636E-05</v>
      </c>
      <c r="DD349" s="12">
        <f t="shared" si="181"/>
        <v>7.539109128604636E-05</v>
      </c>
      <c r="DE349" s="12">
        <f t="shared" si="181"/>
        <v>0.0019224728277941823</v>
      </c>
      <c r="DF349" s="12">
        <f t="shared" si="181"/>
        <v>0.4860086699754979</v>
      </c>
      <c r="DG349" s="12">
        <f t="shared" si="181"/>
        <v>0.0002638688195011623</v>
      </c>
      <c r="DH349" s="12">
        <f t="shared" si="181"/>
        <v>0.0008418671860275178</v>
      </c>
      <c r="DI349" s="12">
        <f t="shared" si="181"/>
        <v>0.00021360809197713137</v>
      </c>
      <c r="DJ349" s="12">
        <f t="shared" si="181"/>
        <v>3.769554564302318E-05</v>
      </c>
      <c r="DK349" s="12">
        <f t="shared" si="181"/>
        <v>0.00021360809197713137</v>
      </c>
      <c r="DL349" s="12">
        <f t="shared" si="181"/>
        <v>0.0007162153672174405</v>
      </c>
      <c r="DM349" s="12">
        <f t="shared" si="181"/>
        <v>3.769554564302318E-05</v>
      </c>
      <c r="DN349" s="12">
        <f t="shared" si="181"/>
        <v>8.795627316705409E-05</v>
      </c>
      <c r="DO349" s="12">
        <f t="shared" si="181"/>
        <v>3.769554564302318E-05</v>
      </c>
      <c r="DP349" s="12">
        <f t="shared" si="181"/>
        <v>1.2565181881007728E-05</v>
      </c>
      <c r="DQ349" s="12">
        <f t="shared" si="181"/>
        <v>5.026072752403091E-05</v>
      </c>
      <c r="DR349" s="12">
        <f t="shared" si="181"/>
        <v>1.2565181881007728E-05</v>
      </c>
      <c r="DS349" s="12">
        <f t="shared" si="181"/>
        <v>0.0018219513727461205</v>
      </c>
      <c r="DT349" s="12">
        <f t="shared" si="181"/>
        <v>7.539109128604636E-05</v>
      </c>
      <c r="DU349" s="12">
        <f t="shared" si="181"/>
        <v>3.769554564302318E-05</v>
      </c>
      <c r="DV349" s="12">
        <f t="shared" si="181"/>
        <v>2.5130363762015455E-05</v>
      </c>
      <c r="DW349" s="12">
        <f t="shared" si="181"/>
        <v>0.00012565181881007728</v>
      </c>
      <c r="DX349" s="12">
        <f t="shared" si="181"/>
        <v>0.0009423886410755796</v>
      </c>
      <c r="DY349" s="12">
        <f t="shared" si="181"/>
        <v>1.2565181881007728E-05</v>
      </c>
      <c r="DZ349" s="12">
        <f t="shared" si="181"/>
        <v>0.00011308663692906955</v>
      </c>
      <c r="EA349" s="12">
        <f t="shared" si="181"/>
        <v>5.026072752403091E-05</v>
      </c>
      <c r="EB349" s="12">
        <f t="shared" si="181"/>
        <v>0.00012565181881007728</v>
      </c>
      <c r="EC349" s="12">
        <f t="shared" si="181"/>
        <v>0.00011308663692906955</v>
      </c>
      <c r="ED349" s="12">
        <f t="shared" si="181"/>
        <v>5.026072752403091E-05</v>
      </c>
      <c r="EE349" s="12">
        <f t="shared" si="181"/>
        <v>3.769554564302318E-05</v>
      </c>
      <c r="EF349" s="12">
        <f t="shared" si="181"/>
        <v>0.00013821700069108501</v>
      </c>
      <c r="EG349" s="12">
        <f t="shared" si="181"/>
        <v>2.5130363762015455E-05</v>
      </c>
    </row>
    <row r="350" spans="2:137" ht="4.5" customHeight="1">
      <c r="B350" s="13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</row>
    <row r="351" spans="1:137" ht="12.75">
      <c r="A351" s="3" t="s">
        <v>118</v>
      </c>
      <c r="B351" s="13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</row>
    <row r="352" spans="2:137" ht="12.75">
      <c r="B352" s="7" t="s">
        <v>95</v>
      </c>
      <c r="C352" s="8">
        <v>4</v>
      </c>
      <c r="D352" s="8">
        <v>4</v>
      </c>
      <c r="E352" s="8">
        <v>3</v>
      </c>
      <c r="F352" s="8">
        <v>3</v>
      </c>
      <c r="G352" s="8">
        <v>10</v>
      </c>
      <c r="H352" s="8">
        <v>15</v>
      </c>
      <c r="I352" s="8">
        <v>28</v>
      </c>
      <c r="J352" s="8">
        <v>14</v>
      </c>
      <c r="K352" s="8">
        <v>10</v>
      </c>
      <c r="L352" s="8">
        <v>15</v>
      </c>
      <c r="M352" s="8">
        <v>7</v>
      </c>
      <c r="N352" s="8">
        <v>111</v>
      </c>
      <c r="O352" s="8">
        <v>18</v>
      </c>
      <c r="P352" s="8">
        <v>7</v>
      </c>
      <c r="Q352" s="8">
        <v>28</v>
      </c>
      <c r="R352" s="8">
        <v>104</v>
      </c>
      <c r="S352" s="8">
        <v>28588</v>
      </c>
      <c r="T352" s="8">
        <v>1164</v>
      </c>
      <c r="U352" s="8">
        <v>1</v>
      </c>
      <c r="V352" s="8">
        <v>4</v>
      </c>
      <c r="W352" s="8">
        <v>2</v>
      </c>
      <c r="X352" s="8">
        <v>1</v>
      </c>
      <c r="Y352" s="8">
        <v>110</v>
      </c>
      <c r="Z352" s="8">
        <v>80</v>
      </c>
      <c r="AA352" s="8">
        <v>4</v>
      </c>
      <c r="AB352" s="8">
        <v>3</v>
      </c>
      <c r="AC352" s="8">
        <v>0</v>
      </c>
      <c r="AD352" s="8">
        <v>9</v>
      </c>
      <c r="AE352" s="8">
        <v>2</v>
      </c>
      <c r="AF352" s="8">
        <v>14</v>
      </c>
      <c r="AG352" s="8">
        <v>105</v>
      </c>
      <c r="AH352" s="8">
        <v>0</v>
      </c>
      <c r="AI352" s="8">
        <v>2</v>
      </c>
      <c r="AJ352" s="8">
        <v>6</v>
      </c>
      <c r="AK352" s="8">
        <v>1</v>
      </c>
      <c r="AL352" s="8">
        <v>33</v>
      </c>
      <c r="AM352" s="8">
        <v>3</v>
      </c>
      <c r="AN352" s="8">
        <v>2</v>
      </c>
      <c r="AO352" s="8">
        <v>26</v>
      </c>
      <c r="AP352" s="8">
        <v>22</v>
      </c>
      <c r="AQ352" s="8">
        <v>5</v>
      </c>
      <c r="AR352" s="8">
        <v>15</v>
      </c>
      <c r="AS352" s="8">
        <v>4</v>
      </c>
      <c r="AT352" s="8">
        <v>3</v>
      </c>
      <c r="AU352" s="8">
        <v>1</v>
      </c>
      <c r="AV352" s="8">
        <v>21</v>
      </c>
      <c r="AW352" s="8">
        <v>28</v>
      </c>
      <c r="AX352" s="8">
        <v>5</v>
      </c>
      <c r="AY352" s="8">
        <v>4</v>
      </c>
      <c r="AZ352" s="8">
        <v>271</v>
      </c>
      <c r="BA352" s="8">
        <v>5</v>
      </c>
      <c r="BB352" s="8">
        <v>2</v>
      </c>
      <c r="BC352" s="8">
        <v>6</v>
      </c>
      <c r="BD352" s="8">
        <v>45</v>
      </c>
      <c r="BE352" s="8">
        <v>3</v>
      </c>
      <c r="BF352" s="8">
        <v>5</v>
      </c>
      <c r="BG352" s="8">
        <v>0</v>
      </c>
      <c r="BH352" s="8">
        <v>2</v>
      </c>
      <c r="BI352" s="8">
        <v>2</v>
      </c>
      <c r="BJ352" s="8">
        <v>7</v>
      </c>
      <c r="BK352" s="8">
        <v>1</v>
      </c>
      <c r="BL352" s="8">
        <v>1</v>
      </c>
      <c r="BM352" s="8">
        <v>4</v>
      </c>
      <c r="BN352" s="8">
        <v>0</v>
      </c>
      <c r="BO352" s="8">
        <v>1</v>
      </c>
      <c r="BP352" s="8">
        <v>2</v>
      </c>
      <c r="BQ352" s="8">
        <v>37</v>
      </c>
      <c r="BR352" s="8">
        <v>2</v>
      </c>
      <c r="BS352" s="8">
        <v>0</v>
      </c>
      <c r="BT352" s="8">
        <v>5</v>
      </c>
      <c r="BU352" s="8">
        <v>22</v>
      </c>
      <c r="BV352" s="8">
        <v>9361</v>
      </c>
      <c r="BW352" s="8">
        <v>3</v>
      </c>
      <c r="BX352" s="8">
        <v>3</v>
      </c>
      <c r="BY352" s="8">
        <v>6</v>
      </c>
      <c r="BZ352" s="8">
        <v>4</v>
      </c>
      <c r="CA352" s="8">
        <v>19</v>
      </c>
      <c r="CB352" s="8">
        <v>6</v>
      </c>
      <c r="CC352" s="8">
        <v>0</v>
      </c>
      <c r="CD352" s="8">
        <v>1</v>
      </c>
      <c r="CE352" s="8">
        <v>4</v>
      </c>
      <c r="CF352" s="8">
        <v>4</v>
      </c>
      <c r="CG352" s="8">
        <v>7</v>
      </c>
      <c r="CH352" s="8">
        <v>9</v>
      </c>
      <c r="CI352" s="8">
        <v>12</v>
      </c>
      <c r="CJ352" s="8">
        <v>2</v>
      </c>
      <c r="CK352" s="8">
        <v>4</v>
      </c>
      <c r="CL352" s="8">
        <v>11</v>
      </c>
      <c r="CM352" s="8">
        <v>3</v>
      </c>
      <c r="CN352" s="8">
        <v>3</v>
      </c>
      <c r="CO352" s="8">
        <v>0</v>
      </c>
      <c r="CP352" s="8">
        <v>3</v>
      </c>
      <c r="CQ352" s="8">
        <v>13</v>
      </c>
      <c r="CR352" s="8">
        <v>3</v>
      </c>
      <c r="CS352" s="8">
        <v>2</v>
      </c>
      <c r="CT352" s="8">
        <v>1</v>
      </c>
      <c r="CU352" s="8">
        <v>2</v>
      </c>
      <c r="CV352" s="8">
        <v>3</v>
      </c>
      <c r="CW352" s="8">
        <v>50</v>
      </c>
      <c r="CX352" s="8">
        <v>9</v>
      </c>
      <c r="CY352" s="8">
        <v>2</v>
      </c>
      <c r="CZ352" s="8">
        <v>1</v>
      </c>
      <c r="DA352" s="8">
        <v>13</v>
      </c>
      <c r="DB352" s="8">
        <v>18</v>
      </c>
      <c r="DC352" s="8">
        <v>4</v>
      </c>
      <c r="DD352" s="8">
        <v>12</v>
      </c>
      <c r="DE352" s="8">
        <v>169</v>
      </c>
      <c r="DF352" s="8">
        <v>34831</v>
      </c>
      <c r="DG352" s="8">
        <v>18</v>
      </c>
      <c r="DH352" s="8">
        <v>68</v>
      </c>
      <c r="DI352" s="8">
        <v>13</v>
      </c>
      <c r="DJ352" s="8">
        <v>7</v>
      </c>
      <c r="DK352" s="8">
        <v>11</v>
      </c>
      <c r="DL352" s="8">
        <v>74</v>
      </c>
      <c r="DM352" s="8">
        <v>6</v>
      </c>
      <c r="DN352" s="8">
        <v>6</v>
      </c>
      <c r="DO352" s="8">
        <v>6</v>
      </c>
      <c r="DP352" s="8">
        <v>3</v>
      </c>
      <c r="DQ352" s="8">
        <v>0</v>
      </c>
      <c r="DR352" s="8">
        <v>1</v>
      </c>
      <c r="DS352" s="8">
        <v>135</v>
      </c>
      <c r="DT352" s="8">
        <v>7</v>
      </c>
      <c r="DU352" s="8">
        <v>0</v>
      </c>
      <c r="DV352" s="8">
        <v>2</v>
      </c>
      <c r="DW352" s="8">
        <v>6</v>
      </c>
      <c r="DX352" s="8">
        <v>116</v>
      </c>
      <c r="DY352" s="8">
        <v>1</v>
      </c>
      <c r="DZ352" s="8">
        <v>5</v>
      </c>
      <c r="EA352" s="8">
        <v>6</v>
      </c>
      <c r="EB352" s="8">
        <v>11</v>
      </c>
      <c r="EC352" s="8">
        <v>10</v>
      </c>
      <c r="ED352" s="8">
        <v>2</v>
      </c>
      <c r="EE352" s="8">
        <v>1</v>
      </c>
      <c r="EF352" s="8">
        <v>6</v>
      </c>
      <c r="EG352" s="8">
        <v>3</v>
      </c>
    </row>
    <row r="353" spans="1:137" ht="12.75">
      <c r="A353" s="9" t="s">
        <v>13</v>
      </c>
      <c r="C353" s="8">
        <v>4</v>
      </c>
      <c r="D353" s="8">
        <v>4</v>
      </c>
      <c r="E353" s="8">
        <v>3</v>
      </c>
      <c r="F353" s="8">
        <v>3</v>
      </c>
      <c r="G353" s="8">
        <v>10</v>
      </c>
      <c r="H353" s="8">
        <v>15</v>
      </c>
      <c r="I353" s="8">
        <v>28</v>
      </c>
      <c r="J353" s="8">
        <v>14</v>
      </c>
      <c r="K353" s="8">
        <v>10</v>
      </c>
      <c r="L353" s="8">
        <v>15</v>
      </c>
      <c r="M353" s="8">
        <v>7</v>
      </c>
      <c r="N353" s="8">
        <v>111</v>
      </c>
      <c r="O353" s="8">
        <v>18</v>
      </c>
      <c r="P353" s="8">
        <v>7</v>
      </c>
      <c r="Q353" s="8">
        <v>28</v>
      </c>
      <c r="R353" s="8">
        <v>104</v>
      </c>
      <c r="S353" s="8">
        <v>28588</v>
      </c>
      <c r="T353" s="8">
        <v>1164</v>
      </c>
      <c r="U353" s="8">
        <v>1</v>
      </c>
      <c r="V353" s="8">
        <v>4</v>
      </c>
      <c r="W353" s="8">
        <v>2</v>
      </c>
      <c r="X353" s="8">
        <v>1</v>
      </c>
      <c r="Y353" s="8">
        <v>110</v>
      </c>
      <c r="Z353" s="8">
        <v>80</v>
      </c>
      <c r="AA353" s="8">
        <v>4</v>
      </c>
      <c r="AB353" s="8">
        <v>3</v>
      </c>
      <c r="AC353" s="8">
        <v>0</v>
      </c>
      <c r="AD353" s="8">
        <v>9</v>
      </c>
      <c r="AE353" s="8">
        <v>2</v>
      </c>
      <c r="AF353" s="8">
        <v>14</v>
      </c>
      <c r="AG353" s="8">
        <v>105</v>
      </c>
      <c r="AH353" s="8">
        <v>0</v>
      </c>
      <c r="AI353" s="8">
        <v>2</v>
      </c>
      <c r="AJ353" s="8">
        <v>6</v>
      </c>
      <c r="AK353" s="8">
        <v>1</v>
      </c>
      <c r="AL353" s="8">
        <v>33</v>
      </c>
      <c r="AM353" s="8">
        <v>3</v>
      </c>
      <c r="AN353" s="8">
        <v>2</v>
      </c>
      <c r="AO353" s="8">
        <v>26</v>
      </c>
      <c r="AP353" s="8">
        <v>22</v>
      </c>
      <c r="AQ353" s="8">
        <v>5</v>
      </c>
      <c r="AR353" s="8">
        <v>15</v>
      </c>
      <c r="AS353" s="8">
        <v>4</v>
      </c>
      <c r="AT353" s="8">
        <v>3</v>
      </c>
      <c r="AU353" s="8">
        <v>1</v>
      </c>
      <c r="AV353" s="8">
        <v>21</v>
      </c>
      <c r="AW353" s="8">
        <v>28</v>
      </c>
      <c r="AX353" s="8">
        <v>5</v>
      </c>
      <c r="AY353" s="8">
        <v>4</v>
      </c>
      <c r="AZ353" s="8">
        <v>271</v>
      </c>
      <c r="BA353" s="8">
        <v>5</v>
      </c>
      <c r="BB353" s="8">
        <v>2</v>
      </c>
      <c r="BC353" s="8">
        <v>6</v>
      </c>
      <c r="BD353" s="8">
        <v>45</v>
      </c>
      <c r="BE353" s="8">
        <v>3</v>
      </c>
      <c r="BF353" s="8">
        <v>5</v>
      </c>
      <c r="BG353" s="8">
        <v>0</v>
      </c>
      <c r="BH353" s="8">
        <v>2</v>
      </c>
      <c r="BI353" s="8">
        <v>2</v>
      </c>
      <c r="BJ353" s="8">
        <v>7</v>
      </c>
      <c r="BK353" s="8">
        <v>1</v>
      </c>
      <c r="BL353" s="8">
        <v>1</v>
      </c>
      <c r="BM353" s="8">
        <v>4</v>
      </c>
      <c r="BN353" s="8">
        <v>0</v>
      </c>
      <c r="BO353" s="8">
        <v>1</v>
      </c>
      <c r="BP353" s="8">
        <v>2</v>
      </c>
      <c r="BQ353" s="8">
        <v>37</v>
      </c>
      <c r="BR353" s="8">
        <v>2</v>
      </c>
      <c r="BS353" s="8">
        <v>0</v>
      </c>
      <c r="BT353" s="8">
        <v>5</v>
      </c>
      <c r="BU353" s="8">
        <v>22</v>
      </c>
      <c r="BV353" s="8">
        <v>9361</v>
      </c>
      <c r="BW353" s="8">
        <v>3</v>
      </c>
      <c r="BX353" s="8">
        <v>3</v>
      </c>
      <c r="BY353" s="8">
        <v>6</v>
      </c>
      <c r="BZ353" s="8">
        <v>4</v>
      </c>
      <c r="CA353" s="8">
        <v>19</v>
      </c>
      <c r="CB353" s="8">
        <v>6</v>
      </c>
      <c r="CC353" s="8">
        <v>0</v>
      </c>
      <c r="CD353" s="8">
        <v>1</v>
      </c>
      <c r="CE353" s="8">
        <v>4</v>
      </c>
      <c r="CF353" s="8">
        <v>4</v>
      </c>
      <c r="CG353" s="8">
        <v>7</v>
      </c>
      <c r="CH353" s="8">
        <v>9</v>
      </c>
      <c r="CI353" s="8">
        <v>12</v>
      </c>
      <c r="CJ353" s="8">
        <v>2</v>
      </c>
      <c r="CK353" s="8">
        <v>4</v>
      </c>
      <c r="CL353" s="8">
        <v>11</v>
      </c>
      <c r="CM353" s="8">
        <v>3</v>
      </c>
      <c r="CN353" s="8">
        <v>3</v>
      </c>
      <c r="CO353" s="8">
        <v>0</v>
      </c>
      <c r="CP353" s="8">
        <v>3</v>
      </c>
      <c r="CQ353" s="8">
        <v>13</v>
      </c>
      <c r="CR353" s="8">
        <v>3</v>
      </c>
      <c r="CS353" s="8">
        <v>2</v>
      </c>
      <c r="CT353" s="8">
        <v>1</v>
      </c>
      <c r="CU353" s="8">
        <v>2</v>
      </c>
      <c r="CV353" s="8">
        <v>3</v>
      </c>
      <c r="CW353" s="8">
        <v>50</v>
      </c>
      <c r="CX353" s="8">
        <v>9</v>
      </c>
      <c r="CY353" s="8">
        <v>2</v>
      </c>
      <c r="CZ353" s="8">
        <v>1</v>
      </c>
      <c r="DA353" s="8">
        <v>13</v>
      </c>
      <c r="DB353" s="8">
        <v>18</v>
      </c>
      <c r="DC353" s="8">
        <v>4</v>
      </c>
      <c r="DD353" s="8">
        <v>12</v>
      </c>
      <c r="DE353" s="8">
        <v>169</v>
      </c>
      <c r="DF353" s="8">
        <v>34831</v>
      </c>
      <c r="DG353" s="8">
        <v>18</v>
      </c>
      <c r="DH353" s="8">
        <v>68</v>
      </c>
      <c r="DI353" s="8">
        <v>13</v>
      </c>
      <c r="DJ353" s="8">
        <v>7</v>
      </c>
      <c r="DK353" s="8">
        <v>11</v>
      </c>
      <c r="DL353" s="8">
        <v>74</v>
      </c>
      <c r="DM353" s="8">
        <v>6</v>
      </c>
      <c r="DN353" s="8">
        <v>6</v>
      </c>
      <c r="DO353" s="8">
        <v>6</v>
      </c>
      <c r="DP353" s="8">
        <v>3</v>
      </c>
      <c r="DQ353" s="8">
        <v>0</v>
      </c>
      <c r="DR353" s="8">
        <v>1</v>
      </c>
      <c r="DS353" s="8">
        <v>135</v>
      </c>
      <c r="DT353" s="8">
        <v>7</v>
      </c>
      <c r="DU353" s="8">
        <v>0</v>
      </c>
      <c r="DV353" s="8">
        <v>2</v>
      </c>
      <c r="DW353" s="8">
        <v>6</v>
      </c>
      <c r="DX353" s="8">
        <v>116</v>
      </c>
      <c r="DY353" s="8">
        <v>1</v>
      </c>
      <c r="DZ353" s="8">
        <v>5</v>
      </c>
      <c r="EA353" s="8">
        <v>6</v>
      </c>
      <c r="EB353" s="8">
        <v>11</v>
      </c>
      <c r="EC353" s="8">
        <v>10</v>
      </c>
      <c r="ED353" s="8">
        <v>2</v>
      </c>
      <c r="EE353" s="8">
        <v>1</v>
      </c>
      <c r="EF353" s="8">
        <v>6</v>
      </c>
      <c r="EG353" s="8">
        <v>3</v>
      </c>
    </row>
    <row r="354" spans="2:137" s="10" customFormat="1" ht="12.75" customHeight="1">
      <c r="B354" s="11" t="s">
        <v>145</v>
      </c>
      <c r="C354" s="12">
        <f aca="true" t="shared" si="182" ref="C354:AH354">C353/76194</f>
        <v>5.249757198729559E-05</v>
      </c>
      <c r="D354" s="12">
        <f t="shared" si="182"/>
        <v>5.249757198729559E-05</v>
      </c>
      <c r="E354" s="12">
        <f t="shared" si="182"/>
        <v>3.937317899047169E-05</v>
      </c>
      <c r="F354" s="12">
        <f t="shared" si="182"/>
        <v>3.937317899047169E-05</v>
      </c>
      <c r="G354" s="12">
        <f t="shared" si="182"/>
        <v>0.00013124392996823896</v>
      </c>
      <c r="H354" s="12">
        <f t="shared" si="182"/>
        <v>0.00019686589495235846</v>
      </c>
      <c r="I354" s="12">
        <f t="shared" si="182"/>
        <v>0.0003674830039110691</v>
      </c>
      <c r="J354" s="12">
        <f t="shared" si="182"/>
        <v>0.00018374150195553455</v>
      </c>
      <c r="K354" s="12">
        <f t="shared" si="182"/>
        <v>0.00013124392996823896</v>
      </c>
      <c r="L354" s="12">
        <f t="shared" si="182"/>
        <v>0.00019686589495235846</v>
      </c>
      <c r="M354" s="12">
        <f t="shared" si="182"/>
        <v>9.187075097776728E-05</v>
      </c>
      <c r="N354" s="12">
        <f t="shared" si="182"/>
        <v>0.0014568076226474525</v>
      </c>
      <c r="O354" s="12">
        <f t="shared" si="182"/>
        <v>0.00023623907394283014</v>
      </c>
      <c r="P354" s="12">
        <f t="shared" si="182"/>
        <v>9.187075097776728E-05</v>
      </c>
      <c r="Q354" s="12">
        <f t="shared" si="182"/>
        <v>0.0003674830039110691</v>
      </c>
      <c r="R354" s="12">
        <f t="shared" si="182"/>
        <v>0.0013649368716696852</v>
      </c>
      <c r="S354" s="12">
        <f t="shared" si="182"/>
        <v>0.3752001469932016</v>
      </c>
      <c r="T354" s="12">
        <f t="shared" si="182"/>
        <v>0.015276793448303017</v>
      </c>
      <c r="U354" s="12">
        <f t="shared" si="182"/>
        <v>1.3124392996823898E-05</v>
      </c>
      <c r="V354" s="12">
        <f t="shared" si="182"/>
        <v>5.249757198729559E-05</v>
      </c>
      <c r="W354" s="12">
        <f t="shared" si="182"/>
        <v>2.6248785993647795E-05</v>
      </c>
      <c r="X354" s="12">
        <f t="shared" si="182"/>
        <v>1.3124392996823898E-05</v>
      </c>
      <c r="Y354" s="12">
        <f t="shared" si="182"/>
        <v>0.0014436832296506287</v>
      </c>
      <c r="Z354" s="12">
        <f t="shared" si="182"/>
        <v>0.0010499514397459117</v>
      </c>
      <c r="AA354" s="12">
        <f t="shared" si="182"/>
        <v>5.249757198729559E-05</v>
      </c>
      <c r="AB354" s="12">
        <f t="shared" si="182"/>
        <v>3.937317899047169E-05</v>
      </c>
      <c r="AC354" s="12">
        <f t="shared" si="182"/>
        <v>0</v>
      </c>
      <c r="AD354" s="12">
        <f t="shared" si="182"/>
        <v>0.00011811953697141507</v>
      </c>
      <c r="AE354" s="12">
        <f t="shared" si="182"/>
        <v>2.6248785993647795E-05</v>
      </c>
      <c r="AF354" s="12">
        <f t="shared" si="182"/>
        <v>0.00018374150195553455</v>
      </c>
      <c r="AG354" s="12">
        <f t="shared" si="182"/>
        <v>0.0013780612646665093</v>
      </c>
      <c r="AH354" s="12">
        <f t="shared" si="182"/>
        <v>0</v>
      </c>
      <c r="AI354" s="12">
        <f aca="true" t="shared" si="183" ref="AI354:CT354">AI353/76194</f>
        <v>2.6248785993647795E-05</v>
      </c>
      <c r="AJ354" s="12">
        <f t="shared" si="183"/>
        <v>7.874635798094339E-05</v>
      </c>
      <c r="AK354" s="12">
        <f t="shared" si="183"/>
        <v>1.3124392996823898E-05</v>
      </c>
      <c r="AL354" s="12">
        <f t="shared" si="183"/>
        <v>0.0004331049688951886</v>
      </c>
      <c r="AM354" s="12">
        <f t="shared" si="183"/>
        <v>3.937317899047169E-05</v>
      </c>
      <c r="AN354" s="12">
        <f t="shared" si="183"/>
        <v>2.6248785993647795E-05</v>
      </c>
      <c r="AO354" s="12">
        <f t="shared" si="183"/>
        <v>0.0003412342179174213</v>
      </c>
      <c r="AP354" s="12">
        <f t="shared" si="183"/>
        <v>0.00028873664593012573</v>
      </c>
      <c r="AQ354" s="12">
        <f t="shared" si="183"/>
        <v>6.562196498411948E-05</v>
      </c>
      <c r="AR354" s="12">
        <f t="shared" si="183"/>
        <v>0.00019686589495235846</v>
      </c>
      <c r="AS354" s="12">
        <f t="shared" si="183"/>
        <v>5.249757198729559E-05</v>
      </c>
      <c r="AT354" s="12">
        <f t="shared" si="183"/>
        <v>3.937317899047169E-05</v>
      </c>
      <c r="AU354" s="12">
        <f t="shared" si="183"/>
        <v>1.3124392996823898E-05</v>
      </c>
      <c r="AV354" s="12">
        <f t="shared" si="183"/>
        <v>0.00027561225293330186</v>
      </c>
      <c r="AW354" s="12">
        <f t="shared" si="183"/>
        <v>0.0003674830039110691</v>
      </c>
      <c r="AX354" s="12">
        <f t="shared" si="183"/>
        <v>6.562196498411948E-05</v>
      </c>
      <c r="AY354" s="12">
        <f t="shared" si="183"/>
        <v>5.249757198729559E-05</v>
      </c>
      <c r="AZ354" s="12">
        <f t="shared" si="183"/>
        <v>0.003556710502139276</v>
      </c>
      <c r="BA354" s="12">
        <f t="shared" si="183"/>
        <v>6.562196498411948E-05</v>
      </c>
      <c r="BB354" s="12">
        <f t="shared" si="183"/>
        <v>2.6248785993647795E-05</v>
      </c>
      <c r="BC354" s="12">
        <f t="shared" si="183"/>
        <v>7.874635798094339E-05</v>
      </c>
      <c r="BD354" s="12">
        <f t="shared" si="183"/>
        <v>0.0005905976848570753</v>
      </c>
      <c r="BE354" s="12">
        <f t="shared" si="183"/>
        <v>3.937317899047169E-05</v>
      </c>
      <c r="BF354" s="12">
        <f t="shared" si="183"/>
        <v>6.562196498411948E-05</v>
      </c>
      <c r="BG354" s="12">
        <f t="shared" si="183"/>
        <v>0</v>
      </c>
      <c r="BH354" s="12">
        <f t="shared" si="183"/>
        <v>2.6248785993647795E-05</v>
      </c>
      <c r="BI354" s="12">
        <f t="shared" si="183"/>
        <v>2.6248785993647795E-05</v>
      </c>
      <c r="BJ354" s="12">
        <f t="shared" si="183"/>
        <v>9.187075097776728E-05</v>
      </c>
      <c r="BK354" s="12">
        <f t="shared" si="183"/>
        <v>1.3124392996823898E-05</v>
      </c>
      <c r="BL354" s="12">
        <f t="shared" si="183"/>
        <v>1.3124392996823898E-05</v>
      </c>
      <c r="BM354" s="12">
        <f t="shared" si="183"/>
        <v>5.249757198729559E-05</v>
      </c>
      <c r="BN354" s="12">
        <f t="shared" si="183"/>
        <v>0</v>
      </c>
      <c r="BO354" s="12">
        <f t="shared" si="183"/>
        <v>1.3124392996823898E-05</v>
      </c>
      <c r="BP354" s="12">
        <f t="shared" si="183"/>
        <v>2.6248785993647795E-05</v>
      </c>
      <c r="BQ354" s="12">
        <f t="shared" si="183"/>
        <v>0.00048560254088248416</v>
      </c>
      <c r="BR354" s="12">
        <f t="shared" si="183"/>
        <v>2.6248785993647795E-05</v>
      </c>
      <c r="BS354" s="12">
        <f t="shared" si="183"/>
        <v>0</v>
      </c>
      <c r="BT354" s="12">
        <f t="shared" si="183"/>
        <v>6.562196498411948E-05</v>
      </c>
      <c r="BU354" s="12">
        <f t="shared" si="183"/>
        <v>0.00028873664593012573</v>
      </c>
      <c r="BV354" s="12">
        <f t="shared" si="183"/>
        <v>0.1228574428432685</v>
      </c>
      <c r="BW354" s="12">
        <f t="shared" si="183"/>
        <v>3.937317899047169E-05</v>
      </c>
      <c r="BX354" s="12">
        <f t="shared" si="183"/>
        <v>3.937317899047169E-05</v>
      </c>
      <c r="BY354" s="12">
        <f t="shared" si="183"/>
        <v>7.874635798094339E-05</v>
      </c>
      <c r="BZ354" s="12">
        <f t="shared" si="183"/>
        <v>5.249757198729559E-05</v>
      </c>
      <c r="CA354" s="12">
        <f t="shared" si="183"/>
        <v>0.00024936346693965405</v>
      </c>
      <c r="CB354" s="12">
        <f t="shared" si="183"/>
        <v>7.874635798094339E-05</v>
      </c>
      <c r="CC354" s="12">
        <f t="shared" si="183"/>
        <v>0</v>
      </c>
      <c r="CD354" s="12">
        <f t="shared" si="183"/>
        <v>1.3124392996823898E-05</v>
      </c>
      <c r="CE354" s="12">
        <f t="shared" si="183"/>
        <v>5.249757198729559E-05</v>
      </c>
      <c r="CF354" s="12">
        <f t="shared" si="183"/>
        <v>5.249757198729559E-05</v>
      </c>
      <c r="CG354" s="12">
        <f t="shared" si="183"/>
        <v>9.187075097776728E-05</v>
      </c>
      <c r="CH354" s="12">
        <f t="shared" si="183"/>
        <v>0.00011811953697141507</v>
      </c>
      <c r="CI354" s="12">
        <f t="shared" si="183"/>
        <v>0.00015749271596188677</v>
      </c>
      <c r="CJ354" s="12">
        <f t="shared" si="183"/>
        <v>2.6248785993647795E-05</v>
      </c>
      <c r="CK354" s="12">
        <f t="shared" si="183"/>
        <v>5.249757198729559E-05</v>
      </c>
      <c r="CL354" s="12">
        <f t="shared" si="183"/>
        <v>0.00014436832296506287</v>
      </c>
      <c r="CM354" s="12">
        <f t="shared" si="183"/>
        <v>3.937317899047169E-05</v>
      </c>
      <c r="CN354" s="12">
        <f t="shared" si="183"/>
        <v>3.937317899047169E-05</v>
      </c>
      <c r="CO354" s="12">
        <f t="shared" si="183"/>
        <v>0</v>
      </c>
      <c r="CP354" s="12">
        <f t="shared" si="183"/>
        <v>3.937317899047169E-05</v>
      </c>
      <c r="CQ354" s="12">
        <f t="shared" si="183"/>
        <v>0.00017061710895871065</v>
      </c>
      <c r="CR354" s="12">
        <f t="shared" si="183"/>
        <v>3.937317899047169E-05</v>
      </c>
      <c r="CS354" s="12">
        <f t="shared" si="183"/>
        <v>2.6248785993647795E-05</v>
      </c>
      <c r="CT354" s="12">
        <f t="shared" si="183"/>
        <v>1.3124392996823898E-05</v>
      </c>
      <c r="CU354" s="12">
        <f aca="true" t="shared" si="184" ref="CU354:EG354">CU353/76194</f>
        <v>2.6248785993647795E-05</v>
      </c>
      <c r="CV354" s="12">
        <f t="shared" si="184"/>
        <v>3.937317899047169E-05</v>
      </c>
      <c r="CW354" s="12">
        <f t="shared" si="184"/>
        <v>0.0006562196498411948</v>
      </c>
      <c r="CX354" s="12">
        <f t="shared" si="184"/>
        <v>0.00011811953697141507</v>
      </c>
      <c r="CY354" s="12">
        <f t="shared" si="184"/>
        <v>2.6248785993647795E-05</v>
      </c>
      <c r="CZ354" s="12">
        <f t="shared" si="184"/>
        <v>1.3124392996823898E-05</v>
      </c>
      <c r="DA354" s="12">
        <f t="shared" si="184"/>
        <v>0.00017061710895871065</v>
      </c>
      <c r="DB354" s="12">
        <f t="shared" si="184"/>
        <v>0.00023623907394283014</v>
      </c>
      <c r="DC354" s="12">
        <f t="shared" si="184"/>
        <v>5.249757198729559E-05</v>
      </c>
      <c r="DD354" s="12">
        <f t="shared" si="184"/>
        <v>0.00015749271596188677</v>
      </c>
      <c r="DE354" s="12">
        <f t="shared" si="184"/>
        <v>0.0022180224164632385</v>
      </c>
      <c r="DF354" s="12">
        <f t="shared" si="184"/>
        <v>0.45713573247237316</v>
      </c>
      <c r="DG354" s="12">
        <f t="shared" si="184"/>
        <v>0.00023623907394283014</v>
      </c>
      <c r="DH354" s="12">
        <f t="shared" si="184"/>
        <v>0.000892458723784025</v>
      </c>
      <c r="DI354" s="12">
        <f t="shared" si="184"/>
        <v>0.00017061710895871065</v>
      </c>
      <c r="DJ354" s="12">
        <f t="shared" si="184"/>
        <v>9.187075097776728E-05</v>
      </c>
      <c r="DK354" s="12">
        <f t="shared" si="184"/>
        <v>0.00014436832296506287</v>
      </c>
      <c r="DL354" s="12">
        <f t="shared" si="184"/>
        <v>0.0009712050817649683</v>
      </c>
      <c r="DM354" s="12">
        <f t="shared" si="184"/>
        <v>7.874635798094339E-05</v>
      </c>
      <c r="DN354" s="12">
        <f t="shared" si="184"/>
        <v>7.874635798094339E-05</v>
      </c>
      <c r="DO354" s="12">
        <f t="shared" si="184"/>
        <v>7.874635798094339E-05</v>
      </c>
      <c r="DP354" s="12">
        <f t="shared" si="184"/>
        <v>3.937317899047169E-05</v>
      </c>
      <c r="DQ354" s="12">
        <f t="shared" si="184"/>
        <v>0</v>
      </c>
      <c r="DR354" s="12">
        <f t="shared" si="184"/>
        <v>1.3124392996823898E-05</v>
      </c>
      <c r="DS354" s="12">
        <f t="shared" si="184"/>
        <v>0.001771793054571226</v>
      </c>
      <c r="DT354" s="12">
        <f t="shared" si="184"/>
        <v>9.187075097776728E-05</v>
      </c>
      <c r="DU354" s="12">
        <f t="shared" si="184"/>
        <v>0</v>
      </c>
      <c r="DV354" s="12">
        <f t="shared" si="184"/>
        <v>2.6248785993647795E-05</v>
      </c>
      <c r="DW354" s="12">
        <f t="shared" si="184"/>
        <v>7.874635798094339E-05</v>
      </c>
      <c r="DX354" s="12">
        <f t="shared" si="184"/>
        <v>0.0015224295876315721</v>
      </c>
      <c r="DY354" s="12">
        <f t="shared" si="184"/>
        <v>1.3124392996823898E-05</v>
      </c>
      <c r="DZ354" s="12">
        <f t="shared" si="184"/>
        <v>6.562196498411948E-05</v>
      </c>
      <c r="EA354" s="12">
        <f t="shared" si="184"/>
        <v>7.874635798094339E-05</v>
      </c>
      <c r="EB354" s="12">
        <f t="shared" si="184"/>
        <v>0.00014436832296506287</v>
      </c>
      <c r="EC354" s="12">
        <f t="shared" si="184"/>
        <v>0.00013124392996823896</v>
      </c>
      <c r="ED354" s="12">
        <f t="shared" si="184"/>
        <v>2.6248785993647795E-05</v>
      </c>
      <c r="EE354" s="12">
        <f t="shared" si="184"/>
        <v>1.3124392996823898E-05</v>
      </c>
      <c r="EF354" s="12">
        <f t="shared" si="184"/>
        <v>7.874635798094339E-05</v>
      </c>
      <c r="EG354" s="12">
        <f t="shared" si="184"/>
        <v>3.937317899047169E-05</v>
      </c>
    </row>
    <row r="355" spans="2:137" ht="4.5" customHeight="1">
      <c r="B355" s="13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</row>
    <row r="356" spans="1:137" ht="12.75">
      <c r="A356" s="3" t="s">
        <v>119</v>
      </c>
      <c r="B356" s="13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</row>
    <row r="357" spans="2:137" ht="12.75">
      <c r="B357" s="7" t="s">
        <v>95</v>
      </c>
      <c r="C357" s="8">
        <v>4</v>
      </c>
      <c r="D357" s="8">
        <v>8</v>
      </c>
      <c r="E357" s="8">
        <v>2</v>
      </c>
      <c r="F357" s="8">
        <v>0</v>
      </c>
      <c r="G357" s="8">
        <v>9</v>
      </c>
      <c r="H357" s="8">
        <v>10</v>
      </c>
      <c r="I357" s="8">
        <v>28</v>
      </c>
      <c r="J357" s="8">
        <v>14</v>
      </c>
      <c r="K357" s="8">
        <v>9</v>
      </c>
      <c r="L357" s="8">
        <v>10</v>
      </c>
      <c r="M357" s="8">
        <v>9</v>
      </c>
      <c r="N357" s="8">
        <v>92</v>
      </c>
      <c r="O357" s="8">
        <v>30</v>
      </c>
      <c r="P357" s="8">
        <v>5</v>
      </c>
      <c r="Q357" s="8">
        <v>44</v>
      </c>
      <c r="R357" s="8">
        <v>152</v>
      </c>
      <c r="S357" s="8">
        <v>36201</v>
      </c>
      <c r="T357" s="8">
        <v>1345</v>
      </c>
      <c r="U357" s="8">
        <v>6</v>
      </c>
      <c r="V357" s="8">
        <v>4</v>
      </c>
      <c r="W357" s="8">
        <v>1</v>
      </c>
      <c r="X357" s="8">
        <v>0</v>
      </c>
      <c r="Y357" s="8">
        <v>85</v>
      </c>
      <c r="Z357" s="8">
        <v>111</v>
      </c>
      <c r="AA357" s="8">
        <v>0</v>
      </c>
      <c r="AB357" s="8">
        <v>2</v>
      </c>
      <c r="AC357" s="8">
        <v>0</v>
      </c>
      <c r="AD357" s="8">
        <v>0</v>
      </c>
      <c r="AE357" s="8">
        <v>0</v>
      </c>
      <c r="AF357" s="8">
        <v>21</v>
      </c>
      <c r="AG357" s="8">
        <v>102</v>
      </c>
      <c r="AH357" s="8">
        <v>1</v>
      </c>
      <c r="AI357" s="8">
        <v>2</v>
      </c>
      <c r="AJ357" s="8">
        <v>11</v>
      </c>
      <c r="AK357" s="8">
        <v>3</v>
      </c>
      <c r="AL357" s="8">
        <v>33</v>
      </c>
      <c r="AM357" s="8">
        <v>3</v>
      </c>
      <c r="AN357" s="8">
        <v>3</v>
      </c>
      <c r="AO357" s="8">
        <v>15</v>
      </c>
      <c r="AP357" s="8">
        <v>39</v>
      </c>
      <c r="AQ357" s="8">
        <v>5</v>
      </c>
      <c r="AR357" s="8">
        <v>17</v>
      </c>
      <c r="AS357" s="8">
        <v>4</v>
      </c>
      <c r="AT357" s="8">
        <v>4</v>
      </c>
      <c r="AU357" s="8">
        <v>4</v>
      </c>
      <c r="AV357" s="8">
        <v>4</v>
      </c>
      <c r="AW357" s="8">
        <v>16</v>
      </c>
      <c r="AX357" s="8">
        <v>2</v>
      </c>
      <c r="AY357" s="8">
        <v>3</v>
      </c>
      <c r="AZ357" s="8">
        <v>306</v>
      </c>
      <c r="BA357" s="8">
        <v>4</v>
      </c>
      <c r="BB357" s="8">
        <v>3</v>
      </c>
      <c r="BC357" s="8">
        <v>5</v>
      </c>
      <c r="BD357" s="8">
        <v>40</v>
      </c>
      <c r="BE357" s="8">
        <v>2</v>
      </c>
      <c r="BF357" s="8">
        <v>3</v>
      </c>
      <c r="BG357" s="8">
        <v>1</v>
      </c>
      <c r="BH357" s="8">
        <v>2</v>
      </c>
      <c r="BI357" s="8">
        <v>1</v>
      </c>
      <c r="BJ357" s="8">
        <v>7</v>
      </c>
      <c r="BK357" s="8">
        <v>3</v>
      </c>
      <c r="BL357" s="8">
        <v>3</v>
      </c>
      <c r="BM357" s="8">
        <v>11</v>
      </c>
      <c r="BN357" s="8">
        <v>3</v>
      </c>
      <c r="BO357" s="8">
        <v>3</v>
      </c>
      <c r="BP357" s="8">
        <v>1</v>
      </c>
      <c r="BQ357" s="8">
        <v>42</v>
      </c>
      <c r="BR357" s="8">
        <v>2</v>
      </c>
      <c r="BS357" s="8">
        <v>0</v>
      </c>
      <c r="BT357" s="8">
        <v>8</v>
      </c>
      <c r="BU357" s="8">
        <v>46</v>
      </c>
      <c r="BV357" s="8">
        <v>10025</v>
      </c>
      <c r="BW357" s="8">
        <v>1</v>
      </c>
      <c r="BX357" s="8">
        <v>1</v>
      </c>
      <c r="BY357" s="8">
        <v>5</v>
      </c>
      <c r="BZ357" s="8">
        <v>4</v>
      </c>
      <c r="CA357" s="8">
        <v>20</v>
      </c>
      <c r="CB357" s="8">
        <v>0</v>
      </c>
      <c r="CC357" s="8">
        <v>0</v>
      </c>
      <c r="CD357" s="8">
        <v>1</v>
      </c>
      <c r="CE357" s="8">
        <v>4</v>
      </c>
      <c r="CF357" s="8">
        <v>1</v>
      </c>
      <c r="CG357" s="8">
        <v>4</v>
      </c>
      <c r="CH357" s="8">
        <v>14</v>
      </c>
      <c r="CI357" s="8">
        <v>15</v>
      </c>
      <c r="CJ357" s="8">
        <v>1</v>
      </c>
      <c r="CK357" s="8">
        <v>1</v>
      </c>
      <c r="CL357" s="8">
        <v>25</v>
      </c>
      <c r="CM357" s="8">
        <v>4</v>
      </c>
      <c r="CN357" s="8">
        <v>1</v>
      </c>
      <c r="CO357" s="8">
        <v>0</v>
      </c>
      <c r="CP357" s="8">
        <v>4</v>
      </c>
      <c r="CQ357" s="8">
        <v>15</v>
      </c>
      <c r="CR357" s="8">
        <v>3</v>
      </c>
      <c r="CS357" s="8">
        <v>0</v>
      </c>
      <c r="CT357" s="8">
        <v>1</v>
      </c>
      <c r="CU357" s="8">
        <v>0</v>
      </c>
      <c r="CV357" s="8">
        <v>2</v>
      </c>
      <c r="CW357" s="8">
        <v>43</v>
      </c>
      <c r="CX357" s="8">
        <v>9</v>
      </c>
      <c r="CY357" s="8">
        <v>1</v>
      </c>
      <c r="CZ357" s="8">
        <v>5</v>
      </c>
      <c r="DA357" s="8">
        <v>12</v>
      </c>
      <c r="DB357" s="8">
        <v>19</v>
      </c>
      <c r="DC357" s="8">
        <v>10</v>
      </c>
      <c r="DD357" s="8">
        <v>14</v>
      </c>
      <c r="DE357" s="8">
        <v>135</v>
      </c>
      <c r="DF357" s="8">
        <v>37158</v>
      </c>
      <c r="DG357" s="8">
        <v>6</v>
      </c>
      <c r="DH357" s="8">
        <v>54</v>
      </c>
      <c r="DI357" s="8">
        <v>13</v>
      </c>
      <c r="DJ357" s="8">
        <v>9</v>
      </c>
      <c r="DK357" s="8">
        <v>18</v>
      </c>
      <c r="DL357" s="8">
        <v>86</v>
      </c>
      <c r="DM357" s="8">
        <v>8</v>
      </c>
      <c r="DN357" s="8">
        <v>7</v>
      </c>
      <c r="DO357" s="8">
        <v>11</v>
      </c>
      <c r="DP357" s="8">
        <v>2</v>
      </c>
      <c r="DQ357" s="8">
        <v>7</v>
      </c>
      <c r="DR357" s="8">
        <v>1</v>
      </c>
      <c r="DS357" s="8">
        <v>163</v>
      </c>
      <c r="DT357" s="8">
        <v>13</v>
      </c>
      <c r="DU357" s="8">
        <v>0</v>
      </c>
      <c r="DV357" s="8">
        <v>1</v>
      </c>
      <c r="DW357" s="8">
        <v>4</v>
      </c>
      <c r="DX357" s="8">
        <v>20</v>
      </c>
      <c r="DY357" s="8">
        <v>1</v>
      </c>
      <c r="DZ357" s="8">
        <v>3</v>
      </c>
      <c r="EA357" s="8">
        <v>9</v>
      </c>
      <c r="EB357" s="8">
        <v>10</v>
      </c>
      <c r="EC357" s="8">
        <v>6</v>
      </c>
      <c r="ED357" s="8">
        <v>5</v>
      </c>
      <c r="EE357" s="8">
        <v>0</v>
      </c>
      <c r="EF357" s="8">
        <v>0</v>
      </c>
      <c r="EG357" s="8">
        <v>3</v>
      </c>
    </row>
    <row r="358" spans="1:137" ht="12.75">
      <c r="A358" s="9" t="s">
        <v>13</v>
      </c>
      <c r="C358" s="8">
        <v>4</v>
      </c>
      <c r="D358" s="8">
        <v>8</v>
      </c>
      <c r="E358" s="8">
        <v>2</v>
      </c>
      <c r="F358" s="8">
        <v>0</v>
      </c>
      <c r="G358" s="8">
        <v>9</v>
      </c>
      <c r="H358" s="8">
        <v>10</v>
      </c>
      <c r="I358" s="8">
        <v>28</v>
      </c>
      <c r="J358" s="8">
        <v>14</v>
      </c>
      <c r="K358" s="8">
        <v>9</v>
      </c>
      <c r="L358" s="8">
        <v>10</v>
      </c>
      <c r="M358" s="8">
        <v>9</v>
      </c>
      <c r="N358" s="8">
        <v>92</v>
      </c>
      <c r="O358" s="8">
        <v>30</v>
      </c>
      <c r="P358" s="8">
        <v>5</v>
      </c>
      <c r="Q358" s="8">
        <v>44</v>
      </c>
      <c r="R358" s="8">
        <v>152</v>
      </c>
      <c r="S358" s="8">
        <v>36201</v>
      </c>
      <c r="T358" s="8">
        <v>1345</v>
      </c>
      <c r="U358" s="8">
        <v>6</v>
      </c>
      <c r="V358" s="8">
        <v>4</v>
      </c>
      <c r="W358" s="8">
        <v>1</v>
      </c>
      <c r="X358" s="8">
        <v>0</v>
      </c>
      <c r="Y358" s="8">
        <v>85</v>
      </c>
      <c r="Z358" s="8">
        <v>111</v>
      </c>
      <c r="AA358" s="8">
        <v>0</v>
      </c>
      <c r="AB358" s="8">
        <v>2</v>
      </c>
      <c r="AC358" s="8">
        <v>0</v>
      </c>
      <c r="AD358" s="8">
        <v>0</v>
      </c>
      <c r="AE358" s="8">
        <v>0</v>
      </c>
      <c r="AF358" s="8">
        <v>21</v>
      </c>
      <c r="AG358" s="8">
        <v>102</v>
      </c>
      <c r="AH358" s="8">
        <v>1</v>
      </c>
      <c r="AI358" s="8">
        <v>2</v>
      </c>
      <c r="AJ358" s="8">
        <v>11</v>
      </c>
      <c r="AK358" s="8">
        <v>3</v>
      </c>
      <c r="AL358" s="8">
        <v>33</v>
      </c>
      <c r="AM358" s="8">
        <v>3</v>
      </c>
      <c r="AN358" s="8">
        <v>3</v>
      </c>
      <c r="AO358" s="8">
        <v>15</v>
      </c>
      <c r="AP358" s="8">
        <v>39</v>
      </c>
      <c r="AQ358" s="8">
        <v>5</v>
      </c>
      <c r="AR358" s="8">
        <v>17</v>
      </c>
      <c r="AS358" s="8">
        <v>4</v>
      </c>
      <c r="AT358" s="8">
        <v>4</v>
      </c>
      <c r="AU358" s="8">
        <v>4</v>
      </c>
      <c r="AV358" s="8">
        <v>4</v>
      </c>
      <c r="AW358" s="8">
        <v>16</v>
      </c>
      <c r="AX358" s="8">
        <v>2</v>
      </c>
      <c r="AY358" s="8">
        <v>3</v>
      </c>
      <c r="AZ358" s="8">
        <v>306</v>
      </c>
      <c r="BA358" s="8">
        <v>4</v>
      </c>
      <c r="BB358" s="8">
        <v>3</v>
      </c>
      <c r="BC358" s="8">
        <v>5</v>
      </c>
      <c r="BD358" s="8">
        <v>40</v>
      </c>
      <c r="BE358" s="8">
        <v>2</v>
      </c>
      <c r="BF358" s="8">
        <v>3</v>
      </c>
      <c r="BG358" s="8">
        <v>1</v>
      </c>
      <c r="BH358" s="8">
        <v>2</v>
      </c>
      <c r="BI358" s="8">
        <v>1</v>
      </c>
      <c r="BJ358" s="8">
        <v>7</v>
      </c>
      <c r="BK358" s="8">
        <v>3</v>
      </c>
      <c r="BL358" s="8">
        <v>3</v>
      </c>
      <c r="BM358" s="8">
        <v>11</v>
      </c>
      <c r="BN358" s="8">
        <v>3</v>
      </c>
      <c r="BO358" s="8">
        <v>3</v>
      </c>
      <c r="BP358" s="8">
        <v>1</v>
      </c>
      <c r="BQ358" s="8">
        <v>42</v>
      </c>
      <c r="BR358" s="8">
        <v>2</v>
      </c>
      <c r="BS358" s="8">
        <v>0</v>
      </c>
      <c r="BT358" s="8">
        <v>8</v>
      </c>
      <c r="BU358" s="8">
        <v>46</v>
      </c>
      <c r="BV358" s="8">
        <v>10025</v>
      </c>
      <c r="BW358" s="8">
        <v>1</v>
      </c>
      <c r="BX358" s="8">
        <v>1</v>
      </c>
      <c r="BY358" s="8">
        <v>5</v>
      </c>
      <c r="BZ358" s="8">
        <v>4</v>
      </c>
      <c r="CA358" s="8">
        <v>20</v>
      </c>
      <c r="CB358" s="8">
        <v>0</v>
      </c>
      <c r="CC358" s="8">
        <v>0</v>
      </c>
      <c r="CD358" s="8">
        <v>1</v>
      </c>
      <c r="CE358" s="8">
        <v>4</v>
      </c>
      <c r="CF358" s="8">
        <v>1</v>
      </c>
      <c r="CG358" s="8">
        <v>4</v>
      </c>
      <c r="CH358" s="8">
        <v>14</v>
      </c>
      <c r="CI358" s="8">
        <v>15</v>
      </c>
      <c r="CJ358" s="8">
        <v>1</v>
      </c>
      <c r="CK358" s="8">
        <v>1</v>
      </c>
      <c r="CL358" s="8">
        <v>25</v>
      </c>
      <c r="CM358" s="8">
        <v>4</v>
      </c>
      <c r="CN358" s="8">
        <v>1</v>
      </c>
      <c r="CO358" s="8">
        <v>0</v>
      </c>
      <c r="CP358" s="8">
        <v>4</v>
      </c>
      <c r="CQ358" s="8">
        <v>15</v>
      </c>
      <c r="CR358" s="8">
        <v>3</v>
      </c>
      <c r="CS358" s="8">
        <v>0</v>
      </c>
      <c r="CT358" s="8">
        <v>1</v>
      </c>
      <c r="CU358" s="8">
        <v>0</v>
      </c>
      <c r="CV358" s="8">
        <v>2</v>
      </c>
      <c r="CW358" s="8">
        <v>43</v>
      </c>
      <c r="CX358" s="8">
        <v>9</v>
      </c>
      <c r="CY358" s="8">
        <v>1</v>
      </c>
      <c r="CZ358" s="8">
        <v>5</v>
      </c>
      <c r="DA358" s="8">
        <v>12</v>
      </c>
      <c r="DB358" s="8">
        <v>19</v>
      </c>
      <c r="DC358" s="8">
        <v>10</v>
      </c>
      <c r="DD358" s="8">
        <v>14</v>
      </c>
      <c r="DE358" s="8">
        <v>135</v>
      </c>
      <c r="DF358" s="8">
        <v>37158</v>
      </c>
      <c r="DG358" s="8">
        <v>6</v>
      </c>
      <c r="DH358" s="8">
        <v>54</v>
      </c>
      <c r="DI358" s="8">
        <v>13</v>
      </c>
      <c r="DJ358" s="8">
        <v>9</v>
      </c>
      <c r="DK358" s="8">
        <v>18</v>
      </c>
      <c r="DL358" s="8">
        <v>86</v>
      </c>
      <c r="DM358" s="8">
        <v>8</v>
      </c>
      <c r="DN358" s="8">
        <v>7</v>
      </c>
      <c r="DO358" s="8">
        <v>11</v>
      </c>
      <c r="DP358" s="8">
        <v>2</v>
      </c>
      <c r="DQ358" s="8">
        <v>7</v>
      </c>
      <c r="DR358" s="8">
        <v>1</v>
      </c>
      <c r="DS358" s="8">
        <v>163</v>
      </c>
      <c r="DT358" s="8">
        <v>13</v>
      </c>
      <c r="DU358" s="8">
        <v>0</v>
      </c>
      <c r="DV358" s="8">
        <v>1</v>
      </c>
      <c r="DW358" s="8">
        <v>4</v>
      </c>
      <c r="DX358" s="8">
        <v>20</v>
      </c>
      <c r="DY358" s="8">
        <v>1</v>
      </c>
      <c r="DZ358" s="8">
        <v>3</v>
      </c>
      <c r="EA358" s="8">
        <v>9</v>
      </c>
      <c r="EB358" s="8">
        <v>10</v>
      </c>
      <c r="EC358" s="8">
        <v>6</v>
      </c>
      <c r="ED358" s="8">
        <v>5</v>
      </c>
      <c r="EE358" s="8">
        <v>0</v>
      </c>
      <c r="EF358" s="8">
        <v>0</v>
      </c>
      <c r="EG358" s="8">
        <v>3</v>
      </c>
    </row>
    <row r="359" spans="2:137" s="10" customFormat="1" ht="12.75" customHeight="1">
      <c r="B359" s="11" t="s">
        <v>145</v>
      </c>
      <c r="C359" s="12">
        <f aca="true" t="shared" si="185" ref="C359:AH359">C358/86987</f>
        <v>4.598388264913148E-05</v>
      </c>
      <c r="D359" s="12">
        <f t="shared" si="185"/>
        <v>9.196776529826296E-05</v>
      </c>
      <c r="E359" s="12">
        <f t="shared" si="185"/>
        <v>2.299194132456574E-05</v>
      </c>
      <c r="F359" s="12">
        <f t="shared" si="185"/>
        <v>0</v>
      </c>
      <c r="G359" s="12">
        <f t="shared" si="185"/>
        <v>0.00010346373596054582</v>
      </c>
      <c r="H359" s="12">
        <f t="shared" si="185"/>
        <v>0.0001149597066228287</v>
      </c>
      <c r="I359" s="12">
        <f t="shared" si="185"/>
        <v>0.00032188717854392035</v>
      </c>
      <c r="J359" s="12">
        <f t="shared" si="185"/>
        <v>0.00016094358927196017</v>
      </c>
      <c r="K359" s="12">
        <f t="shared" si="185"/>
        <v>0.00010346373596054582</v>
      </c>
      <c r="L359" s="12">
        <f t="shared" si="185"/>
        <v>0.0001149597066228287</v>
      </c>
      <c r="M359" s="12">
        <f t="shared" si="185"/>
        <v>0.00010346373596054582</v>
      </c>
      <c r="N359" s="12">
        <f t="shared" si="185"/>
        <v>0.001057629300930024</v>
      </c>
      <c r="O359" s="12">
        <f t="shared" si="185"/>
        <v>0.0003448791198684861</v>
      </c>
      <c r="P359" s="12">
        <f t="shared" si="185"/>
        <v>5.747985331141435E-05</v>
      </c>
      <c r="Q359" s="12">
        <f t="shared" si="185"/>
        <v>0.0005058227091404463</v>
      </c>
      <c r="R359" s="12">
        <f t="shared" si="185"/>
        <v>0.0017473875406669962</v>
      </c>
      <c r="S359" s="12">
        <f t="shared" si="185"/>
        <v>0.41616563394530215</v>
      </c>
      <c r="T359" s="12">
        <f t="shared" si="185"/>
        <v>0.01546208054077046</v>
      </c>
      <c r="U359" s="12">
        <f t="shared" si="185"/>
        <v>6.897582397369722E-05</v>
      </c>
      <c r="V359" s="12">
        <f t="shared" si="185"/>
        <v>4.598388264913148E-05</v>
      </c>
      <c r="W359" s="12">
        <f t="shared" si="185"/>
        <v>1.149597066228287E-05</v>
      </c>
      <c r="X359" s="12">
        <f t="shared" si="185"/>
        <v>0</v>
      </c>
      <c r="Y359" s="12">
        <f t="shared" si="185"/>
        <v>0.000977157506294044</v>
      </c>
      <c r="Z359" s="12">
        <f t="shared" si="185"/>
        <v>0.0012760527435133986</v>
      </c>
      <c r="AA359" s="12">
        <f t="shared" si="185"/>
        <v>0</v>
      </c>
      <c r="AB359" s="12">
        <f t="shared" si="185"/>
        <v>2.299194132456574E-05</v>
      </c>
      <c r="AC359" s="12">
        <f t="shared" si="185"/>
        <v>0</v>
      </c>
      <c r="AD359" s="12">
        <f t="shared" si="185"/>
        <v>0</v>
      </c>
      <c r="AE359" s="12">
        <f t="shared" si="185"/>
        <v>0</v>
      </c>
      <c r="AF359" s="12">
        <f t="shared" si="185"/>
        <v>0.00024141538390794027</v>
      </c>
      <c r="AG359" s="12">
        <f t="shared" si="185"/>
        <v>0.0011725890075528528</v>
      </c>
      <c r="AH359" s="12">
        <f t="shared" si="185"/>
        <v>1.149597066228287E-05</v>
      </c>
      <c r="AI359" s="12">
        <f aca="true" t="shared" si="186" ref="AI359:CT359">AI358/86987</f>
        <v>2.299194132456574E-05</v>
      </c>
      <c r="AJ359" s="12">
        <f t="shared" si="186"/>
        <v>0.00012645567728511157</v>
      </c>
      <c r="AK359" s="12">
        <f t="shared" si="186"/>
        <v>3.448791198684861E-05</v>
      </c>
      <c r="AL359" s="12">
        <f t="shared" si="186"/>
        <v>0.0003793670318553347</v>
      </c>
      <c r="AM359" s="12">
        <f t="shared" si="186"/>
        <v>3.448791198684861E-05</v>
      </c>
      <c r="AN359" s="12">
        <f t="shared" si="186"/>
        <v>3.448791198684861E-05</v>
      </c>
      <c r="AO359" s="12">
        <f t="shared" si="186"/>
        <v>0.00017243955993424305</v>
      </c>
      <c r="AP359" s="12">
        <f t="shared" si="186"/>
        <v>0.00044834285582903195</v>
      </c>
      <c r="AQ359" s="12">
        <f t="shared" si="186"/>
        <v>5.747985331141435E-05</v>
      </c>
      <c r="AR359" s="12">
        <f t="shared" si="186"/>
        <v>0.0001954315012588088</v>
      </c>
      <c r="AS359" s="12">
        <f t="shared" si="186"/>
        <v>4.598388264913148E-05</v>
      </c>
      <c r="AT359" s="12">
        <f t="shared" si="186"/>
        <v>4.598388264913148E-05</v>
      </c>
      <c r="AU359" s="12">
        <f t="shared" si="186"/>
        <v>4.598388264913148E-05</v>
      </c>
      <c r="AV359" s="12">
        <f t="shared" si="186"/>
        <v>4.598388264913148E-05</v>
      </c>
      <c r="AW359" s="12">
        <f t="shared" si="186"/>
        <v>0.00018393553059652592</v>
      </c>
      <c r="AX359" s="12">
        <f t="shared" si="186"/>
        <v>2.299194132456574E-05</v>
      </c>
      <c r="AY359" s="12">
        <f t="shared" si="186"/>
        <v>3.448791198684861E-05</v>
      </c>
      <c r="AZ359" s="12">
        <f t="shared" si="186"/>
        <v>0.003517767022658558</v>
      </c>
      <c r="BA359" s="12">
        <f t="shared" si="186"/>
        <v>4.598388264913148E-05</v>
      </c>
      <c r="BB359" s="12">
        <f t="shared" si="186"/>
        <v>3.448791198684861E-05</v>
      </c>
      <c r="BC359" s="12">
        <f t="shared" si="186"/>
        <v>5.747985331141435E-05</v>
      </c>
      <c r="BD359" s="12">
        <f t="shared" si="186"/>
        <v>0.0004598388264913148</v>
      </c>
      <c r="BE359" s="12">
        <f t="shared" si="186"/>
        <v>2.299194132456574E-05</v>
      </c>
      <c r="BF359" s="12">
        <f t="shared" si="186"/>
        <v>3.448791198684861E-05</v>
      </c>
      <c r="BG359" s="12">
        <f t="shared" si="186"/>
        <v>1.149597066228287E-05</v>
      </c>
      <c r="BH359" s="12">
        <f t="shared" si="186"/>
        <v>2.299194132456574E-05</v>
      </c>
      <c r="BI359" s="12">
        <f t="shared" si="186"/>
        <v>1.149597066228287E-05</v>
      </c>
      <c r="BJ359" s="12">
        <f t="shared" si="186"/>
        <v>8.047179463598009E-05</v>
      </c>
      <c r="BK359" s="12">
        <f t="shared" si="186"/>
        <v>3.448791198684861E-05</v>
      </c>
      <c r="BL359" s="12">
        <f t="shared" si="186"/>
        <v>3.448791198684861E-05</v>
      </c>
      <c r="BM359" s="12">
        <f t="shared" si="186"/>
        <v>0.00012645567728511157</v>
      </c>
      <c r="BN359" s="12">
        <f t="shared" si="186"/>
        <v>3.448791198684861E-05</v>
      </c>
      <c r="BO359" s="12">
        <f t="shared" si="186"/>
        <v>3.448791198684861E-05</v>
      </c>
      <c r="BP359" s="12">
        <f t="shared" si="186"/>
        <v>1.149597066228287E-05</v>
      </c>
      <c r="BQ359" s="12">
        <f t="shared" si="186"/>
        <v>0.00048283076781588055</v>
      </c>
      <c r="BR359" s="12">
        <f t="shared" si="186"/>
        <v>2.299194132456574E-05</v>
      </c>
      <c r="BS359" s="12">
        <f t="shared" si="186"/>
        <v>0</v>
      </c>
      <c r="BT359" s="12">
        <f t="shared" si="186"/>
        <v>9.196776529826296E-05</v>
      </c>
      <c r="BU359" s="12">
        <f t="shared" si="186"/>
        <v>0.000528814650465012</v>
      </c>
      <c r="BV359" s="12">
        <f t="shared" si="186"/>
        <v>0.11524710588938578</v>
      </c>
      <c r="BW359" s="12">
        <f t="shared" si="186"/>
        <v>1.149597066228287E-05</v>
      </c>
      <c r="BX359" s="12">
        <f t="shared" si="186"/>
        <v>1.149597066228287E-05</v>
      </c>
      <c r="BY359" s="12">
        <f t="shared" si="186"/>
        <v>5.747985331141435E-05</v>
      </c>
      <c r="BZ359" s="12">
        <f t="shared" si="186"/>
        <v>4.598388264913148E-05</v>
      </c>
      <c r="CA359" s="12">
        <f t="shared" si="186"/>
        <v>0.0002299194132456574</v>
      </c>
      <c r="CB359" s="12">
        <f t="shared" si="186"/>
        <v>0</v>
      </c>
      <c r="CC359" s="12">
        <f t="shared" si="186"/>
        <v>0</v>
      </c>
      <c r="CD359" s="12">
        <f t="shared" si="186"/>
        <v>1.149597066228287E-05</v>
      </c>
      <c r="CE359" s="12">
        <f t="shared" si="186"/>
        <v>4.598388264913148E-05</v>
      </c>
      <c r="CF359" s="12">
        <f t="shared" si="186"/>
        <v>1.149597066228287E-05</v>
      </c>
      <c r="CG359" s="12">
        <f t="shared" si="186"/>
        <v>4.598388264913148E-05</v>
      </c>
      <c r="CH359" s="12">
        <f t="shared" si="186"/>
        <v>0.00016094358927196017</v>
      </c>
      <c r="CI359" s="12">
        <f t="shared" si="186"/>
        <v>0.00017243955993424305</v>
      </c>
      <c r="CJ359" s="12">
        <f t="shared" si="186"/>
        <v>1.149597066228287E-05</v>
      </c>
      <c r="CK359" s="12">
        <f t="shared" si="186"/>
        <v>1.149597066228287E-05</v>
      </c>
      <c r="CL359" s="12">
        <f t="shared" si="186"/>
        <v>0.00028739926655707175</v>
      </c>
      <c r="CM359" s="12">
        <f t="shared" si="186"/>
        <v>4.598388264913148E-05</v>
      </c>
      <c r="CN359" s="12">
        <f t="shared" si="186"/>
        <v>1.149597066228287E-05</v>
      </c>
      <c r="CO359" s="12">
        <f t="shared" si="186"/>
        <v>0</v>
      </c>
      <c r="CP359" s="12">
        <f t="shared" si="186"/>
        <v>4.598388264913148E-05</v>
      </c>
      <c r="CQ359" s="12">
        <f t="shared" si="186"/>
        <v>0.00017243955993424305</v>
      </c>
      <c r="CR359" s="12">
        <f t="shared" si="186"/>
        <v>3.448791198684861E-05</v>
      </c>
      <c r="CS359" s="12">
        <f t="shared" si="186"/>
        <v>0</v>
      </c>
      <c r="CT359" s="12">
        <f t="shared" si="186"/>
        <v>1.149597066228287E-05</v>
      </c>
      <c r="CU359" s="12">
        <f aca="true" t="shared" si="187" ref="CU359:EG359">CU358/86987</f>
        <v>0</v>
      </c>
      <c r="CV359" s="12">
        <f t="shared" si="187"/>
        <v>2.299194132456574E-05</v>
      </c>
      <c r="CW359" s="12">
        <f t="shared" si="187"/>
        <v>0.0004943267384781634</v>
      </c>
      <c r="CX359" s="12">
        <f t="shared" si="187"/>
        <v>0.00010346373596054582</v>
      </c>
      <c r="CY359" s="12">
        <f t="shared" si="187"/>
        <v>1.149597066228287E-05</v>
      </c>
      <c r="CZ359" s="12">
        <f t="shared" si="187"/>
        <v>5.747985331141435E-05</v>
      </c>
      <c r="DA359" s="12">
        <f t="shared" si="187"/>
        <v>0.00013795164794739445</v>
      </c>
      <c r="DB359" s="12">
        <f t="shared" si="187"/>
        <v>0.00021842344258337452</v>
      </c>
      <c r="DC359" s="12">
        <f t="shared" si="187"/>
        <v>0.0001149597066228287</v>
      </c>
      <c r="DD359" s="12">
        <f t="shared" si="187"/>
        <v>0.00016094358927196017</v>
      </c>
      <c r="DE359" s="12">
        <f t="shared" si="187"/>
        <v>0.0015519560394081874</v>
      </c>
      <c r="DF359" s="12">
        <f t="shared" si="187"/>
        <v>0.42716727786910685</v>
      </c>
      <c r="DG359" s="12">
        <f t="shared" si="187"/>
        <v>6.897582397369722E-05</v>
      </c>
      <c r="DH359" s="12">
        <f t="shared" si="187"/>
        <v>0.000620782415763275</v>
      </c>
      <c r="DI359" s="12">
        <f t="shared" si="187"/>
        <v>0.0001494476186096773</v>
      </c>
      <c r="DJ359" s="12">
        <f t="shared" si="187"/>
        <v>0.00010346373596054582</v>
      </c>
      <c r="DK359" s="12">
        <f t="shared" si="187"/>
        <v>0.00020692747192109165</v>
      </c>
      <c r="DL359" s="12">
        <f t="shared" si="187"/>
        <v>0.0009886534769563268</v>
      </c>
      <c r="DM359" s="12">
        <f t="shared" si="187"/>
        <v>9.196776529826296E-05</v>
      </c>
      <c r="DN359" s="12">
        <f t="shared" si="187"/>
        <v>8.047179463598009E-05</v>
      </c>
      <c r="DO359" s="12">
        <f t="shared" si="187"/>
        <v>0.00012645567728511157</v>
      </c>
      <c r="DP359" s="12">
        <f t="shared" si="187"/>
        <v>2.299194132456574E-05</v>
      </c>
      <c r="DQ359" s="12">
        <f t="shared" si="187"/>
        <v>8.047179463598009E-05</v>
      </c>
      <c r="DR359" s="12">
        <f t="shared" si="187"/>
        <v>1.149597066228287E-05</v>
      </c>
      <c r="DS359" s="12">
        <f t="shared" si="187"/>
        <v>0.0018738432179521078</v>
      </c>
      <c r="DT359" s="12">
        <f t="shared" si="187"/>
        <v>0.0001494476186096773</v>
      </c>
      <c r="DU359" s="12">
        <f t="shared" si="187"/>
        <v>0</v>
      </c>
      <c r="DV359" s="12">
        <f t="shared" si="187"/>
        <v>1.149597066228287E-05</v>
      </c>
      <c r="DW359" s="12">
        <f t="shared" si="187"/>
        <v>4.598388264913148E-05</v>
      </c>
      <c r="DX359" s="12">
        <f t="shared" si="187"/>
        <v>0.0002299194132456574</v>
      </c>
      <c r="DY359" s="12">
        <f t="shared" si="187"/>
        <v>1.149597066228287E-05</v>
      </c>
      <c r="DZ359" s="12">
        <f t="shared" si="187"/>
        <v>3.448791198684861E-05</v>
      </c>
      <c r="EA359" s="12">
        <f t="shared" si="187"/>
        <v>0.00010346373596054582</v>
      </c>
      <c r="EB359" s="12">
        <f t="shared" si="187"/>
        <v>0.0001149597066228287</v>
      </c>
      <c r="EC359" s="12">
        <f t="shared" si="187"/>
        <v>6.897582397369722E-05</v>
      </c>
      <c r="ED359" s="12">
        <f t="shared" si="187"/>
        <v>5.747985331141435E-05</v>
      </c>
      <c r="EE359" s="12">
        <f t="shared" si="187"/>
        <v>0</v>
      </c>
      <c r="EF359" s="12">
        <f t="shared" si="187"/>
        <v>0</v>
      </c>
      <c r="EG359" s="12">
        <f t="shared" si="187"/>
        <v>3.448791198684861E-05</v>
      </c>
    </row>
    <row r="360" spans="2:137" ht="6" customHeight="1">
      <c r="B360" s="13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</row>
    <row r="361" spans="1:137" ht="12.75">
      <c r="A361" s="3" t="s">
        <v>120</v>
      </c>
      <c r="B361" s="13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</row>
    <row r="362" spans="2:137" ht="12.75">
      <c r="B362" s="7" t="s">
        <v>95</v>
      </c>
      <c r="C362" s="8">
        <v>3</v>
      </c>
      <c r="D362" s="8">
        <v>5</v>
      </c>
      <c r="E362" s="8">
        <v>3</v>
      </c>
      <c r="F362" s="8">
        <v>1</v>
      </c>
      <c r="G362" s="8">
        <v>16</v>
      </c>
      <c r="H362" s="8">
        <v>7</v>
      </c>
      <c r="I362" s="8">
        <v>31</v>
      </c>
      <c r="J362" s="8">
        <v>12</v>
      </c>
      <c r="K362" s="8">
        <v>7</v>
      </c>
      <c r="L362" s="8">
        <v>8</v>
      </c>
      <c r="M362" s="8">
        <v>0</v>
      </c>
      <c r="N362" s="8">
        <v>40</v>
      </c>
      <c r="O362" s="8">
        <v>31</v>
      </c>
      <c r="P362" s="8">
        <v>3</v>
      </c>
      <c r="Q362" s="8">
        <v>17</v>
      </c>
      <c r="R362" s="8">
        <v>32</v>
      </c>
      <c r="S362" s="8">
        <v>15936</v>
      </c>
      <c r="T362" s="8">
        <v>1696</v>
      </c>
      <c r="U362" s="8">
        <v>6</v>
      </c>
      <c r="V362" s="8">
        <v>4</v>
      </c>
      <c r="W362" s="8">
        <v>1</v>
      </c>
      <c r="X362" s="8">
        <v>1</v>
      </c>
      <c r="Y362" s="8">
        <v>64</v>
      </c>
      <c r="Z362" s="8">
        <v>91</v>
      </c>
      <c r="AA362" s="8">
        <v>2</v>
      </c>
      <c r="AB362" s="8">
        <v>4</v>
      </c>
      <c r="AC362" s="8">
        <v>0</v>
      </c>
      <c r="AD362" s="8">
        <v>2</v>
      </c>
      <c r="AE362" s="8">
        <v>2</v>
      </c>
      <c r="AF362" s="8">
        <v>15</v>
      </c>
      <c r="AG362" s="8">
        <v>125</v>
      </c>
      <c r="AH362" s="8">
        <v>1</v>
      </c>
      <c r="AI362" s="8">
        <v>0</v>
      </c>
      <c r="AJ362" s="8">
        <v>8</v>
      </c>
      <c r="AK362" s="8">
        <v>4</v>
      </c>
      <c r="AL362" s="8">
        <v>36</v>
      </c>
      <c r="AM362" s="8">
        <v>3</v>
      </c>
      <c r="AN362" s="8">
        <v>6</v>
      </c>
      <c r="AO362" s="8">
        <v>30</v>
      </c>
      <c r="AP362" s="8">
        <v>31</v>
      </c>
      <c r="AQ362" s="8">
        <v>10</v>
      </c>
      <c r="AR362" s="8">
        <v>6</v>
      </c>
      <c r="AS362" s="8">
        <v>5</v>
      </c>
      <c r="AT362" s="8">
        <v>11</v>
      </c>
      <c r="AU362" s="8">
        <v>2</v>
      </c>
      <c r="AV362" s="8">
        <v>3</v>
      </c>
      <c r="AW362" s="8">
        <v>5</v>
      </c>
      <c r="AX362" s="8">
        <v>10</v>
      </c>
      <c r="AY362" s="8">
        <v>0</v>
      </c>
      <c r="AZ362" s="8">
        <v>240</v>
      </c>
      <c r="BA362" s="8">
        <v>4</v>
      </c>
      <c r="BB362" s="8">
        <v>2</v>
      </c>
      <c r="BC362" s="8">
        <v>5</v>
      </c>
      <c r="BD362" s="8">
        <v>12</v>
      </c>
      <c r="BE362" s="8">
        <v>2</v>
      </c>
      <c r="BF362" s="8">
        <v>5</v>
      </c>
      <c r="BG362" s="8">
        <v>1</v>
      </c>
      <c r="BH362" s="8">
        <v>6</v>
      </c>
      <c r="BI362" s="8">
        <v>4</v>
      </c>
      <c r="BJ362" s="8">
        <v>3</v>
      </c>
      <c r="BK362" s="8">
        <v>0</v>
      </c>
      <c r="BL362" s="8">
        <v>0</v>
      </c>
      <c r="BM362" s="8">
        <v>5</v>
      </c>
      <c r="BN362" s="8">
        <v>3</v>
      </c>
      <c r="BO362" s="8">
        <v>2</v>
      </c>
      <c r="BP362" s="8">
        <v>0</v>
      </c>
      <c r="BQ362" s="8">
        <v>40</v>
      </c>
      <c r="BR362" s="8">
        <v>4</v>
      </c>
      <c r="BS362" s="8">
        <v>0</v>
      </c>
      <c r="BT362" s="8">
        <v>3</v>
      </c>
      <c r="BU362" s="8">
        <v>18</v>
      </c>
      <c r="BV362" s="8">
        <v>10872</v>
      </c>
      <c r="BW362" s="8">
        <v>1</v>
      </c>
      <c r="BX362" s="8">
        <v>1</v>
      </c>
      <c r="BY362" s="8">
        <v>2</v>
      </c>
      <c r="BZ362" s="8">
        <v>4</v>
      </c>
      <c r="CA362" s="8">
        <v>17</v>
      </c>
      <c r="CB362" s="8">
        <v>2</v>
      </c>
      <c r="CC362" s="8">
        <v>3</v>
      </c>
      <c r="CD362" s="8">
        <v>2</v>
      </c>
      <c r="CE362" s="8">
        <v>3</v>
      </c>
      <c r="CF362" s="8">
        <v>4</v>
      </c>
      <c r="CG362" s="8">
        <v>6</v>
      </c>
      <c r="CH362" s="8">
        <v>4</v>
      </c>
      <c r="CI362" s="8">
        <v>10</v>
      </c>
      <c r="CJ362" s="8">
        <v>1</v>
      </c>
      <c r="CK362" s="8">
        <v>3</v>
      </c>
      <c r="CL362" s="8">
        <v>6</v>
      </c>
      <c r="CM362" s="8">
        <v>3</v>
      </c>
      <c r="CN362" s="8">
        <v>11</v>
      </c>
      <c r="CO362" s="8">
        <v>0</v>
      </c>
      <c r="CP362" s="8">
        <v>3</v>
      </c>
      <c r="CQ362" s="8">
        <v>3</v>
      </c>
      <c r="CR362" s="8">
        <v>1</v>
      </c>
      <c r="CS362" s="8">
        <v>1</v>
      </c>
      <c r="CT362" s="8">
        <v>4</v>
      </c>
      <c r="CU362" s="8">
        <v>1</v>
      </c>
      <c r="CV362" s="8">
        <v>7</v>
      </c>
      <c r="CW362" s="8">
        <v>26</v>
      </c>
      <c r="CX362" s="8">
        <v>12</v>
      </c>
      <c r="CY362" s="8">
        <v>4</v>
      </c>
      <c r="CZ362" s="8">
        <v>11</v>
      </c>
      <c r="DA362" s="8">
        <v>8</v>
      </c>
      <c r="DB362" s="8">
        <v>5</v>
      </c>
      <c r="DC362" s="8">
        <v>4</v>
      </c>
      <c r="DD362" s="8">
        <v>10</v>
      </c>
      <c r="DE362" s="8">
        <v>173</v>
      </c>
      <c r="DF362" s="8">
        <v>44529</v>
      </c>
      <c r="DG362" s="8">
        <v>17</v>
      </c>
      <c r="DH362" s="8">
        <v>64</v>
      </c>
      <c r="DI362" s="8">
        <v>11</v>
      </c>
      <c r="DJ362" s="8">
        <v>1</v>
      </c>
      <c r="DK362" s="8">
        <v>9</v>
      </c>
      <c r="DL362" s="8">
        <v>59</v>
      </c>
      <c r="DM362" s="8">
        <v>1</v>
      </c>
      <c r="DN362" s="8">
        <v>4</v>
      </c>
      <c r="DO362" s="8">
        <v>5</v>
      </c>
      <c r="DP362" s="8">
        <v>3</v>
      </c>
      <c r="DQ362" s="8">
        <v>9</v>
      </c>
      <c r="DR362" s="8">
        <v>4</v>
      </c>
      <c r="DS362" s="8">
        <v>297</v>
      </c>
      <c r="DT362" s="8">
        <v>4</v>
      </c>
      <c r="DU362" s="8">
        <v>1</v>
      </c>
      <c r="DV362" s="8">
        <v>1</v>
      </c>
      <c r="DW362" s="8">
        <v>2</v>
      </c>
      <c r="DX362" s="8">
        <v>25</v>
      </c>
      <c r="DY362" s="8">
        <v>1</v>
      </c>
      <c r="DZ362" s="8">
        <v>7</v>
      </c>
      <c r="EA362" s="8">
        <v>6</v>
      </c>
      <c r="EB362" s="8">
        <v>19</v>
      </c>
      <c r="EC362" s="8">
        <v>12</v>
      </c>
      <c r="ED362" s="8">
        <v>7</v>
      </c>
      <c r="EE362" s="8">
        <v>3</v>
      </c>
      <c r="EF362" s="8">
        <v>3</v>
      </c>
      <c r="EG362" s="8">
        <v>2</v>
      </c>
    </row>
    <row r="363" spans="2:137" ht="12.75" customHeight="1">
      <c r="B363" s="7" t="s">
        <v>86</v>
      </c>
      <c r="C363" s="8">
        <v>2</v>
      </c>
      <c r="D363" s="8">
        <v>5</v>
      </c>
      <c r="E363" s="8">
        <v>3</v>
      </c>
      <c r="F363" s="8">
        <v>2</v>
      </c>
      <c r="G363" s="8">
        <v>6</v>
      </c>
      <c r="H363" s="8">
        <v>3</v>
      </c>
      <c r="I363" s="8">
        <v>26</v>
      </c>
      <c r="J363" s="8">
        <v>6</v>
      </c>
      <c r="K363" s="8">
        <v>5</v>
      </c>
      <c r="L363" s="8">
        <v>6</v>
      </c>
      <c r="M363" s="8">
        <v>1</v>
      </c>
      <c r="N363" s="8">
        <v>19</v>
      </c>
      <c r="O363" s="8">
        <v>24</v>
      </c>
      <c r="P363" s="8">
        <v>5</v>
      </c>
      <c r="Q363" s="8">
        <v>21</v>
      </c>
      <c r="R363" s="8">
        <v>30</v>
      </c>
      <c r="S363" s="8">
        <v>8969</v>
      </c>
      <c r="T363" s="8">
        <v>698</v>
      </c>
      <c r="U363" s="8">
        <v>2</v>
      </c>
      <c r="V363" s="8">
        <v>4</v>
      </c>
      <c r="W363" s="8">
        <v>0</v>
      </c>
      <c r="X363" s="8">
        <v>2</v>
      </c>
      <c r="Y363" s="8">
        <v>70</v>
      </c>
      <c r="Z363" s="8">
        <v>61</v>
      </c>
      <c r="AA363" s="8">
        <v>1</v>
      </c>
      <c r="AB363" s="8">
        <v>2</v>
      </c>
      <c r="AC363" s="8">
        <v>1</v>
      </c>
      <c r="AD363" s="8">
        <v>5</v>
      </c>
      <c r="AE363" s="8">
        <v>3</v>
      </c>
      <c r="AF363" s="8">
        <v>11</v>
      </c>
      <c r="AG363" s="8">
        <v>83</v>
      </c>
      <c r="AH363" s="8">
        <v>1</v>
      </c>
      <c r="AI363" s="8">
        <v>0</v>
      </c>
      <c r="AJ363" s="8">
        <v>6</v>
      </c>
      <c r="AK363" s="8">
        <v>3</v>
      </c>
      <c r="AL363" s="8">
        <v>37</v>
      </c>
      <c r="AM363" s="8">
        <v>6</v>
      </c>
      <c r="AN363" s="8">
        <v>3</v>
      </c>
      <c r="AO363" s="8">
        <v>23</v>
      </c>
      <c r="AP363" s="8">
        <v>9</v>
      </c>
      <c r="AQ363" s="8">
        <v>3</v>
      </c>
      <c r="AR363" s="8">
        <v>11</v>
      </c>
      <c r="AS363" s="8">
        <v>1</v>
      </c>
      <c r="AT363" s="8">
        <v>11</v>
      </c>
      <c r="AU363" s="8">
        <v>4</v>
      </c>
      <c r="AV363" s="8">
        <v>3</v>
      </c>
      <c r="AW363" s="8">
        <v>3</v>
      </c>
      <c r="AX363" s="8">
        <v>9</v>
      </c>
      <c r="AY363" s="8">
        <v>6</v>
      </c>
      <c r="AZ363" s="8">
        <v>137</v>
      </c>
      <c r="BA363" s="8">
        <v>6</v>
      </c>
      <c r="BB363" s="8">
        <v>3</v>
      </c>
      <c r="BC363" s="8">
        <v>10</v>
      </c>
      <c r="BD363" s="8">
        <v>15</v>
      </c>
      <c r="BE363" s="8">
        <v>2</v>
      </c>
      <c r="BF363" s="8">
        <v>4</v>
      </c>
      <c r="BG363" s="8">
        <v>4</v>
      </c>
      <c r="BH363" s="8">
        <v>0</v>
      </c>
      <c r="BI363" s="8">
        <v>1</v>
      </c>
      <c r="BJ363" s="8">
        <v>5</v>
      </c>
      <c r="BK363" s="8">
        <v>0</v>
      </c>
      <c r="BL363" s="8">
        <v>0</v>
      </c>
      <c r="BM363" s="8">
        <v>4</v>
      </c>
      <c r="BN363" s="8">
        <v>3</v>
      </c>
      <c r="BO363" s="8">
        <v>0</v>
      </c>
      <c r="BP363" s="8">
        <v>1</v>
      </c>
      <c r="BQ363" s="8">
        <v>26</v>
      </c>
      <c r="BR363" s="8">
        <v>2</v>
      </c>
      <c r="BS363" s="8">
        <v>0</v>
      </c>
      <c r="BT363" s="8">
        <v>7</v>
      </c>
      <c r="BU363" s="8">
        <v>18</v>
      </c>
      <c r="BV363" s="8">
        <v>9500</v>
      </c>
      <c r="BW363" s="8">
        <v>1</v>
      </c>
      <c r="BX363" s="8">
        <v>3</v>
      </c>
      <c r="BY363" s="8">
        <v>0</v>
      </c>
      <c r="BZ363" s="8">
        <v>2</v>
      </c>
      <c r="CA363" s="8">
        <v>51</v>
      </c>
      <c r="CB363" s="8">
        <v>0</v>
      </c>
      <c r="CC363" s="8">
        <v>2</v>
      </c>
      <c r="CD363" s="8">
        <v>2</v>
      </c>
      <c r="CE363" s="8">
        <v>1</v>
      </c>
      <c r="CF363" s="8">
        <v>1</v>
      </c>
      <c r="CG363" s="8">
        <v>18</v>
      </c>
      <c r="CH363" s="8">
        <v>3</v>
      </c>
      <c r="CI363" s="8">
        <v>7</v>
      </c>
      <c r="CJ363" s="8">
        <v>0</v>
      </c>
      <c r="CK363" s="8">
        <v>0</v>
      </c>
      <c r="CL363" s="8">
        <v>4</v>
      </c>
      <c r="CM363" s="8">
        <v>0</v>
      </c>
      <c r="CN363" s="8">
        <v>2</v>
      </c>
      <c r="CO363" s="8">
        <v>1</v>
      </c>
      <c r="CP363" s="8">
        <v>5</v>
      </c>
      <c r="CQ363" s="8">
        <v>1</v>
      </c>
      <c r="CR363" s="8">
        <v>3</v>
      </c>
      <c r="CS363" s="8">
        <v>0</v>
      </c>
      <c r="CT363" s="8">
        <v>3</v>
      </c>
      <c r="CU363" s="8">
        <v>1</v>
      </c>
      <c r="CV363" s="8">
        <v>0</v>
      </c>
      <c r="CW363" s="8">
        <v>42</v>
      </c>
      <c r="CX363" s="8">
        <v>10</v>
      </c>
      <c r="CY363" s="8">
        <v>1</v>
      </c>
      <c r="CZ363" s="8">
        <v>8</v>
      </c>
      <c r="DA363" s="8">
        <v>5</v>
      </c>
      <c r="DB363" s="8">
        <v>1</v>
      </c>
      <c r="DC363" s="8">
        <v>2</v>
      </c>
      <c r="DD363" s="8">
        <v>6</v>
      </c>
      <c r="DE363" s="8">
        <v>147</v>
      </c>
      <c r="DF363" s="8">
        <v>42539</v>
      </c>
      <c r="DG363" s="8">
        <v>3</v>
      </c>
      <c r="DH363" s="8">
        <v>72</v>
      </c>
      <c r="DI363" s="8">
        <v>5</v>
      </c>
      <c r="DJ363" s="8">
        <v>9</v>
      </c>
      <c r="DK363" s="8">
        <v>4</v>
      </c>
      <c r="DL363" s="8">
        <v>49</v>
      </c>
      <c r="DM363" s="8">
        <v>2</v>
      </c>
      <c r="DN363" s="8">
        <v>3</v>
      </c>
      <c r="DO363" s="8">
        <v>10</v>
      </c>
      <c r="DP363" s="8">
        <v>2</v>
      </c>
      <c r="DQ363" s="8">
        <v>3</v>
      </c>
      <c r="DR363" s="8">
        <v>0</v>
      </c>
      <c r="DS363" s="8">
        <v>146</v>
      </c>
      <c r="DT363" s="8">
        <v>2</v>
      </c>
      <c r="DU363" s="8">
        <v>0</v>
      </c>
      <c r="DV363" s="8">
        <v>2</v>
      </c>
      <c r="DW363" s="8">
        <v>2</v>
      </c>
      <c r="DX363" s="8">
        <v>4</v>
      </c>
      <c r="DY363" s="8">
        <v>0</v>
      </c>
      <c r="DZ363" s="8">
        <v>4</v>
      </c>
      <c r="EA363" s="8">
        <v>4</v>
      </c>
      <c r="EB363" s="8">
        <v>2</v>
      </c>
      <c r="EC363" s="8">
        <v>6</v>
      </c>
      <c r="ED363" s="8">
        <v>2</v>
      </c>
      <c r="EE363" s="8">
        <v>1</v>
      </c>
      <c r="EF363" s="8">
        <v>1</v>
      </c>
      <c r="EG363" s="8">
        <v>1</v>
      </c>
    </row>
    <row r="364" spans="1:137" ht="12.75">
      <c r="A364" s="9" t="s">
        <v>13</v>
      </c>
      <c r="C364" s="8">
        <v>5</v>
      </c>
      <c r="D364" s="8">
        <v>10</v>
      </c>
      <c r="E364" s="8">
        <v>6</v>
      </c>
      <c r="F364" s="8">
        <v>3</v>
      </c>
      <c r="G364" s="8">
        <v>22</v>
      </c>
      <c r="H364" s="8">
        <v>10</v>
      </c>
      <c r="I364" s="8">
        <v>57</v>
      </c>
      <c r="J364" s="8">
        <v>18</v>
      </c>
      <c r="K364" s="8">
        <v>12</v>
      </c>
      <c r="L364" s="8">
        <v>14</v>
      </c>
      <c r="M364" s="8">
        <v>1</v>
      </c>
      <c r="N364" s="8">
        <v>59</v>
      </c>
      <c r="O364" s="8">
        <v>55</v>
      </c>
      <c r="P364" s="8">
        <v>8</v>
      </c>
      <c r="Q364" s="8">
        <v>38</v>
      </c>
      <c r="R364" s="8">
        <v>62</v>
      </c>
      <c r="S364" s="8">
        <v>24905</v>
      </c>
      <c r="T364" s="8">
        <v>2394</v>
      </c>
      <c r="U364" s="8">
        <v>8</v>
      </c>
      <c r="V364" s="8">
        <v>8</v>
      </c>
      <c r="W364" s="8">
        <v>1</v>
      </c>
      <c r="X364" s="8">
        <v>3</v>
      </c>
      <c r="Y364" s="8">
        <v>134</v>
      </c>
      <c r="Z364" s="8">
        <v>152</v>
      </c>
      <c r="AA364" s="8">
        <v>3</v>
      </c>
      <c r="AB364" s="8">
        <v>6</v>
      </c>
      <c r="AC364" s="8">
        <v>1</v>
      </c>
      <c r="AD364" s="8">
        <v>7</v>
      </c>
      <c r="AE364" s="8">
        <v>5</v>
      </c>
      <c r="AF364" s="8">
        <v>26</v>
      </c>
      <c r="AG364" s="8">
        <v>208</v>
      </c>
      <c r="AH364" s="8">
        <v>2</v>
      </c>
      <c r="AI364" s="8">
        <v>0</v>
      </c>
      <c r="AJ364" s="8">
        <v>14</v>
      </c>
      <c r="AK364" s="8">
        <v>7</v>
      </c>
      <c r="AL364" s="8">
        <v>73</v>
      </c>
      <c r="AM364" s="8">
        <v>9</v>
      </c>
      <c r="AN364" s="8">
        <v>9</v>
      </c>
      <c r="AO364" s="8">
        <v>53</v>
      </c>
      <c r="AP364" s="8">
        <v>40</v>
      </c>
      <c r="AQ364" s="8">
        <v>13</v>
      </c>
      <c r="AR364" s="8">
        <v>17</v>
      </c>
      <c r="AS364" s="8">
        <v>6</v>
      </c>
      <c r="AT364" s="8">
        <v>22</v>
      </c>
      <c r="AU364" s="8">
        <v>6</v>
      </c>
      <c r="AV364" s="8">
        <v>6</v>
      </c>
      <c r="AW364" s="8">
        <v>8</v>
      </c>
      <c r="AX364" s="8">
        <v>19</v>
      </c>
      <c r="AY364" s="8">
        <v>6</v>
      </c>
      <c r="AZ364" s="8">
        <v>377</v>
      </c>
      <c r="BA364" s="8">
        <v>10</v>
      </c>
      <c r="BB364" s="8">
        <v>5</v>
      </c>
      <c r="BC364" s="8">
        <v>15</v>
      </c>
      <c r="BD364" s="8">
        <v>27</v>
      </c>
      <c r="BE364" s="8">
        <v>4</v>
      </c>
      <c r="BF364" s="8">
        <v>9</v>
      </c>
      <c r="BG364" s="8">
        <v>5</v>
      </c>
      <c r="BH364" s="8">
        <v>6</v>
      </c>
      <c r="BI364" s="8">
        <v>5</v>
      </c>
      <c r="BJ364" s="8">
        <v>8</v>
      </c>
      <c r="BK364" s="8">
        <v>0</v>
      </c>
      <c r="BL364" s="8">
        <v>0</v>
      </c>
      <c r="BM364" s="8">
        <v>9</v>
      </c>
      <c r="BN364" s="8">
        <v>6</v>
      </c>
      <c r="BO364" s="8">
        <v>2</v>
      </c>
      <c r="BP364" s="8">
        <v>1</v>
      </c>
      <c r="BQ364" s="8">
        <v>66</v>
      </c>
      <c r="BR364" s="8">
        <v>6</v>
      </c>
      <c r="BS364" s="8">
        <v>0</v>
      </c>
      <c r="BT364" s="8">
        <v>10</v>
      </c>
      <c r="BU364" s="8">
        <v>36</v>
      </c>
      <c r="BV364" s="8">
        <v>20372</v>
      </c>
      <c r="BW364" s="8">
        <v>2</v>
      </c>
      <c r="BX364" s="8">
        <v>4</v>
      </c>
      <c r="BY364" s="8">
        <v>2</v>
      </c>
      <c r="BZ364" s="8">
        <v>6</v>
      </c>
      <c r="CA364" s="8">
        <v>68</v>
      </c>
      <c r="CB364" s="8">
        <v>2</v>
      </c>
      <c r="CC364" s="8">
        <v>5</v>
      </c>
      <c r="CD364" s="8">
        <v>4</v>
      </c>
      <c r="CE364" s="8">
        <v>4</v>
      </c>
      <c r="CF364" s="8">
        <v>5</v>
      </c>
      <c r="CG364" s="8">
        <v>24</v>
      </c>
      <c r="CH364" s="8">
        <v>7</v>
      </c>
      <c r="CI364" s="8">
        <v>17</v>
      </c>
      <c r="CJ364" s="8">
        <v>1</v>
      </c>
      <c r="CK364" s="8">
        <v>3</v>
      </c>
      <c r="CL364" s="8">
        <v>10</v>
      </c>
      <c r="CM364" s="8">
        <v>3</v>
      </c>
      <c r="CN364" s="8">
        <v>13</v>
      </c>
      <c r="CO364" s="8">
        <v>1</v>
      </c>
      <c r="CP364" s="8">
        <v>8</v>
      </c>
      <c r="CQ364" s="8">
        <v>4</v>
      </c>
      <c r="CR364" s="8">
        <v>4</v>
      </c>
      <c r="CS364" s="8">
        <v>1</v>
      </c>
      <c r="CT364" s="8">
        <v>7</v>
      </c>
      <c r="CU364" s="8">
        <v>2</v>
      </c>
      <c r="CV364" s="8">
        <v>7</v>
      </c>
      <c r="CW364" s="8">
        <v>68</v>
      </c>
      <c r="CX364" s="8">
        <v>22</v>
      </c>
      <c r="CY364" s="8">
        <v>5</v>
      </c>
      <c r="CZ364" s="8">
        <v>19</v>
      </c>
      <c r="DA364" s="8">
        <v>13</v>
      </c>
      <c r="DB364" s="8">
        <v>6</v>
      </c>
      <c r="DC364" s="8">
        <v>6</v>
      </c>
      <c r="DD364" s="8">
        <v>16</v>
      </c>
      <c r="DE364" s="8">
        <v>320</v>
      </c>
      <c r="DF364" s="8">
        <v>87068</v>
      </c>
      <c r="DG364" s="8">
        <v>20</v>
      </c>
      <c r="DH364" s="8">
        <v>136</v>
      </c>
      <c r="DI364" s="8">
        <v>16</v>
      </c>
      <c r="DJ364" s="8">
        <v>10</v>
      </c>
      <c r="DK364" s="8">
        <v>13</v>
      </c>
      <c r="DL364" s="8">
        <v>108</v>
      </c>
      <c r="DM364" s="8">
        <v>3</v>
      </c>
      <c r="DN364" s="8">
        <v>7</v>
      </c>
      <c r="DO364" s="8">
        <v>15</v>
      </c>
      <c r="DP364" s="8">
        <v>5</v>
      </c>
      <c r="DQ364" s="8">
        <v>12</v>
      </c>
      <c r="DR364" s="8">
        <v>4</v>
      </c>
      <c r="DS364" s="8">
        <v>443</v>
      </c>
      <c r="DT364" s="8">
        <v>6</v>
      </c>
      <c r="DU364" s="8">
        <v>1</v>
      </c>
      <c r="DV364" s="8">
        <v>3</v>
      </c>
      <c r="DW364" s="8">
        <v>4</v>
      </c>
      <c r="DX364" s="8">
        <v>29</v>
      </c>
      <c r="DY364" s="8">
        <v>1</v>
      </c>
      <c r="DZ364" s="8">
        <v>11</v>
      </c>
      <c r="EA364" s="8">
        <v>10</v>
      </c>
      <c r="EB364" s="8">
        <v>21</v>
      </c>
      <c r="EC364" s="8">
        <v>18</v>
      </c>
      <c r="ED364" s="8">
        <v>9</v>
      </c>
      <c r="EE364" s="8">
        <v>4</v>
      </c>
      <c r="EF364" s="8">
        <v>4</v>
      </c>
      <c r="EG364" s="8">
        <v>3</v>
      </c>
    </row>
    <row r="365" spans="2:137" s="10" customFormat="1" ht="12.75" customHeight="1">
      <c r="B365" s="11" t="s">
        <v>145</v>
      </c>
      <c r="C365" s="12">
        <f aca="true" t="shared" si="188" ref="C365:AH365">C364/138203</f>
        <v>3.6178664717842596E-05</v>
      </c>
      <c r="D365" s="12">
        <f t="shared" si="188"/>
        <v>7.235732943568519E-05</v>
      </c>
      <c r="E365" s="12">
        <f t="shared" si="188"/>
        <v>4.341439766141111E-05</v>
      </c>
      <c r="F365" s="12">
        <f t="shared" si="188"/>
        <v>2.1707198830705556E-05</v>
      </c>
      <c r="G365" s="12">
        <f t="shared" si="188"/>
        <v>0.00015918612475850742</v>
      </c>
      <c r="H365" s="12">
        <f t="shared" si="188"/>
        <v>7.235732943568519E-05</v>
      </c>
      <c r="I365" s="12">
        <f t="shared" si="188"/>
        <v>0.00041243677778340557</v>
      </c>
      <c r="J365" s="12">
        <f t="shared" si="188"/>
        <v>0.00013024319298423335</v>
      </c>
      <c r="K365" s="12">
        <f t="shared" si="188"/>
        <v>8.682879532282222E-05</v>
      </c>
      <c r="L365" s="12">
        <f t="shared" si="188"/>
        <v>0.00010130026120995926</v>
      </c>
      <c r="M365" s="12">
        <f t="shared" si="188"/>
        <v>7.235732943568519E-06</v>
      </c>
      <c r="N365" s="12">
        <f t="shared" si="188"/>
        <v>0.0004269082436705426</v>
      </c>
      <c r="O365" s="12">
        <f t="shared" si="188"/>
        <v>0.00039796531189626854</v>
      </c>
      <c r="P365" s="12">
        <f t="shared" si="188"/>
        <v>5.788586354854815E-05</v>
      </c>
      <c r="Q365" s="12">
        <f t="shared" si="188"/>
        <v>0.00027495785185560373</v>
      </c>
      <c r="R365" s="12">
        <f t="shared" si="188"/>
        <v>0.0004486154425012482</v>
      </c>
      <c r="S365" s="12">
        <f t="shared" si="188"/>
        <v>0.18020592895957396</v>
      </c>
      <c r="T365" s="12">
        <f t="shared" si="188"/>
        <v>0.017322344666903033</v>
      </c>
      <c r="U365" s="12">
        <f t="shared" si="188"/>
        <v>5.788586354854815E-05</v>
      </c>
      <c r="V365" s="12">
        <f t="shared" si="188"/>
        <v>5.788586354854815E-05</v>
      </c>
      <c r="W365" s="12">
        <f t="shared" si="188"/>
        <v>7.235732943568519E-06</v>
      </c>
      <c r="X365" s="12">
        <f t="shared" si="188"/>
        <v>2.1707198830705556E-05</v>
      </c>
      <c r="Y365" s="12">
        <f t="shared" si="188"/>
        <v>0.0009695882144381815</v>
      </c>
      <c r="Z365" s="12">
        <f t="shared" si="188"/>
        <v>0.001099831407422415</v>
      </c>
      <c r="AA365" s="12">
        <f t="shared" si="188"/>
        <v>2.1707198830705556E-05</v>
      </c>
      <c r="AB365" s="12">
        <f t="shared" si="188"/>
        <v>4.341439766141111E-05</v>
      </c>
      <c r="AC365" s="12">
        <f t="shared" si="188"/>
        <v>7.235732943568519E-06</v>
      </c>
      <c r="AD365" s="12">
        <f t="shared" si="188"/>
        <v>5.065013060497963E-05</v>
      </c>
      <c r="AE365" s="12">
        <f t="shared" si="188"/>
        <v>3.6178664717842596E-05</v>
      </c>
      <c r="AF365" s="12">
        <f t="shared" si="188"/>
        <v>0.00018812905653278148</v>
      </c>
      <c r="AG365" s="12">
        <f t="shared" si="188"/>
        <v>0.0015050324522622519</v>
      </c>
      <c r="AH365" s="12">
        <f t="shared" si="188"/>
        <v>1.4471465887137038E-05</v>
      </c>
      <c r="AI365" s="12">
        <f aca="true" t="shared" si="189" ref="AI365:CT365">AI364/138203</f>
        <v>0</v>
      </c>
      <c r="AJ365" s="12">
        <f t="shared" si="189"/>
        <v>0.00010130026120995926</v>
      </c>
      <c r="AK365" s="12">
        <f t="shared" si="189"/>
        <v>5.065013060497963E-05</v>
      </c>
      <c r="AL365" s="12">
        <f t="shared" si="189"/>
        <v>0.0005282085048805018</v>
      </c>
      <c r="AM365" s="12">
        <f t="shared" si="189"/>
        <v>6.512159649211668E-05</v>
      </c>
      <c r="AN365" s="12">
        <f t="shared" si="189"/>
        <v>6.512159649211668E-05</v>
      </c>
      <c r="AO365" s="12">
        <f t="shared" si="189"/>
        <v>0.0003834938460091315</v>
      </c>
      <c r="AP365" s="12">
        <f t="shared" si="189"/>
        <v>0.00028942931774274077</v>
      </c>
      <c r="AQ365" s="12">
        <f t="shared" si="189"/>
        <v>9.406452826639074E-05</v>
      </c>
      <c r="AR365" s="12">
        <f t="shared" si="189"/>
        <v>0.0001230074600406648</v>
      </c>
      <c r="AS365" s="12">
        <f t="shared" si="189"/>
        <v>4.341439766141111E-05</v>
      </c>
      <c r="AT365" s="12">
        <f t="shared" si="189"/>
        <v>0.00015918612475850742</v>
      </c>
      <c r="AU365" s="12">
        <f t="shared" si="189"/>
        <v>4.341439766141111E-05</v>
      </c>
      <c r="AV365" s="12">
        <f t="shared" si="189"/>
        <v>4.341439766141111E-05</v>
      </c>
      <c r="AW365" s="12">
        <f t="shared" si="189"/>
        <v>5.788586354854815E-05</v>
      </c>
      <c r="AX365" s="12">
        <f t="shared" si="189"/>
        <v>0.00013747892592780187</v>
      </c>
      <c r="AY365" s="12">
        <f t="shared" si="189"/>
        <v>4.341439766141111E-05</v>
      </c>
      <c r="AZ365" s="12">
        <f t="shared" si="189"/>
        <v>0.0027278713197253315</v>
      </c>
      <c r="BA365" s="12">
        <f t="shared" si="189"/>
        <v>7.235732943568519E-05</v>
      </c>
      <c r="BB365" s="12">
        <f t="shared" si="189"/>
        <v>3.6178664717842596E-05</v>
      </c>
      <c r="BC365" s="12">
        <f t="shared" si="189"/>
        <v>0.00010853599415352779</v>
      </c>
      <c r="BD365" s="12">
        <f t="shared" si="189"/>
        <v>0.00019536478947635</v>
      </c>
      <c r="BE365" s="12">
        <f t="shared" si="189"/>
        <v>2.8942931774274076E-05</v>
      </c>
      <c r="BF365" s="12">
        <f t="shared" si="189"/>
        <v>6.512159649211668E-05</v>
      </c>
      <c r="BG365" s="12">
        <f t="shared" si="189"/>
        <v>3.6178664717842596E-05</v>
      </c>
      <c r="BH365" s="12">
        <f t="shared" si="189"/>
        <v>4.341439766141111E-05</v>
      </c>
      <c r="BI365" s="12">
        <f t="shared" si="189"/>
        <v>3.6178664717842596E-05</v>
      </c>
      <c r="BJ365" s="12">
        <f t="shared" si="189"/>
        <v>5.788586354854815E-05</v>
      </c>
      <c r="BK365" s="12">
        <f t="shared" si="189"/>
        <v>0</v>
      </c>
      <c r="BL365" s="12">
        <f t="shared" si="189"/>
        <v>0</v>
      </c>
      <c r="BM365" s="12">
        <f t="shared" si="189"/>
        <v>6.512159649211668E-05</v>
      </c>
      <c r="BN365" s="12">
        <f t="shared" si="189"/>
        <v>4.341439766141111E-05</v>
      </c>
      <c r="BO365" s="12">
        <f t="shared" si="189"/>
        <v>1.4471465887137038E-05</v>
      </c>
      <c r="BP365" s="12">
        <f t="shared" si="189"/>
        <v>7.235732943568519E-06</v>
      </c>
      <c r="BQ365" s="12">
        <f t="shared" si="189"/>
        <v>0.00047755837427552225</v>
      </c>
      <c r="BR365" s="12">
        <f t="shared" si="189"/>
        <v>4.341439766141111E-05</v>
      </c>
      <c r="BS365" s="12">
        <f t="shared" si="189"/>
        <v>0</v>
      </c>
      <c r="BT365" s="12">
        <f t="shared" si="189"/>
        <v>7.235732943568519E-05</v>
      </c>
      <c r="BU365" s="12">
        <f t="shared" si="189"/>
        <v>0.0002604863859684667</v>
      </c>
      <c r="BV365" s="12">
        <f t="shared" si="189"/>
        <v>0.14740635152637788</v>
      </c>
      <c r="BW365" s="12">
        <f t="shared" si="189"/>
        <v>1.4471465887137038E-05</v>
      </c>
      <c r="BX365" s="12">
        <f t="shared" si="189"/>
        <v>2.8942931774274076E-05</v>
      </c>
      <c r="BY365" s="12">
        <f t="shared" si="189"/>
        <v>1.4471465887137038E-05</v>
      </c>
      <c r="BZ365" s="12">
        <f t="shared" si="189"/>
        <v>4.341439766141111E-05</v>
      </c>
      <c r="CA365" s="12">
        <f t="shared" si="189"/>
        <v>0.0004920298401626592</v>
      </c>
      <c r="CB365" s="12">
        <f t="shared" si="189"/>
        <v>1.4471465887137038E-05</v>
      </c>
      <c r="CC365" s="12">
        <f t="shared" si="189"/>
        <v>3.6178664717842596E-05</v>
      </c>
      <c r="CD365" s="12">
        <f t="shared" si="189"/>
        <v>2.8942931774274076E-05</v>
      </c>
      <c r="CE365" s="12">
        <f t="shared" si="189"/>
        <v>2.8942931774274076E-05</v>
      </c>
      <c r="CF365" s="12">
        <f t="shared" si="189"/>
        <v>3.6178664717842596E-05</v>
      </c>
      <c r="CG365" s="12">
        <f t="shared" si="189"/>
        <v>0.00017365759064564445</v>
      </c>
      <c r="CH365" s="12">
        <f t="shared" si="189"/>
        <v>5.065013060497963E-05</v>
      </c>
      <c r="CI365" s="12">
        <f t="shared" si="189"/>
        <v>0.0001230074600406648</v>
      </c>
      <c r="CJ365" s="12">
        <f t="shared" si="189"/>
        <v>7.235732943568519E-06</v>
      </c>
      <c r="CK365" s="12">
        <f t="shared" si="189"/>
        <v>2.1707198830705556E-05</v>
      </c>
      <c r="CL365" s="12">
        <f t="shared" si="189"/>
        <v>7.235732943568519E-05</v>
      </c>
      <c r="CM365" s="12">
        <f t="shared" si="189"/>
        <v>2.1707198830705556E-05</v>
      </c>
      <c r="CN365" s="12">
        <f t="shared" si="189"/>
        <v>9.406452826639074E-05</v>
      </c>
      <c r="CO365" s="12">
        <f t="shared" si="189"/>
        <v>7.235732943568519E-06</v>
      </c>
      <c r="CP365" s="12">
        <f t="shared" si="189"/>
        <v>5.788586354854815E-05</v>
      </c>
      <c r="CQ365" s="12">
        <f t="shared" si="189"/>
        <v>2.8942931774274076E-05</v>
      </c>
      <c r="CR365" s="12">
        <f t="shared" si="189"/>
        <v>2.8942931774274076E-05</v>
      </c>
      <c r="CS365" s="12">
        <f t="shared" si="189"/>
        <v>7.235732943568519E-06</v>
      </c>
      <c r="CT365" s="12">
        <f t="shared" si="189"/>
        <v>5.065013060497963E-05</v>
      </c>
      <c r="CU365" s="12">
        <f aca="true" t="shared" si="190" ref="CU365:EG365">CU364/138203</f>
        <v>1.4471465887137038E-05</v>
      </c>
      <c r="CV365" s="12">
        <f t="shared" si="190"/>
        <v>5.065013060497963E-05</v>
      </c>
      <c r="CW365" s="12">
        <f t="shared" si="190"/>
        <v>0.0004920298401626592</v>
      </c>
      <c r="CX365" s="12">
        <f t="shared" si="190"/>
        <v>0.00015918612475850742</v>
      </c>
      <c r="CY365" s="12">
        <f t="shared" si="190"/>
        <v>3.6178664717842596E-05</v>
      </c>
      <c r="CZ365" s="12">
        <f t="shared" si="190"/>
        <v>0.00013747892592780187</v>
      </c>
      <c r="DA365" s="12">
        <f t="shared" si="190"/>
        <v>9.406452826639074E-05</v>
      </c>
      <c r="DB365" s="12">
        <f t="shared" si="190"/>
        <v>4.341439766141111E-05</v>
      </c>
      <c r="DC365" s="12">
        <f t="shared" si="190"/>
        <v>4.341439766141111E-05</v>
      </c>
      <c r="DD365" s="12">
        <f t="shared" si="190"/>
        <v>0.0001157717270970963</v>
      </c>
      <c r="DE365" s="12">
        <f t="shared" si="190"/>
        <v>0.002315434541941926</v>
      </c>
      <c r="DF365" s="12">
        <f t="shared" si="190"/>
        <v>0.6300007959306237</v>
      </c>
      <c r="DG365" s="12">
        <f t="shared" si="190"/>
        <v>0.00014471465887137038</v>
      </c>
      <c r="DH365" s="12">
        <f t="shared" si="190"/>
        <v>0.0009840596803253185</v>
      </c>
      <c r="DI365" s="12">
        <f t="shared" si="190"/>
        <v>0.0001157717270970963</v>
      </c>
      <c r="DJ365" s="12">
        <f t="shared" si="190"/>
        <v>7.235732943568519E-05</v>
      </c>
      <c r="DK365" s="12">
        <f t="shared" si="190"/>
        <v>9.406452826639074E-05</v>
      </c>
      <c r="DL365" s="12">
        <f t="shared" si="190"/>
        <v>0.0007814591579054</v>
      </c>
      <c r="DM365" s="12">
        <f t="shared" si="190"/>
        <v>2.1707198830705556E-05</v>
      </c>
      <c r="DN365" s="12">
        <f t="shared" si="190"/>
        <v>5.065013060497963E-05</v>
      </c>
      <c r="DO365" s="12">
        <f t="shared" si="190"/>
        <v>0.00010853599415352779</v>
      </c>
      <c r="DP365" s="12">
        <f t="shared" si="190"/>
        <v>3.6178664717842596E-05</v>
      </c>
      <c r="DQ365" s="12">
        <f t="shared" si="190"/>
        <v>8.682879532282222E-05</v>
      </c>
      <c r="DR365" s="12">
        <f t="shared" si="190"/>
        <v>2.8942931774274076E-05</v>
      </c>
      <c r="DS365" s="12">
        <f t="shared" si="190"/>
        <v>0.003205429694000854</v>
      </c>
      <c r="DT365" s="12">
        <f t="shared" si="190"/>
        <v>4.341439766141111E-05</v>
      </c>
      <c r="DU365" s="12">
        <f t="shared" si="190"/>
        <v>7.235732943568519E-06</v>
      </c>
      <c r="DV365" s="12">
        <f t="shared" si="190"/>
        <v>2.1707198830705556E-05</v>
      </c>
      <c r="DW365" s="12">
        <f t="shared" si="190"/>
        <v>2.8942931774274076E-05</v>
      </c>
      <c r="DX365" s="12">
        <f t="shared" si="190"/>
        <v>0.00020983625536348706</v>
      </c>
      <c r="DY365" s="12">
        <f t="shared" si="190"/>
        <v>7.235732943568519E-06</v>
      </c>
      <c r="DZ365" s="12">
        <f t="shared" si="190"/>
        <v>7.959306237925371E-05</v>
      </c>
      <c r="EA365" s="12">
        <f t="shared" si="190"/>
        <v>7.235732943568519E-05</v>
      </c>
      <c r="EB365" s="12">
        <f t="shared" si="190"/>
        <v>0.0001519503918149389</v>
      </c>
      <c r="EC365" s="12">
        <f t="shared" si="190"/>
        <v>0.00013024319298423335</v>
      </c>
      <c r="ED365" s="12">
        <f t="shared" si="190"/>
        <v>6.512159649211668E-05</v>
      </c>
      <c r="EE365" s="12">
        <f t="shared" si="190"/>
        <v>2.8942931774274076E-05</v>
      </c>
      <c r="EF365" s="12">
        <f t="shared" si="190"/>
        <v>2.8942931774274076E-05</v>
      </c>
      <c r="EG365" s="12">
        <f t="shared" si="190"/>
        <v>2.1707198830705556E-05</v>
      </c>
    </row>
    <row r="366" spans="2:137" ht="4.5" customHeight="1">
      <c r="B366" s="13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</row>
    <row r="367" spans="1:137" ht="12.75">
      <c r="A367" s="3" t="s">
        <v>121</v>
      </c>
      <c r="B367" s="13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</row>
    <row r="368" spans="2:137" ht="12.75">
      <c r="B368" s="7" t="s">
        <v>95</v>
      </c>
      <c r="C368" s="8">
        <v>1</v>
      </c>
      <c r="D368" s="8">
        <v>8</v>
      </c>
      <c r="E368" s="8">
        <v>0</v>
      </c>
      <c r="F368" s="8">
        <v>1</v>
      </c>
      <c r="G368" s="8">
        <v>2</v>
      </c>
      <c r="H368" s="8">
        <v>25</v>
      </c>
      <c r="I368" s="8">
        <v>22</v>
      </c>
      <c r="J368" s="8">
        <v>21</v>
      </c>
      <c r="K368" s="8">
        <v>8</v>
      </c>
      <c r="L368" s="8">
        <v>2</v>
      </c>
      <c r="M368" s="8">
        <v>12</v>
      </c>
      <c r="N368" s="8">
        <v>22</v>
      </c>
      <c r="O368" s="8">
        <v>17</v>
      </c>
      <c r="P368" s="8">
        <v>9</v>
      </c>
      <c r="Q368" s="8">
        <v>4</v>
      </c>
      <c r="R368" s="8">
        <v>42</v>
      </c>
      <c r="S368" s="8">
        <v>10386</v>
      </c>
      <c r="T368" s="8">
        <v>651</v>
      </c>
      <c r="U368" s="8">
        <v>1</v>
      </c>
      <c r="V368" s="8">
        <v>0</v>
      </c>
      <c r="W368" s="8">
        <v>2</v>
      </c>
      <c r="X368" s="8">
        <v>2</v>
      </c>
      <c r="Y368" s="8">
        <v>67</v>
      </c>
      <c r="Z368" s="8">
        <v>54</v>
      </c>
      <c r="AA368" s="8">
        <v>2</v>
      </c>
      <c r="AB368" s="8">
        <v>3</v>
      </c>
      <c r="AC368" s="8">
        <v>0</v>
      </c>
      <c r="AD368" s="8">
        <v>1</v>
      </c>
      <c r="AE368" s="8">
        <v>3</v>
      </c>
      <c r="AF368" s="8">
        <v>10</v>
      </c>
      <c r="AG368" s="8">
        <v>61</v>
      </c>
      <c r="AH368" s="8">
        <v>0</v>
      </c>
      <c r="AI368" s="8">
        <v>0</v>
      </c>
      <c r="AJ368" s="8">
        <v>4</v>
      </c>
      <c r="AK368" s="8">
        <v>1</v>
      </c>
      <c r="AL368" s="8">
        <v>16</v>
      </c>
      <c r="AM368" s="8">
        <v>7</v>
      </c>
      <c r="AN368" s="8">
        <v>3</v>
      </c>
      <c r="AO368" s="8">
        <v>9</v>
      </c>
      <c r="AP368" s="8">
        <v>20</v>
      </c>
      <c r="AQ368" s="8">
        <v>2</v>
      </c>
      <c r="AR368" s="8">
        <v>7</v>
      </c>
      <c r="AS368" s="8">
        <v>0</v>
      </c>
      <c r="AT368" s="8">
        <v>5</v>
      </c>
      <c r="AU368" s="8">
        <v>11</v>
      </c>
      <c r="AV368" s="8">
        <v>1</v>
      </c>
      <c r="AW368" s="8">
        <v>2</v>
      </c>
      <c r="AX368" s="8">
        <v>1</v>
      </c>
      <c r="AY368" s="8">
        <v>2</v>
      </c>
      <c r="AZ368" s="8">
        <v>125</v>
      </c>
      <c r="BA368" s="8">
        <v>2</v>
      </c>
      <c r="BB368" s="8">
        <v>3</v>
      </c>
      <c r="BC368" s="8">
        <v>4</v>
      </c>
      <c r="BD368" s="8">
        <v>5</v>
      </c>
      <c r="BE368" s="8">
        <v>1</v>
      </c>
      <c r="BF368" s="8">
        <v>2</v>
      </c>
      <c r="BG368" s="8">
        <v>0</v>
      </c>
      <c r="BH368" s="8">
        <v>1</v>
      </c>
      <c r="BI368" s="8">
        <v>1</v>
      </c>
      <c r="BJ368" s="8">
        <v>4</v>
      </c>
      <c r="BK368" s="8">
        <v>2</v>
      </c>
      <c r="BL368" s="8">
        <v>1</v>
      </c>
      <c r="BM368" s="8">
        <v>13</v>
      </c>
      <c r="BN368" s="8">
        <v>0</v>
      </c>
      <c r="BO368" s="8">
        <v>1</v>
      </c>
      <c r="BP368" s="8">
        <v>1</v>
      </c>
      <c r="BQ368" s="8">
        <v>20</v>
      </c>
      <c r="BR368" s="8">
        <v>0</v>
      </c>
      <c r="BS368" s="8">
        <v>0</v>
      </c>
      <c r="BT368" s="8">
        <v>1</v>
      </c>
      <c r="BU368" s="8">
        <v>16</v>
      </c>
      <c r="BV368" s="8">
        <v>6909</v>
      </c>
      <c r="BW368" s="8">
        <v>1</v>
      </c>
      <c r="BX368" s="8">
        <v>2</v>
      </c>
      <c r="BY368" s="8">
        <v>1</v>
      </c>
      <c r="BZ368" s="8">
        <v>3</v>
      </c>
      <c r="CA368" s="8">
        <v>8</v>
      </c>
      <c r="CB368" s="8">
        <v>0</v>
      </c>
      <c r="CC368" s="8">
        <v>0</v>
      </c>
      <c r="CD368" s="8">
        <v>0</v>
      </c>
      <c r="CE368" s="8">
        <v>2</v>
      </c>
      <c r="CF368" s="8">
        <v>0</v>
      </c>
      <c r="CG368" s="8">
        <v>1</v>
      </c>
      <c r="CH368" s="8">
        <v>5</v>
      </c>
      <c r="CI368" s="8">
        <v>6</v>
      </c>
      <c r="CJ368" s="8">
        <v>2</v>
      </c>
      <c r="CK368" s="8">
        <v>0</v>
      </c>
      <c r="CL368" s="8">
        <v>1</v>
      </c>
      <c r="CM368" s="8">
        <v>1</v>
      </c>
      <c r="CN368" s="8">
        <v>2</v>
      </c>
      <c r="CO368" s="8">
        <v>0</v>
      </c>
      <c r="CP368" s="8">
        <v>1</v>
      </c>
      <c r="CQ368" s="8">
        <v>1</v>
      </c>
      <c r="CR368" s="8">
        <v>1</v>
      </c>
      <c r="CS368" s="8">
        <v>0</v>
      </c>
      <c r="CT368" s="8">
        <v>0</v>
      </c>
      <c r="CU368" s="8">
        <v>1</v>
      </c>
      <c r="CV368" s="8">
        <v>1</v>
      </c>
      <c r="CW368" s="8">
        <v>20</v>
      </c>
      <c r="CX368" s="8">
        <v>6</v>
      </c>
      <c r="CY368" s="8">
        <v>1</v>
      </c>
      <c r="CZ368" s="8">
        <v>3</v>
      </c>
      <c r="DA368" s="8">
        <v>3</v>
      </c>
      <c r="DB368" s="8">
        <v>6</v>
      </c>
      <c r="DC368" s="8">
        <v>7</v>
      </c>
      <c r="DD368" s="8">
        <v>11</v>
      </c>
      <c r="DE368" s="8">
        <v>71</v>
      </c>
      <c r="DF368" s="8">
        <v>29971</v>
      </c>
      <c r="DG368" s="8">
        <v>7</v>
      </c>
      <c r="DH368" s="8">
        <v>43</v>
      </c>
      <c r="DI368" s="8">
        <v>16</v>
      </c>
      <c r="DJ368" s="8">
        <v>1</v>
      </c>
      <c r="DK368" s="8">
        <v>12</v>
      </c>
      <c r="DL368" s="8">
        <v>13</v>
      </c>
      <c r="DM368" s="8">
        <v>2</v>
      </c>
      <c r="DN368" s="8">
        <v>4</v>
      </c>
      <c r="DO368" s="8">
        <v>2</v>
      </c>
      <c r="DP368" s="8">
        <v>3</v>
      </c>
      <c r="DQ368" s="8">
        <v>5</v>
      </c>
      <c r="DR368" s="8">
        <v>4</v>
      </c>
      <c r="DS368" s="8">
        <v>178</v>
      </c>
      <c r="DT368" s="8">
        <v>4</v>
      </c>
      <c r="DU368" s="8">
        <v>0</v>
      </c>
      <c r="DV368" s="8">
        <v>1</v>
      </c>
      <c r="DW368" s="8">
        <v>0</v>
      </c>
      <c r="DX368" s="8">
        <v>28</v>
      </c>
      <c r="DY368" s="8">
        <v>2</v>
      </c>
      <c r="DZ368" s="8">
        <v>3</v>
      </c>
      <c r="EA368" s="8">
        <v>10</v>
      </c>
      <c r="EB368" s="8">
        <v>7</v>
      </c>
      <c r="EC368" s="8">
        <v>4</v>
      </c>
      <c r="ED368" s="8">
        <v>2</v>
      </c>
      <c r="EE368" s="8">
        <v>1</v>
      </c>
      <c r="EF368" s="8">
        <v>2</v>
      </c>
      <c r="EG368" s="8">
        <v>0</v>
      </c>
    </row>
    <row r="369" spans="2:137" ht="12.75">
      <c r="B369" s="7" t="s">
        <v>116</v>
      </c>
      <c r="C369" s="8">
        <v>5</v>
      </c>
      <c r="D369" s="8">
        <v>11</v>
      </c>
      <c r="E369" s="8">
        <v>1</v>
      </c>
      <c r="F369" s="8">
        <v>0</v>
      </c>
      <c r="G369" s="8">
        <v>6</v>
      </c>
      <c r="H369" s="8">
        <v>25</v>
      </c>
      <c r="I369" s="8">
        <v>24</v>
      </c>
      <c r="J369" s="8">
        <v>4</v>
      </c>
      <c r="K369" s="8">
        <v>5</v>
      </c>
      <c r="L369" s="8">
        <v>3</v>
      </c>
      <c r="M369" s="8">
        <v>5</v>
      </c>
      <c r="N369" s="8">
        <v>9</v>
      </c>
      <c r="O369" s="8">
        <v>15</v>
      </c>
      <c r="P369" s="8">
        <v>5</v>
      </c>
      <c r="Q369" s="8">
        <v>3</v>
      </c>
      <c r="R369" s="8">
        <v>11</v>
      </c>
      <c r="S369" s="8">
        <v>7197</v>
      </c>
      <c r="T369" s="8">
        <v>627</v>
      </c>
      <c r="U369" s="8">
        <v>1</v>
      </c>
      <c r="V369" s="8">
        <v>1</v>
      </c>
      <c r="W369" s="8">
        <v>1</v>
      </c>
      <c r="X369" s="8">
        <v>0</v>
      </c>
      <c r="Y369" s="8">
        <v>27</v>
      </c>
      <c r="Z369" s="8">
        <v>60</v>
      </c>
      <c r="AA369" s="8">
        <v>0</v>
      </c>
      <c r="AB369" s="8">
        <v>1</v>
      </c>
      <c r="AC369" s="8">
        <v>0</v>
      </c>
      <c r="AD369" s="8">
        <v>0</v>
      </c>
      <c r="AE369" s="8">
        <v>1</v>
      </c>
      <c r="AF369" s="8">
        <v>10</v>
      </c>
      <c r="AG369" s="8">
        <v>48</v>
      </c>
      <c r="AH369" s="8">
        <v>2</v>
      </c>
      <c r="AI369" s="8">
        <v>0</v>
      </c>
      <c r="AJ369" s="8">
        <v>2</v>
      </c>
      <c r="AK369" s="8">
        <v>1</v>
      </c>
      <c r="AL369" s="8">
        <v>14</v>
      </c>
      <c r="AM369" s="8">
        <v>1</v>
      </c>
      <c r="AN369" s="8">
        <v>3</v>
      </c>
      <c r="AO369" s="8">
        <v>11</v>
      </c>
      <c r="AP369" s="8">
        <v>16</v>
      </c>
      <c r="AQ369" s="8">
        <v>5</v>
      </c>
      <c r="AR369" s="8">
        <v>5</v>
      </c>
      <c r="AS369" s="8">
        <v>4</v>
      </c>
      <c r="AT369" s="8">
        <v>6</v>
      </c>
      <c r="AU369" s="8">
        <v>3</v>
      </c>
      <c r="AV369" s="8">
        <v>4</v>
      </c>
      <c r="AW369" s="8">
        <v>2</v>
      </c>
      <c r="AX369" s="8">
        <v>4</v>
      </c>
      <c r="AY369" s="8">
        <v>1</v>
      </c>
      <c r="AZ369" s="8">
        <v>122</v>
      </c>
      <c r="BA369" s="8">
        <v>1</v>
      </c>
      <c r="BB369" s="8">
        <v>2</v>
      </c>
      <c r="BC369" s="8">
        <v>5</v>
      </c>
      <c r="BD369" s="8">
        <v>8</v>
      </c>
      <c r="BE369" s="8">
        <v>1</v>
      </c>
      <c r="BF369" s="8">
        <v>0</v>
      </c>
      <c r="BG369" s="8">
        <v>0</v>
      </c>
      <c r="BH369" s="8">
        <v>0</v>
      </c>
      <c r="BI369" s="8">
        <v>1</v>
      </c>
      <c r="BJ369" s="8">
        <v>4</v>
      </c>
      <c r="BK369" s="8">
        <v>1</v>
      </c>
      <c r="BL369" s="8">
        <v>0</v>
      </c>
      <c r="BM369" s="8">
        <v>2</v>
      </c>
      <c r="BN369" s="8">
        <v>2</v>
      </c>
      <c r="BO369" s="8">
        <v>1</v>
      </c>
      <c r="BP369" s="8">
        <v>0</v>
      </c>
      <c r="BQ369" s="8">
        <v>13</v>
      </c>
      <c r="BR369" s="8">
        <v>2</v>
      </c>
      <c r="BS369" s="8">
        <v>1</v>
      </c>
      <c r="BT369" s="8">
        <v>0</v>
      </c>
      <c r="BU369" s="8">
        <v>3</v>
      </c>
      <c r="BV369" s="8">
        <v>9073</v>
      </c>
      <c r="BW369" s="8">
        <v>2</v>
      </c>
      <c r="BX369" s="8">
        <v>3</v>
      </c>
      <c r="BY369" s="8">
        <v>3</v>
      </c>
      <c r="BZ369" s="8">
        <v>0</v>
      </c>
      <c r="CA369" s="8">
        <v>0</v>
      </c>
      <c r="CB369" s="8">
        <v>0</v>
      </c>
      <c r="CC369" s="8">
        <v>1</v>
      </c>
      <c r="CD369" s="8">
        <v>0</v>
      </c>
      <c r="CE369" s="8">
        <v>0</v>
      </c>
      <c r="CF369" s="8">
        <v>1</v>
      </c>
      <c r="CG369" s="8">
        <v>0</v>
      </c>
      <c r="CH369" s="8">
        <v>6</v>
      </c>
      <c r="CI369" s="8">
        <v>3</v>
      </c>
      <c r="CJ369" s="8">
        <v>0</v>
      </c>
      <c r="CK369" s="8">
        <v>6</v>
      </c>
      <c r="CL369" s="8">
        <v>4</v>
      </c>
      <c r="CM369" s="8">
        <v>0</v>
      </c>
      <c r="CN369" s="8">
        <v>2</v>
      </c>
      <c r="CO369" s="8">
        <v>0</v>
      </c>
      <c r="CP369" s="8">
        <v>0</v>
      </c>
      <c r="CQ369" s="8">
        <v>3</v>
      </c>
      <c r="CR369" s="8">
        <v>4</v>
      </c>
      <c r="CS369" s="8">
        <v>1</v>
      </c>
      <c r="CT369" s="8">
        <v>1</v>
      </c>
      <c r="CU369" s="8">
        <v>2</v>
      </c>
      <c r="CV369" s="8">
        <v>3</v>
      </c>
      <c r="CW369" s="8">
        <v>20</v>
      </c>
      <c r="CX369" s="8">
        <v>8</v>
      </c>
      <c r="CY369" s="8">
        <v>2</v>
      </c>
      <c r="CZ369" s="8">
        <v>3</v>
      </c>
      <c r="DA369" s="8">
        <v>1</v>
      </c>
      <c r="DB369" s="8">
        <v>4</v>
      </c>
      <c r="DC369" s="8">
        <v>1</v>
      </c>
      <c r="DD369" s="8">
        <v>7</v>
      </c>
      <c r="DE369" s="8">
        <v>30</v>
      </c>
      <c r="DF369" s="8">
        <v>39877</v>
      </c>
      <c r="DG369" s="8">
        <v>5</v>
      </c>
      <c r="DH369" s="8">
        <v>41</v>
      </c>
      <c r="DI369" s="8">
        <v>3</v>
      </c>
      <c r="DJ369" s="8">
        <v>1</v>
      </c>
      <c r="DK369" s="8">
        <v>2</v>
      </c>
      <c r="DL369" s="8">
        <v>41</v>
      </c>
      <c r="DM369" s="8">
        <v>1</v>
      </c>
      <c r="DN369" s="8">
        <v>2</v>
      </c>
      <c r="DO369" s="8">
        <v>2</v>
      </c>
      <c r="DP369" s="8">
        <v>2</v>
      </c>
      <c r="DQ369" s="8">
        <v>2</v>
      </c>
      <c r="DR369" s="8">
        <v>0</v>
      </c>
      <c r="DS369" s="8">
        <v>187</v>
      </c>
      <c r="DT369" s="8">
        <v>4</v>
      </c>
      <c r="DU369" s="8">
        <v>1</v>
      </c>
      <c r="DV369" s="8">
        <v>2</v>
      </c>
      <c r="DW369" s="8">
        <v>0</v>
      </c>
      <c r="DX369" s="8">
        <v>37</v>
      </c>
      <c r="DY369" s="8">
        <v>0</v>
      </c>
      <c r="DZ369" s="8">
        <v>4</v>
      </c>
      <c r="EA369" s="8">
        <v>4</v>
      </c>
      <c r="EB369" s="8">
        <v>8</v>
      </c>
      <c r="EC369" s="8">
        <v>2</v>
      </c>
      <c r="ED369" s="8">
        <v>5</v>
      </c>
      <c r="EE369" s="8">
        <v>1</v>
      </c>
      <c r="EF369" s="8">
        <v>2</v>
      </c>
      <c r="EG369" s="8">
        <v>1</v>
      </c>
    </row>
    <row r="370" spans="2:137" ht="12.75" customHeight="1">
      <c r="B370" s="7" t="s">
        <v>86</v>
      </c>
      <c r="C370" s="8">
        <v>2</v>
      </c>
      <c r="D370" s="8">
        <v>1</v>
      </c>
      <c r="E370" s="8">
        <v>2</v>
      </c>
      <c r="F370" s="8">
        <v>3</v>
      </c>
      <c r="G370" s="8">
        <v>4</v>
      </c>
      <c r="H370" s="8">
        <v>8</v>
      </c>
      <c r="I370" s="8">
        <v>3</v>
      </c>
      <c r="J370" s="8">
        <v>10</v>
      </c>
      <c r="K370" s="8">
        <v>1</v>
      </c>
      <c r="L370" s="8">
        <v>2</v>
      </c>
      <c r="M370" s="8">
        <v>1</v>
      </c>
      <c r="N370" s="8">
        <v>5</v>
      </c>
      <c r="O370" s="8">
        <v>8</v>
      </c>
      <c r="P370" s="8">
        <v>0</v>
      </c>
      <c r="Q370" s="8">
        <v>1</v>
      </c>
      <c r="R370" s="8">
        <v>6</v>
      </c>
      <c r="S370" s="8">
        <v>3167</v>
      </c>
      <c r="T370" s="8">
        <v>207</v>
      </c>
      <c r="U370" s="8">
        <v>0</v>
      </c>
      <c r="V370" s="8">
        <v>0</v>
      </c>
      <c r="W370" s="8">
        <v>0</v>
      </c>
      <c r="X370" s="8">
        <v>1</v>
      </c>
      <c r="Y370" s="8">
        <v>18</v>
      </c>
      <c r="Z370" s="8">
        <v>13</v>
      </c>
      <c r="AA370" s="8">
        <v>2</v>
      </c>
      <c r="AB370" s="8">
        <v>1</v>
      </c>
      <c r="AC370" s="8">
        <v>0</v>
      </c>
      <c r="AD370" s="8">
        <v>1</v>
      </c>
      <c r="AE370" s="8">
        <v>0</v>
      </c>
      <c r="AF370" s="8">
        <v>1</v>
      </c>
      <c r="AG370" s="8">
        <v>13</v>
      </c>
      <c r="AH370" s="8">
        <v>3</v>
      </c>
      <c r="AI370" s="8">
        <v>0</v>
      </c>
      <c r="AJ370" s="8">
        <v>1</v>
      </c>
      <c r="AK370" s="8">
        <v>0</v>
      </c>
      <c r="AL370" s="8">
        <v>8</v>
      </c>
      <c r="AM370" s="8">
        <v>1</v>
      </c>
      <c r="AN370" s="8">
        <v>0</v>
      </c>
      <c r="AO370" s="8">
        <v>1</v>
      </c>
      <c r="AP370" s="8">
        <v>4</v>
      </c>
      <c r="AQ370" s="8">
        <v>0</v>
      </c>
      <c r="AR370" s="8">
        <v>1</v>
      </c>
      <c r="AS370" s="8">
        <v>3</v>
      </c>
      <c r="AT370" s="8">
        <v>2</v>
      </c>
      <c r="AU370" s="8">
        <v>1</v>
      </c>
      <c r="AV370" s="8">
        <v>0</v>
      </c>
      <c r="AW370" s="8">
        <v>2</v>
      </c>
      <c r="AX370" s="8">
        <v>0</v>
      </c>
      <c r="AY370" s="8">
        <v>0</v>
      </c>
      <c r="AZ370" s="8">
        <v>27</v>
      </c>
      <c r="BA370" s="8">
        <v>0</v>
      </c>
      <c r="BB370" s="8">
        <v>2</v>
      </c>
      <c r="BC370" s="8">
        <v>2</v>
      </c>
      <c r="BD370" s="8">
        <v>3</v>
      </c>
      <c r="BE370" s="8">
        <v>0</v>
      </c>
      <c r="BF370" s="8">
        <v>0</v>
      </c>
      <c r="BG370" s="8">
        <v>0</v>
      </c>
      <c r="BH370" s="8">
        <v>1</v>
      </c>
      <c r="BI370" s="8">
        <v>0</v>
      </c>
      <c r="BJ370" s="8">
        <v>1</v>
      </c>
      <c r="BK370" s="8">
        <v>0</v>
      </c>
      <c r="BL370" s="8">
        <v>0</v>
      </c>
      <c r="BM370" s="8">
        <v>3</v>
      </c>
      <c r="BN370" s="8">
        <v>0</v>
      </c>
      <c r="BO370" s="8">
        <v>0</v>
      </c>
      <c r="BP370" s="8">
        <v>0</v>
      </c>
      <c r="BQ370" s="8">
        <v>9</v>
      </c>
      <c r="BR370" s="8">
        <v>1</v>
      </c>
      <c r="BS370" s="8">
        <v>0</v>
      </c>
      <c r="BT370" s="8">
        <v>2</v>
      </c>
      <c r="BU370" s="8">
        <v>3</v>
      </c>
      <c r="BV370" s="8">
        <v>2621</v>
      </c>
      <c r="BW370" s="8">
        <v>0</v>
      </c>
      <c r="BX370" s="8">
        <v>0</v>
      </c>
      <c r="BY370" s="8">
        <v>0</v>
      </c>
      <c r="BZ370" s="8">
        <v>27</v>
      </c>
      <c r="CA370" s="8">
        <v>2</v>
      </c>
      <c r="CB370" s="8">
        <v>0</v>
      </c>
      <c r="CC370" s="8">
        <v>1</v>
      </c>
      <c r="CD370" s="8">
        <v>0</v>
      </c>
      <c r="CE370" s="8">
        <v>0</v>
      </c>
      <c r="CF370" s="8">
        <v>0</v>
      </c>
      <c r="CG370" s="8">
        <v>1</v>
      </c>
      <c r="CH370" s="8">
        <v>1</v>
      </c>
      <c r="CI370" s="8">
        <v>1</v>
      </c>
      <c r="CJ370" s="8">
        <v>0</v>
      </c>
      <c r="CK370" s="8">
        <v>2</v>
      </c>
      <c r="CL370" s="8">
        <v>1</v>
      </c>
      <c r="CM370" s="8">
        <v>1</v>
      </c>
      <c r="CN370" s="8">
        <v>1</v>
      </c>
      <c r="CO370" s="8">
        <v>2</v>
      </c>
      <c r="CP370" s="8">
        <v>0</v>
      </c>
      <c r="CQ370" s="8">
        <v>3</v>
      </c>
      <c r="CR370" s="8">
        <v>1</v>
      </c>
      <c r="CS370" s="8">
        <v>0</v>
      </c>
      <c r="CT370" s="8">
        <v>0</v>
      </c>
      <c r="CU370" s="8">
        <v>0</v>
      </c>
      <c r="CV370" s="8">
        <v>2</v>
      </c>
      <c r="CW370" s="8">
        <v>2</v>
      </c>
      <c r="CX370" s="8">
        <v>1</v>
      </c>
      <c r="CY370" s="8">
        <v>0</v>
      </c>
      <c r="CZ370" s="8">
        <v>0</v>
      </c>
      <c r="DA370" s="8">
        <v>0</v>
      </c>
      <c r="DB370" s="8">
        <v>0</v>
      </c>
      <c r="DC370" s="8">
        <v>0</v>
      </c>
      <c r="DD370" s="8">
        <v>1</v>
      </c>
      <c r="DE370" s="8">
        <v>28</v>
      </c>
      <c r="DF370" s="8">
        <v>11640</v>
      </c>
      <c r="DG370" s="8">
        <v>4</v>
      </c>
      <c r="DH370" s="8">
        <v>17</v>
      </c>
      <c r="DI370" s="8">
        <v>0</v>
      </c>
      <c r="DJ370" s="8">
        <v>2</v>
      </c>
      <c r="DK370" s="8">
        <v>1</v>
      </c>
      <c r="DL370" s="8">
        <v>7</v>
      </c>
      <c r="DM370" s="8">
        <v>0</v>
      </c>
      <c r="DN370" s="8">
        <v>1</v>
      </c>
      <c r="DO370" s="8">
        <v>1</v>
      </c>
      <c r="DP370" s="8">
        <v>0</v>
      </c>
      <c r="DQ370" s="8">
        <v>0</v>
      </c>
      <c r="DR370" s="8">
        <v>0</v>
      </c>
      <c r="DS370" s="8">
        <v>42</v>
      </c>
      <c r="DT370" s="8">
        <v>1</v>
      </c>
      <c r="DU370" s="8">
        <v>0</v>
      </c>
      <c r="DV370" s="8">
        <v>0</v>
      </c>
      <c r="DW370" s="8">
        <v>1</v>
      </c>
      <c r="DX370" s="8">
        <v>9</v>
      </c>
      <c r="DY370" s="8">
        <v>0</v>
      </c>
      <c r="DZ370" s="8">
        <v>2</v>
      </c>
      <c r="EA370" s="8">
        <v>3</v>
      </c>
      <c r="EB370" s="8">
        <v>3</v>
      </c>
      <c r="EC370" s="8">
        <v>1</v>
      </c>
      <c r="ED370" s="8">
        <v>1</v>
      </c>
      <c r="EE370" s="8">
        <v>0</v>
      </c>
      <c r="EF370" s="8">
        <v>0</v>
      </c>
      <c r="EG370" s="8">
        <v>0</v>
      </c>
    </row>
    <row r="371" spans="1:137" ht="12.75">
      <c r="A371" s="9" t="s">
        <v>13</v>
      </c>
      <c r="C371" s="8">
        <v>8</v>
      </c>
      <c r="D371" s="8">
        <v>20</v>
      </c>
      <c r="E371" s="8">
        <v>3</v>
      </c>
      <c r="F371" s="8">
        <v>4</v>
      </c>
      <c r="G371" s="8">
        <v>12</v>
      </c>
      <c r="H371" s="8">
        <v>58</v>
      </c>
      <c r="I371" s="8">
        <v>49</v>
      </c>
      <c r="J371" s="8">
        <v>35</v>
      </c>
      <c r="K371" s="8">
        <v>14</v>
      </c>
      <c r="L371" s="8">
        <v>7</v>
      </c>
      <c r="M371" s="8">
        <v>18</v>
      </c>
      <c r="N371" s="8">
        <v>36</v>
      </c>
      <c r="O371" s="8">
        <v>40</v>
      </c>
      <c r="P371" s="8">
        <v>14</v>
      </c>
      <c r="Q371" s="8">
        <v>8</v>
      </c>
      <c r="R371" s="8">
        <v>59</v>
      </c>
      <c r="S371" s="8">
        <v>20750</v>
      </c>
      <c r="T371" s="8">
        <v>1485</v>
      </c>
      <c r="U371" s="8">
        <v>2</v>
      </c>
      <c r="V371" s="8">
        <v>1</v>
      </c>
      <c r="W371" s="8">
        <v>3</v>
      </c>
      <c r="X371" s="8">
        <v>3</v>
      </c>
      <c r="Y371" s="8">
        <v>112</v>
      </c>
      <c r="Z371" s="8">
        <v>127</v>
      </c>
      <c r="AA371" s="8">
        <v>4</v>
      </c>
      <c r="AB371" s="8">
        <v>5</v>
      </c>
      <c r="AC371" s="8">
        <v>0</v>
      </c>
      <c r="AD371" s="8">
        <v>2</v>
      </c>
      <c r="AE371" s="8">
        <v>4</v>
      </c>
      <c r="AF371" s="8">
        <v>21</v>
      </c>
      <c r="AG371" s="8">
        <v>122</v>
      </c>
      <c r="AH371" s="8">
        <v>5</v>
      </c>
      <c r="AI371" s="8">
        <v>0</v>
      </c>
      <c r="AJ371" s="8">
        <v>7</v>
      </c>
      <c r="AK371" s="8">
        <v>2</v>
      </c>
      <c r="AL371" s="8">
        <v>38</v>
      </c>
      <c r="AM371" s="8">
        <v>9</v>
      </c>
      <c r="AN371" s="8">
        <v>6</v>
      </c>
      <c r="AO371" s="8">
        <v>21</v>
      </c>
      <c r="AP371" s="8">
        <v>40</v>
      </c>
      <c r="AQ371" s="8">
        <v>7</v>
      </c>
      <c r="AR371" s="8">
        <v>13</v>
      </c>
      <c r="AS371" s="8">
        <v>7</v>
      </c>
      <c r="AT371" s="8">
        <v>13</v>
      </c>
      <c r="AU371" s="8">
        <v>15</v>
      </c>
      <c r="AV371" s="8">
        <v>5</v>
      </c>
      <c r="AW371" s="8">
        <v>6</v>
      </c>
      <c r="AX371" s="8">
        <v>5</v>
      </c>
      <c r="AY371" s="8">
        <v>3</v>
      </c>
      <c r="AZ371" s="8">
        <v>274</v>
      </c>
      <c r="BA371" s="8">
        <v>3</v>
      </c>
      <c r="BB371" s="8">
        <v>7</v>
      </c>
      <c r="BC371" s="8">
        <v>11</v>
      </c>
      <c r="BD371" s="8">
        <v>16</v>
      </c>
      <c r="BE371" s="8">
        <v>2</v>
      </c>
      <c r="BF371" s="8">
        <v>2</v>
      </c>
      <c r="BG371" s="8">
        <v>0</v>
      </c>
      <c r="BH371" s="8">
        <v>2</v>
      </c>
      <c r="BI371" s="8">
        <v>2</v>
      </c>
      <c r="BJ371" s="8">
        <v>9</v>
      </c>
      <c r="BK371" s="8">
        <v>3</v>
      </c>
      <c r="BL371" s="8">
        <v>1</v>
      </c>
      <c r="BM371" s="8">
        <v>18</v>
      </c>
      <c r="BN371" s="8">
        <v>2</v>
      </c>
      <c r="BO371" s="8">
        <v>2</v>
      </c>
      <c r="BP371" s="8">
        <v>1</v>
      </c>
      <c r="BQ371" s="8">
        <v>42</v>
      </c>
      <c r="BR371" s="8">
        <v>3</v>
      </c>
      <c r="BS371" s="8">
        <v>1</v>
      </c>
      <c r="BT371" s="8">
        <v>3</v>
      </c>
      <c r="BU371" s="8">
        <v>22</v>
      </c>
      <c r="BV371" s="8">
        <v>18603</v>
      </c>
      <c r="BW371" s="8">
        <v>3</v>
      </c>
      <c r="BX371" s="8">
        <v>5</v>
      </c>
      <c r="BY371" s="8">
        <v>4</v>
      </c>
      <c r="BZ371" s="8">
        <v>30</v>
      </c>
      <c r="CA371" s="8">
        <v>10</v>
      </c>
      <c r="CB371" s="8">
        <v>0</v>
      </c>
      <c r="CC371" s="8">
        <v>2</v>
      </c>
      <c r="CD371" s="8">
        <v>0</v>
      </c>
      <c r="CE371" s="8">
        <v>2</v>
      </c>
      <c r="CF371" s="8">
        <v>1</v>
      </c>
      <c r="CG371" s="8">
        <v>2</v>
      </c>
      <c r="CH371" s="8">
        <v>12</v>
      </c>
      <c r="CI371" s="8">
        <v>10</v>
      </c>
      <c r="CJ371" s="8">
        <v>2</v>
      </c>
      <c r="CK371" s="8">
        <v>8</v>
      </c>
      <c r="CL371" s="8">
        <v>6</v>
      </c>
      <c r="CM371" s="8">
        <v>2</v>
      </c>
      <c r="CN371" s="8">
        <v>5</v>
      </c>
      <c r="CO371" s="8">
        <v>2</v>
      </c>
      <c r="CP371" s="8">
        <v>1</v>
      </c>
      <c r="CQ371" s="8">
        <v>7</v>
      </c>
      <c r="CR371" s="8">
        <v>6</v>
      </c>
      <c r="CS371" s="8">
        <v>1</v>
      </c>
      <c r="CT371" s="8">
        <v>1</v>
      </c>
      <c r="CU371" s="8">
        <v>3</v>
      </c>
      <c r="CV371" s="8">
        <v>6</v>
      </c>
      <c r="CW371" s="8">
        <v>42</v>
      </c>
      <c r="CX371" s="8">
        <v>15</v>
      </c>
      <c r="CY371" s="8">
        <v>3</v>
      </c>
      <c r="CZ371" s="8">
        <v>6</v>
      </c>
      <c r="DA371" s="8">
        <v>4</v>
      </c>
      <c r="DB371" s="8">
        <v>10</v>
      </c>
      <c r="DC371" s="8">
        <v>8</v>
      </c>
      <c r="DD371" s="8">
        <v>19</v>
      </c>
      <c r="DE371" s="8">
        <v>129</v>
      </c>
      <c r="DF371" s="8">
        <v>81488</v>
      </c>
      <c r="DG371" s="8">
        <v>16</v>
      </c>
      <c r="DH371" s="8">
        <v>101</v>
      </c>
      <c r="DI371" s="8">
        <v>19</v>
      </c>
      <c r="DJ371" s="8">
        <v>4</v>
      </c>
      <c r="DK371" s="8">
        <v>15</v>
      </c>
      <c r="DL371" s="8">
        <v>61</v>
      </c>
      <c r="DM371" s="8">
        <v>3</v>
      </c>
      <c r="DN371" s="8">
        <v>7</v>
      </c>
      <c r="DO371" s="8">
        <v>5</v>
      </c>
      <c r="DP371" s="8">
        <v>5</v>
      </c>
      <c r="DQ371" s="8">
        <v>7</v>
      </c>
      <c r="DR371" s="8">
        <v>4</v>
      </c>
      <c r="DS371" s="8">
        <v>407</v>
      </c>
      <c r="DT371" s="8">
        <v>9</v>
      </c>
      <c r="DU371" s="8">
        <v>1</v>
      </c>
      <c r="DV371" s="8">
        <v>3</v>
      </c>
      <c r="DW371" s="8">
        <v>1</v>
      </c>
      <c r="DX371" s="8">
        <v>74</v>
      </c>
      <c r="DY371" s="8">
        <v>2</v>
      </c>
      <c r="DZ371" s="8">
        <v>9</v>
      </c>
      <c r="EA371" s="8">
        <v>17</v>
      </c>
      <c r="EB371" s="8">
        <v>18</v>
      </c>
      <c r="EC371" s="8">
        <v>7</v>
      </c>
      <c r="ED371" s="8">
        <v>8</v>
      </c>
      <c r="EE371" s="8">
        <v>2</v>
      </c>
      <c r="EF371" s="8">
        <v>4</v>
      </c>
      <c r="EG371" s="8">
        <v>1</v>
      </c>
    </row>
    <row r="372" spans="2:137" s="10" customFormat="1" ht="12.75" customHeight="1">
      <c r="B372" s="11" t="s">
        <v>145</v>
      </c>
      <c r="C372" s="12">
        <f aca="true" t="shared" si="191" ref="C372:AH372">C371/124922</f>
        <v>6.403996093562383E-05</v>
      </c>
      <c r="D372" s="12">
        <f t="shared" si="191"/>
        <v>0.00016009990233905956</v>
      </c>
      <c r="E372" s="12">
        <f t="shared" si="191"/>
        <v>2.4014985350858935E-05</v>
      </c>
      <c r="F372" s="12">
        <f t="shared" si="191"/>
        <v>3.201998046781191E-05</v>
      </c>
      <c r="G372" s="12">
        <f t="shared" si="191"/>
        <v>9.605994140343574E-05</v>
      </c>
      <c r="H372" s="12">
        <f t="shared" si="191"/>
        <v>0.00046428971678327276</v>
      </c>
      <c r="I372" s="12">
        <f t="shared" si="191"/>
        <v>0.000392244760730696</v>
      </c>
      <c r="J372" s="12">
        <f t="shared" si="191"/>
        <v>0.00028017482909335425</v>
      </c>
      <c r="K372" s="12">
        <f t="shared" si="191"/>
        <v>0.0001120699316373417</v>
      </c>
      <c r="L372" s="12">
        <f t="shared" si="191"/>
        <v>5.603496581867085E-05</v>
      </c>
      <c r="M372" s="12">
        <f t="shared" si="191"/>
        <v>0.0001440899121051536</v>
      </c>
      <c r="N372" s="12">
        <f t="shared" si="191"/>
        <v>0.0002881798242103072</v>
      </c>
      <c r="O372" s="12">
        <f t="shared" si="191"/>
        <v>0.00032019980467811913</v>
      </c>
      <c r="P372" s="12">
        <f t="shared" si="191"/>
        <v>0.0001120699316373417</v>
      </c>
      <c r="Q372" s="12">
        <f t="shared" si="191"/>
        <v>6.403996093562383E-05</v>
      </c>
      <c r="R372" s="12">
        <f t="shared" si="191"/>
        <v>0.00047229471190022573</v>
      </c>
      <c r="S372" s="12">
        <f t="shared" si="191"/>
        <v>0.1661036486767743</v>
      </c>
      <c r="T372" s="12">
        <f t="shared" si="191"/>
        <v>0.011887417748675173</v>
      </c>
      <c r="U372" s="12">
        <f t="shared" si="191"/>
        <v>1.6009990233905956E-05</v>
      </c>
      <c r="V372" s="12">
        <f t="shared" si="191"/>
        <v>8.004995116952978E-06</v>
      </c>
      <c r="W372" s="12">
        <f t="shared" si="191"/>
        <v>2.4014985350858935E-05</v>
      </c>
      <c r="X372" s="12">
        <f t="shared" si="191"/>
        <v>2.4014985350858935E-05</v>
      </c>
      <c r="Y372" s="12">
        <f t="shared" si="191"/>
        <v>0.0008965594530987336</v>
      </c>
      <c r="Z372" s="12">
        <f t="shared" si="191"/>
        <v>0.0010166343798530284</v>
      </c>
      <c r="AA372" s="12">
        <f t="shared" si="191"/>
        <v>3.201998046781191E-05</v>
      </c>
      <c r="AB372" s="12">
        <f t="shared" si="191"/>
        <v>4.002497558476489E-05</v>
      </c>
      <c r="AC372" s="12">
        <f t="shared" si="191"/>
        <v>0</v>
      </c>
      <c r="AD372" s="12">
        <f t="shared" si="191"/>
        <v>1.6009990233905956E-05</v>
      </c>
      <c r="AE372" s="12">
        <f t="shared" si="191"/>
        <v>3.201998046781191E-05</v>
      </c>
      <c r="AF372" s="12">
        <f t="shared" si="191"/>
        <v>0.00016810489745601256</v>
      </c>
      <c r="AG372" s="12">
        <f t="shared" si="191"/>
        <v>0.0009766094042682634</v>
      </c>
      <c r="AH372" s="12">
        <f t="shared" si="191"/>
        <v>4.002497558476489E-05</v>
      </c>
      <c r="AI372" s="12">
        <f aca="true" t="shared" si="192" ref="AI372:CT372">AI371/124922</f>
        <v>0</v>
      </c>
      <c r="AJ372" s="12">
        <f t="shared" si="192"/>
        <v>5.603496581867085E-05</v>
      </c>
      <c r="AK372" s="12">
        <f t="shared" si="192"/>
        <v>1.6009990233905956E-05</v>
      </c>
      <c r="AL372" s="12">
        <f t="shared" si="192"/>
        <v>0.0003041898144442132</v>
      </c>
      <c r="AM372" s="12">
        <f t="shared" si="192"/>
        <v>7.20449560525768E-05</v>
      </c>
      <c r="AN372" s="12">
        <f t="shared" si="192"/>
        <v>4.802997070171787E-05</v>
      </c>
      <c r="AO372" s="12">
        <f t="shared" si="192"/>
        <v>0.00016810489745601256</v>
      </c>
      <c r="AP372" s="12">
        <f t="shared" si="192"/>
        <v>0.00032019980467811913</v>
      </c>
      <c r="AQ372" s="12">
        <f t="shared" si="192"/>
        <v>5.603496581867085E-05</v>
      </c>
      <c r="AR372" s="12">
        <f t="shared" si="192"/>
        <v>0.00010406493652038872</v>
      </c>
      <c r="AS372" s="12">
        <f t="shared" si="192"/>
        <v>5.603496581867085E-05</v>
      </c>
      <c r="AT372" s="12">
        <f t="shared" si="192"/>
        <v>0.00010406493652038872</v>
      </c>
      <c r="AU372" s="12">
        <f t="shared" si="192"/>
        <v>0.00012007492675429467</v>
      </c>
      <c r="AV372" s="12">
        <f t="shared" si="192"/>
        <v>4.002497558476489E-05</v>
      </c>
      <c r="AW372" s="12">
        <f t="shared" si="192"/>
        <v>4.802997070171787E-05</v>
      </c>
      <c r="AX372" s="12">
        <f t="shared" si="192"/>
        <v>4.002497558476489E-05</v>
      </c>
      <c r="AY372" s="12">
        <f t="shared" si="192"/>
        <v>2.4014985350858935E-05</v>
      </c>
      <c r="AZ372" s="12">
        <f t="shared" si="192"/>
        <v>0.002193368662045116</v>
      </c>
      <c r="BA372" s="12">
        <f t="shared" si="192"/>
        <v>2.4014985350858935E-05</v>
      </c>
      <c r="BB372" s="12">
        <f t="shared" si="192"/>
        <v>5.603496581867085E-05</v>
      </c>
      <c r="BC372" s="12">
        <f t="shared" si="192"/>
        <v>8.805494628648276E-05</v>
      </c>
      <c r="BD372" s="12">
        <f t="shared" si="192"/>
        <v>0.00012807992187124765</v>
      </c>
      <c r="BE372" s="12">
        <f t="shared" si="192"/>
        <v>1.6009990233905956E-05</v>
      </c>
      <c r="BF372" s="12">
        <f t="shared" si="192"/>
        <v>1.6009990233905956E-05</v>
      </c>
      <c r="BG372" s="12">
        <f t="shared" si="192"/>
        <v>0</v>
      </c>
      <c r="BH372" s="12">
        <f t="shared" si="192"/>
        <v>1.6009990233905956E-05</v>
      </c>
      <c r="BI372" s="12">
        <f t="shared" si="192"/>
        <v>1.6009990233905956E-05</v>
      </c>
      <c r="BJ372" s="12">
        <f t="shared" si="192"/>
        <v>7.20449560525768E-05</v>
      </c>
      <c r="BK372" s="12">
        <f t="shared" si="192"/>
        <v>2.4014985350858935E-05</v>
      </c>
      <c r="BL372" s="12">
        <f t="shared" si="192"/>
        <v>8.004995116952978E-06</v>
      </c>
      <c r="BM372" s="12">
        <f t="shared" si="192"/>
        <v>0.0001440899121051536</v>
      </c>
      <c r="BN372" s="12">
        <f t="shared" si="192"/>
        <v>1.6009990233905956E-05</v>
      </c>
      <c r="BO372" s="12">
        <f t="shared" si="192"/>
        <v>1.6009990233905956E-05</v>
      </c>
      <c r="BP372" s="12">
        <f t="shared" si="192"/>
        <v>8.004995116952978E-06</v>
      </c>
      <c r="BQ372" s="12">
        <f t="shared" si="192"/>
        <v>0.0003362097949120251</v>
      </c>
      <c r="BR372" s="12">
        <f t="shared" si="192"/>
        <v>2.4014985350858935E-05</v>
      </c>
      <c r="BS372" s="12">
        <f t="shared" si="192"/>
        <v>8.004995116952978E-06</v>
      </c>
      <c r="BT372" s="12">
        <f t="shared" si="192"/>
        <v>2.4014985350858935E-05</v>
      </c>
      <c r="BU372" s="12">
        <f t="shared" si="192"/>
        <v>0.00017610989257296552</v>
      </c>
      <c r="BV372" s="12">
        <f t="shared" si="192"/>
        <v>0.14891692416067626</v>
      </c>
      <c r="BW372" s="12">
        <f t="shared" si="192"/>
        <v>2.4014985350858935E-05</v>
      </c>
      <c r="BX372" s="12">
        <f t="shared" si="192"/>
        <v>4.002497558476489E-05</v>
      </c>
      <c r="BY372" s="12">
        <f t="shared" si="192"/>
        <v>3.201998046781191E-05</v>
      </c>
      <c r="BZ372" s="12">
        <f t="shared" si="192"/>
        <v>0.00024014985350858935</v>
      </c>
      <c r="CA372" s="12">
        <f t="shared" si="192"/>
        <v>8.004995116952978E-05</v>
      </c>
      <c r="CB372" s="12">
        <f t="shared" si="192"/>
        <v>0</v>
      </c>
      <c r="CC372" s="12">
        <f t="shared" si="192"/>
        <v>1.6009990233905956E-05</v>
      </c>
      <c r="CD372" s="12">
        <f t="shared" si="192"/>
        <v>0</v>
      </c>
      <c r="CE372" s="12">
        <f t="shared" si="192"/>
        <v>1.6009990233905956E-05</v>
      </c>
      <c r="CF372" s="12">
        <f t="shared" si="192"/>
        <v>8.004995116952978E-06</v>
      </c>
      <c r="CG372" s="12">
        <f t="shared" si="192"/>
        <v>1.6009990233905956E-05</v>
      </c>
      <c r="CH372" s="12">
        <f t="shared" si="192"/>
        <v>9.605994140343574E-05</v>
      </c>
      <c r="CI372" s="12">
        <f t="shared" si="192"/>
        <v>8.004995116952978E-05</v>
      </c>
      <c r="CJ372" s="12">
        <f t="shared" si="192"/>
        <v>1.6009990233905956E-05</v>
      </c>
      <c r="CK372" s="12">
        <f t="shared" si="192"/>
        <v>6.403996093562383E-05</v>
      </c>
      <c r="CL372" s="12">
        <f t="shared" si="192"/>
        <v>4.802997070171787E-05</v>
      </c>
      <c r="CM372" s="12">
        <f t="shared" si="192"/>
        <v>1.6009990233905956E-05</v>
      </c>
      <c r="CN372" s="12">
        <f t="shared" si="192"/>
        <v>4.002497558476489E-05</v>
      </c>
      <c r="CO372" s="12">
        <f t="shared" si="192"/>
        <v>1.6009990233905956E-05</v>
      </c>
      <c r="CP372" s="12">
        <f t="shared" si="192"/>
        <v>8.004995116952978E-06</v>
      </c>
      <c r="CQ372" s="12">
        <f t="shared" si="192"/>
        <v>5.603496581867085E-05</v>
      </c>
      <c r="CR372" s="12">
        <f t="shared" si="192"/>
        <v>4.802997070171787E-05</v>
      </c>
      <c r="CS372" s="12">
        <f t="shared" si="192"/>
        <v>8.004995116952978E-06</v>
      </c>
      <c r="CT372" s="12">
        <f t="shared" si="192"/>
        <v>8.004995116952978E-06</v>
      </c>
      <c r="CU372" s="12">
        <f aca="true" t="shared" si="193" ref="CU372:EG372">CU371/124922</f>
        <v>2.4014985350858935E-05</v>
      </c>
      <c r="CV372" s="12">
        <f t="shared" si="193"/>
        <v>4.802997070171787E-05</v>
      </c>
      <c r="CW372" s="12">
        <f t="shared" si="193"/>
        <v>0.0003362097949120251</v>
      </c>
      <c r="CX372" s="12">
        <f t="shared" si="193"/>
        <v>0.00012007492675429467</v>
      </c>
      <c r="CY372" s="12">
        <f t="shared" si="193"/>
        <v>2.4014985350858935E-05</v>
      </c>
      <c r="CZ372" s="12">
        <f t="shared" si="193"/>
        <v>4.802997070171787E-05</v>
      </c>
      <c r="DA372" s="12">
        <f t="shared" si="193"/>
        <v>3.201998046781191E-05</v>
      </c>
      <c r="DB372" s="12">
        <f t="shared" si="193"/>
        <v>8.004995116952978E-05</v>
      </c>
      <c r="DC372" s="12">
        <f t="shared" si="193"/>
        <v>6.403996093562383E-05</v>
      </c>
      <c r="DD372" s="12">
        <f t="shared" si="193"/>
        <v>0.0001520949072221066</v>
      </c>
      <c r="DE372" s="12">
        <f t="shared" si="193"/>
        <v>0.0010326443700869343</v>
      </c>
      <c r="DF372" s="12">
        <f t="shared" si="193"/>
        <v>0.6523110420902644</v>
      </c>
      <c r="DG372" s="12">
        <f t="shared" si="193"/>
        <v>0.00012807992187124765</v>
      </c>
      <c r="DH372" s="12">
        <f t="shared" si="193"/>
        <v>0.0008085045068122508</v>
      </c>
      <c r="DI372" s="12">
        <f t="shared" si="193"/>
        <v>0.0001520949072221066</v>
      </c>
      <c r="DJ372" s="12">
        <f t="shared" si="193"/>
        <v>3.201998046781191E-05</v>
      </c>
      <c r="DK372" s="12">
        <f t="shared" si="193"/>
        <v>0.00012007492675429467</v>
      </c>
      <c r="DL372" s="12">
        <f t="shared" si="193"/>
        <v>0.0004883047021341317</v>
      </c>
      <c r="DM372" s="12">
        <f t="shared" si="193"/>
        <v>2.4014985350858935E-05</v>
      </c>
      <c r="DN372" s="12">
        <f t="shared" si="193"/>
        <v>5.603496581867085E-05</v>
      </c>
      <c r="DO372" s="12">
        <f t="shared" si="193"/>
        <v>4.002497558476489E-05</v>
      </c>
      <c r="DP372" s="12">
        <f t="shared" si="193"/>
        <v>4.002497558476489E-05</v>
      </c>
      <c r="DQ372" s="12">
        <f t="shared" si="193"/>
        <v>5.603496581867085E-05</v>
      </c>
      <c r="DR372" s="12">
        <f t="shared" si="193"/>
        <v>3.201998046781191E-05</v>
      </c>
      <c r="DS372" s="12">
        <f t="shared" si="193"/>
        <v>0.003258033012599862</v>
      </c>
      <c r="DT372" s="12">
        <f t="shared" si="193"/>
        <v>7.20449560525768E-05</v>
      </c>
      <c r="DU372" s="12">
        <f t="shared" si="193"/>
        <v>8.004995116952978E-06</v>
      </c>
      <c r="DV372" s="12">
        <f t="shared" si="193"/>
        <v>2.4014985350858935E-05</v>
      </c>
      <c r="DW372" s="12">
        <f t="shared" si="193"/>
        <v>8.004995116952978E-06</v>
      </c>
      <c r="DX372" s="12">
        <f t="shared" si="193"/>
        <v>0.0005923696386545205</v>
      </c>
      <c r="DY372" s="12">
        <f t="shared" si="193"/>
        <v>1.6009990233905956E-05</v>
      </c>
      <c r="DZ372" s="12">
        <f t="shared" si="193"/>
        <v>7.20449560525768E-05</v>
      </c>
      <c r="EA372" s="12">
        <f t="shared" si="193"/>
        <v>0.00013608491698820064</v>
      </c>
      <c r="EB372" s="12">
        <f t="shared" si="193"/>
        <v>0.0001440899121051536</v>
      </c>
      <c r="EC372" s="12">
        <f t="shared" si="193"/>
        <v>5.603496581867085E-05</v>
      </c>
      <c r="ED372" s="12">
        <f t="shared" si="193"/>
        <v>6.403996093562383E-05</v>
      </c>
      <c r="EE372" s="12">
        <f t="shared" si="193"/>
        <v>1.6009990233905956E-05</v>
      </c>
      <c r="EF372" s="12">
        <f t="shared" si="193"/>
        <v>3.201998046781191E-05</v>
      </c>
      <c r="EG372" s="12">
        <f t="shared" si="193"/>
        <v>8.004995116952978E-06</v>
      </c>
    </row>
    <row r="373" spans="2:137" ht="4.5" customHeight="1">
      <c r="B373" s="13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</row>
    <row r="374" spans="1:137" ht="12.75">
      <c r="A374" s="3" t="s">
        <v>122</v>
      </c>
      <c r="B374" s="13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</row>
    <row r="375" spans="2:137" ht="12.75">
      <c r="B375" s="7" t="s">
        <v>95</v>
      </c>
      <c r="C375" s="8">
        <v>2</v>
      </c>
      <c r="D375" s="8">
        <v>0</v>
      </c>
      <c r="E375" s="8">
        <v>6</v>
      </c>
      <c r="F375" s="8">
        <v>0</v>
      </c>
      <c r="G375" s="8">
        <v>2</v>
      </c>
      <c r="H375" s="8">
        <v>4</v>
      </c>
      <c r="I375" s="8">
        <v>14</v>
      </c>
      <c r="J375" s="8">
        <v>13</v>
      </c>
      <c r="K375" s="8">
        <v>7</v>
      </c>
      <c r="L375" s="8">
        <v>8</v>
      </c>
      <c r="M375" s="8">
        <v>2</v>
      </c>
      <c r="N375" s="8">
        <v>14</v>
      </c>
      <c r="O375" s="8">
        <v>41</v>
      </c>
      <c r="P375" s="8">
        <v>0</v>
      </c>
      <c r="Q375" s="8">
        <v>1</v>
      </c>
      <c r="R375" s="8">
        <v>41</v>
      </c>
      <c r="S375" s="8">
        <v>8252</v>
      </c>
      <c r="T375" s="8">
        <v>376</v>
      </c>
      <c r="U375" s="8">
        <v>1</v>
      </c>
      <c r="V375" s="8">
        <v>2</v>
      </c>
      <c r="W375" s="8">
        <v>0</v>
      </c>
      <c r="X375" s="8">
        <v>1</v>
      </c>
      <c r="Y375" s="8">
        <v>58</v>
      </c>
      <c r="Z375" s="8">
        <v>31</v>
      </c>
      <c r="AA375" s="8">
        <v>0</v>
      </c>
      <c r="AB375" s="8">
        <v>2</v>
      </c>
      <c r="AC375" s="8">
        <v>0</v>
      </c>
      <c r="AD375" s="8">
        <v>3</v>
      </c>
      <c r="AE375" s="8">
        <v>1</v>
      </c>
      <c r="AF375" s="8">
        <v>2</v>
      </c>
      <c r="AG375" s="8">
        <v>23</v>
      </c>
      <c r="AH375" s="8">
        <v>0</v>
      </c>
      <c r="AI375" s="8">
        <v>1</v>
      </c>
      <c r="AJ375" s="8">
        <v>3</v>
      </c>
      <c r="AK375" s="8">
        <v>0</v>
      </c>
      <c r="AL375" s="8">
        <v>7</v>
      </c>
      <c r="AM375" s="8">
        <v>1</v>
      </c>
      <c r="AN375" s="8">
        <v>1</v>
      </c>
      <c r="AO375" s="8">
        <v>6</v>
      </c>
      <c r="AP375" s="8">
        <v>5</v>
      </c>
      <c r="AQ375" s="8">
        <v>2</v>
      </c>
      <c r="AR375" s="8">
        <v>0</v>
      </c>
      <c r="AS375" s="8">
        <v>3</v>
      </c>
      <c r="AT375" s="8">
        <v>3</v>
      </c>
      <c r="AU375" s="8">
        <v>2</v>
      </c>
      <c r="AV375" s="8">
        <v>0</v>
      </c>
      <c r="AW375" s="8">
        <v>6</v>
      </c>
      <c r="AX375" s="8">
        <v>2</v>
      </c>
      <c r="AY375" s="8">
        <v>1</v>
      </c>
      <c r="AZ375" s="8">
        <v>53</v>
      </c>
      <c r="BA375" s="8">
        <v>2</v>
      </c>
      <c r="BB375" s="8">
        <v>1</v>
      </c>
      <c r="BC375" s="8">
        <v>6</v>
      </c>
      <c r="BD375" s="8">
        <v>8</v>
      </c>
      <c r="BE375" s="8">
        <v>0</v>
      </c>
      <c r="BF375" s="8">
        <v>0</v>
      </c>
      <c r="BG375" s="8">
        <v>1</v>
      </c>
      <c r="BH375" s="8">
        <v>0</v>
      </c>
      <c r="BI375" s="8">
        <v>0</v>
      </c>
      <c r="BJ375" s="8">
        <v>1</v>
      </c>
      <c r="BK375" s="8">
        <v>1</v>
      </c>
      <c r="BL375" s="8">
        <v>0</v>
      </c>
      <c r="BM375" s="8">
        <v>1</v>
      </c>
      <c r="BN375" s="8">
        <v>1</v>
      </c>
      <c r="BO375" s="8">
        <v>1</v>
      </c>
      <c r="BP375" s="8">
        <v>2</v>
      </c>
      <c r="BQ375" s="8">
        <v>9</v>
      </c>
      <c r="BR375" s="8">
        <v>0</v>
      </c>
      <c r="BS375" s="8">
        <v>0</v>
      </c>
      <c r="BT375" s="8">
        <v>1</v>
      </c>
      <c r="BU375" s="8">
        <v>9</v>
      </c>
      <c r="BV375" s="8">
        <v>2096</v>
      </c>
      <c r="BW375" s="8">
        <v>0</v>
      </c>
      <c r="BX375" s="8">
        <v>1</v>
      </c>
      <c r="BY375" s="8">
        <v>0</v>
      </c>
      <c r="BZ375" s="8">
        <v>2</v>
      </c>
      <c r="CA375" s="8">
        <v>3</v>
      </c>
      <c r="CB375" s="8">
        <v>0</v>
      </c>
      <c r="CC375" s="8">
        <v>0</v>
      </c>
      <c r="CD375" s="8">
        <v>1</v>
      </c>
      <c r="CE375" s="8">
        <v>0</v>
      </c>
      <c r="CF375" s="8">
        <v>1</v>
      </c>
      <c r="CG375" s="8">
        <v>2</v>
      </c>
      <c r="CH375" s="8">
        <v>2</v>
      </c>
      <c r="CI375" s="8">
        <v>4</v>
      </c>
      <c r="CJ375" s="8">
        <v>0</v>
      </c>
      <c r="CK375" s="8">
        <v>2</v>
      </c>
      <c r="CL375" s="8">
        <v>7</v>
      </c>
      <c r="CM375" s="8">
        <v>0</v>
      </c>
      <c r="CN375" s="8">
        <v>0</v>
      </c>
      <c r="CO375" s="8">
        <v>0</v>
      </c>
      <c r="CP375" s="8">
        <v>0</v>
      </c>
      <c r="CQ375" s="8">
        <v>3</v>
      </c>
      <c r="CR375" s="8">
        <v>2</v>
      </c>
      <c r="CS375" s="8">
        <v>0</v>
      </c>
      <c r="CT375" s="8">
        <v>1</v>
      </c>
      <c r="CU375" s="8">
        <v>0</v>
      </c>
      <c r="CV375" s="8">
        <v>1</v>
      </c>
      <c r="CW375" s="8">
        <v>15</v>
      </c>
      <c r="CX375" s="8">
        <v>2</v>
      </c>
      <c r="CY375" s="8">
        <v>2</v>
      </c>
      <c r="CZ375" s="8">
        <v>4</v>
      </c>
      <c r="DA375" s="8">
        <v>4</v>
      </c>
      <c r="DB375" s="8">
        <v>4</v>
      </c>
      <c r="DC375" s="8">
        <v>1</v>
      </c>
      <c r="DD375" s="8">
        <v>7</v>
      </c>
      <c r="DE375" s="8">
        <v>13</v>
      </c>
      <c r="DF375" s="8">
        <v>7886</v>
      </c>
      <c r="DG375" s="8">
        <v>7</v>
      </c>
      <c r="DH375" s="8">
        <v>18</v>
      </c>
      <c r="DI375" s="8">
        <v>5</v>
      </c>
      <c r="DJ375" s="8">
        <v>2</v>
      </c>
      <c r="DK375" s="8">
        <v>2</v>
      </c>
      <c r="DL375" s="8">
        <v>27</v>
      </c>
      <c r="DM375" s="8">
        <v>0</v>
      </c>
      <c r="DN375" s="8">
        <v>0</v>
      </c>
      <c r="DO375" s="8">
        <v>1</v>
      </c>
      <c r="DP375" s="8">
        <v>4</v>
      </c>
      <c r="DQ375" s="8">
        <v>0</v>
      </c>
      <c r="DR375" s="8">
        <v>2</v>
      </c>
      <c r="DS375" s="8">
        <v>41</v>
      </c>
      <c r="DT375" s="8">
        <v>1</v>
      </c>
      <c r="DU375" s="8">
        <v>0</v>
      </c>
      <c r="DV375" s="8">
        <v>1</v>
      </c>
      <c r="DW375" s="8">
        <v>1</v>
      </c>
      <c r="DX375" s="8">
        <v>39</v>
      </c>
      <c r="DY375" s="8">
        <v>0</v>
      </c>
      <c r="DZ375" s="8">
        <v>0</v>
      </c>
      <c r="EA375" s="8">
        <v>3</v>
      </c>
      <c r="EB375" s="8">
        <v>2</v>
      </c>
      <c r="EC375" s="8">
        <v>3</v>
      </c>
      <c r="ED375" s="8">
        <v>3</v>
      </c>
      <c r="EE375" s="8">
        <v>1</v>
      </c>
      <c r="EF375" s="8">
        <v>1</v>
      </c>
      <c r="EG375" s="8">
        <v>1</v>
      </c>
    </row>
    <row r="376" spans="2:137" ht="12.75" customHeight="1">
      <c r="B376" s="7" t="s">
        <v>86</v>
      </c>
      <c r="C376" s="8">
        <v>1</v>
      </c>
      <c r="D376" s="8">
        <v>5</v>
      </c>
      <c r="E376" s="8">
        <v>2</v>
      </c>
      <c r="F376" s="8">
        <v>0</v>
      </c>
      <c r="G376" s="8">
        <v>4</v>
      </c>
      <c r="H376" s="8">
        <v>5</v>
      </c>
      <c r="I376" s="8">
        <v>21</v>
      </c>
      <c r="J376" s="8">
        <v>5</v>
      </c>
      <c r="K376" s="8">
        <v>7</v>
      </c>
      <c r="L376" s="8">
        <v>3</v>
      </c>
      <c r="M376" s="8">
        <v>3</v>
      </c>
      <c r="N376" s="8">
        <v>13</v>
      </c>
      <c r="O376" s="8">
        <v>38</v>
      </c>
      <c r="P376" s="8">
        <v>0</v>
      </c>
      <c r="Q376" s="8">
        <v>3</v>
      </c>
      <c r="R376" s="8">
        <v>38</v>
      </c>
      <c r="S376" s="8">
        <v>12504</v>
      </c>
      <c r="T376" s="8">
        <v>595</v>
      </c>
      <c r="U376" s="8">
        <v>3</v>
      </c>
      <c r="V376" s="8">
        <v>1</v>
      </c>
      <c r="W376" s="8">
        <v>1</v>
      </c>
      <c r="X376" s="8">
        <v>0</v>
      </c>
      <c r="Y376" s="8">
        <v>61</v>
      </c>
      <c r="Z376" s="8">
        <v>35</v>
      </c>
      <c r="AA376" s="8">
        <v>1</v>
      </c>
      <c r="AB376" s="8">
        <v>2</v>
      </c>
      <c r="AC376" s="8">
        <v>1</v>
      </c>
      <c r="AD376" s="8">
        <v>3</v>
      </c>
      <c r="AE376" s="8">
        <v>4</v>
      </c>
      <c r="AF376" s="8">
        <v>11</v>
      </c>
      <c r="AG376" s="8">
        <v>69</v>
      </c>
      <c r="AH376" s="8">
        <v>0</v>
      </c>
      <c r="AI376" s="8">
        <v>1</v>
      </c>
      <c r="AJ376" s="8">
        <v>10</v>
      </c>
      <c r="AK376" s="8">
        <v>2</v>
      </c>
      <c r="AL376" s="8">
        <v>26</v>
      </c>
      <c r="AM376" s="8">
        <v>1</v>
      </c>
      <c r="AN376" s="8">
        <v>0</v>
      </c>
      <c r="AO376" s="8">
        <v>4</v>
      </c>
      <c r="AP376" s="8">
        <v>12</v>
      </c>
      <c r="AQ376" s="8">
        <v>4</v>
      </c>
      <c r="AR376" s="8">
        <v>8</v>
      </c>
      <c r="AS376" s="8">
        <v>0</v>
      </c>
      <c r="AT376" s="8">
        <v>1</v>
      </c>
      <c r="AU376" s="8">
        <v>3</v>
      </c>
      <c r="AV376" s="8">
        <v>2</v>
      </c>
      <c r="AW376" s="8">
        <v>4</v>
      </c>
      <c r="AX376" s="8">
        <v>5</v>
      </c>
      <c r="AY376" s="8">
        <v>3</v>
      </c>
      <c r="AZ376" s="8">
        <v>75</v>
      </c>
      <c r="BA376" s="8">
        <v>0</v>
      </c>
      <c r="BB376" s="8">
        <v>7</v>
      </c>
      <c r="BC376" s="8">
        <v>5</v>
      </c>
      <c r="BD376" s="8">
        <v>22</v>
      </c>
      <c r="BE376" s="8">
        <v>0</v>
      </c>
      <c r="BF376" s="8">
        <v>1</v>
      </c>
      <c r="BG376" s="8">
        <v>0</v>
      </c>
      <c r="BH376" s="8">
        <v>2</v>
      </c>
      <c r="BI376" s="8">
        <v>1</v>
      </c>
      <c r="BJ376" s="8">
        <v>4</v>
      </c>
      <c r="BK376" s="8">
        <v>4</v>
      </c>
      <c r="BL376" s="8">
        <v>1</v>
      </c>
      <c r="BM376" s="8">
        <v>0</v>
      </c>
      <c r="BN376" s="8">
        <v>2</v>
      </c>
      <c r="BO376" s="8">
        <v>1</v>
      </c>
      <c r="BP376" s="8">
        <v>0</v>
      </c>
      <c r="BQ376" s="8">
        <v>22</v>
      </c>
      <c r="BR376" s="8">
        <v>2</v>
      </c>
      <c r="BS376" s="8">
        <v>0</v>
      </c>
      <c r="BT376" s="8">
        <v>3</v>
      </c>
      <c r="BU376" s="8">
        <v>20</v>
      </c>
      <c r="BV376" s="8">
        <v>6798</v>
      </c>
      <c r="BW376" s="8">
        <v>1</v>
      </c>
      <c r="BX376" s="8">
        <v>2</v>
      </c>
      <c r="BY376" s="8">
        <v>36</v>
      </c>
      <c r="BZ376" s="8">
        <v>4</v>
      </c>
      <c r="CA376" s="8">
        <v>3</v>
      </c>
      <c r="CB376" s="8">
        <v>0</v>
      </c>
      <c r="CC376" s="8">
        <v>1</v>
      </c>
      <c r="CD376" s="8">
        <v>0</v>
      </c>
      <c r="CE376" s="8">
        <v>2</v>
      </c>
      <c r="CF376" s="8">
        <v>0</v>
      </c>
      <c r="CG376" s="8">
        <v>2</v>
      </c>
      <c r="CH376" s="8">
        <v>2</v>
      </c>
      <c r="CI376" s="8">
        <v>5</v>
      </c>
      <c r="CJ376" s="8">
        <v>1</v>
      </c>
      <c r="CK376" s="8">
        <v>1</v>
      </c>
      <c r="CL376" s="8">
        <v>6</v>
      </c>
      <c r="CM376" s="8">
        <v>1</v>
      </c>
      <c r="CN376" s="8">
        <v>4</v>
      </c>
      <c r="CO376" s="8">
        <v>0</v>
      </c>
      <c r="CP376" s="8">
        <v>2</v>
      </c>
      <c r="CQ376" s="8">
        <v>6</v>
      </c>
      <c r="CR376" s="8">
        <v>1</v>
      </c>
      <c r="CS376" s="8">
        <v>1</v>
      </c>
      <c r="CT376" s="8">
        <v>3</v>
      </c>
      <c r="CU376" s="8">
        <v>1</v>
      </c>
      <c r="CV376" s="8">
        <v>2</v>
      </c>
      <c r="CW376" s="8">
        <v>24</v>
      </c>
      <c r="CX376" s="8">
        <v>5</v>
      </c>
      <c r="CY376" s="8">
        <v>2</v>
      </c>
      <c r="CZ376" s="8">
        <v>3</v>
      </c>
      <c r="DA376" s="8">
        <v>3</v>
      </c>
      <c r="DB376" s="8">
        <v>3</v>
      </c>
      <c r="DC376" s="8">
        <v>9</v>
      </c>
      <c r="DD376" s="8">
        <v>10</v>
      </c>
      <c r="DE376" s="8">
        <v>51</v>
      </c>
      <c r="DF376" s="8">
        <v>23983</v>
      </c>
      <c r="DG376" s="8">
        <v>14</v>
      </c>
      <c r="DH376" s="8">
        <v>36</v>
      </c>
      <c r="DI376" s="8">
        <v>8</v>
      </c>
      <c r="DJ376" s="8">
        <v>18</v>
      </c>
      <c r="DK376" s="8">
        <v>5</v>
      </c>
      <c r="DL376" s="8">
        <v>16</v>
      </c>
      <c r="DM376" s="8">
        <v>6</v>
      </c>
      <c r="DN376" s="8">
        <v>3</v>
      </c>
      <c r="DO376" s="8">
        <v>7</v>
      </c>
      <c r="DP376" s="8">
        <v>5</v>
      </c>
      <c r="DQ376" s="8">
        <v>1</v>
      </c>
      <c r="DR376" s="8">
        <v>0</v>
      </c>
      <c r="DS376" s="8">
        <v>93</v>
      </c>
      <c r="DT376" s="8">
        <v>5</v>
      </c>
      <c r="DU376" s="8">
        <v>0</v>
      </c>
      <c r="DV376" s="8">
        <v>1</v>
      </c>
      <c r="DW376" s="8">
        <v>1</v>
      </c>
      <c r="DX376" s="8">
        <v>67</v>
      </c>
      <c r="DY376" s="8">
        <v>1</v>
      </c>
      <c r="DZ376" s="8">
        <v>2</v>
      </c>
      <c r="EA376" s="8">
        <v>3</v>
      </c>
      <c r="EB376" s="8">
        <v>4</v>
      </c>
      <c r="EC376" s="8">
        <v>11</v>
      </c>
      <c r="ED376" s="8">
        <v>1</v>
      </c>
      <c r="EE376" s="8">
        <v>1</v>
      </c>
      <c r="EF376" s="8">
        <v>4</v>
      </c>
      <c r="EG376" s="8">
        <v>0</v>
      </c>
    </row>
    <row r="377" spans="1:137" ht="12.75">
      <c r="A377" s="9" t="s">
        <v>13</v>
      </c>
      <c r="C377" s="8">
        <v>3</v>
      </c>
      <c r="D377" s="8">
        <v>5</v>
      </c>
      <c r="E377" s="8">
        <v>8</v>
      </c>
      <c r="F377" s="8">
        <v>0</v>
      </c>
      <c r="G377" s="8">
        <v>6</v>
      </c>
      <c r="H377" s="8">
        <v>9</v>
      </c>
      <c r="I377" s="8">
        <v>35</v>
      </c>
      <c r="J377" s="8">
        <v>18</v>
      </c>
      <c r="K377" s="8">
        <v>14</v>
      </c>
      <c r="L377" s="8">
        <v>11</v>
      </c>
      <c r="M377" s="8">
        <v>5</v>
      </c>
      <c r="N377" s="8">
        <v>27</v>
      </c>
      <c r="O377" s="8">
        <v>79</v>
      </c>
      <c r="P377" s="8">
        <v>0</v>
      </c>
      <c r="Q377" s="8">
        <v>4</v>
      </c>
      <c r="R377" s="8">
        <v>79</v>
      </c>
      <c r="S377" s="8">
        <v>20756</v>
      </c>
      <c r="T377" s="8">
        <v>971</v>
      </c>
      <c r="U377" s="8">
        <v>4</v>
      </c>
      <c r="V377" s="8">
        <v>3</v>
      </c>
      <c r="W377" s="8">
        <v>1</v>
      </c>
      <c r="X377" s="8">
        <v>1</v>
      </c>
      <c r="Y377" s="8">
        <v>119</v>
      </c>
      <c r="Z377" s="8">
        <v>66</v>
      </c>
      <c r="AA377" s="8">
        <v>1</v>
      </c>
      <c r="AB377" s="8">
        <v>4</v>
      </c>
      <c r="AC377" s="8">
        <v>1</v>
      </c>
      <c r="AD377" s="8">
        <v>6</v>
      </c>
      <c r="AE377" s="8">
        <v>5</v>
      </c>
      <c r="AF377" s="8">
        <v>13</v>
      </c>
      <c r="AG377" s="8">
        <v>92</v>
      </c>
      <c r="AH377" s="8">
        <v>0</v>
      </c>
      <c r="AI377" s="8">
        <v>2</v>
      </c>
      <c r="AJ377" s="8">
        <v>13</v>
      </c>
      <c r="AK377" s="8">
        <v>2</v>
      </c>
      <c r="AL377" s="8">
        <v>33</v>
      </c>
      <c r="AM377" s="8">
        <v>2</v>
      </c>
      <c r="AN377" s="8">
        <v>1</v>
      </c>
      <c r="AO377" s="8">
        <v>10</v>
      </c>
      <c r="AP377" s="8">
        <v>17</v>
      </c>
      <c r="AQ377" s="8">
        <v>6</v>
      </c>
      <c r="AR377" s="8">
        <v>8</v>
      </c>
      <c r="AS377" s="8">
        <v>3</v>
      </c>
      <c r="AT377" s="8">
        <v>4</v>
      </c>
      <c r="AU377" s="8">
        <v>5</v>
      </c>
      <c r="AV377" s="8">
        <v>2</v>
      </c>
      <c r="AW377" s="8">
        <v>10</v>
      </c>
      <c r="AX377" s="8">
        <v>7</v>
      </c>
      <c r="AY377" s="8">
        <v>4</v>
      </c>
      <c r="AZ377" s="8">
        <v>128</v>
      </c>
      <c r="BA377" s="8">
        <v>2</v>
      </c>
      <c r="BB377" s="8">
        <v>8</v>
      </c>
      <c r="BC377" s="8">
        <v>11</v>
      </c>
      <c r="BD377" s="8">
        <v>30</v>
      </c>
      <c r="BE377" s="8">
        <v>0</v>
      </c>
      <c r="BF377" s="8">
        <v>1</v>
      </c>
      <c r="BG377" s="8">
        <v>1</v>
      </c>
      <c r="BH377" s="8">
        <v>2</v>
      </c>
      <c r="BI377" s="8">
        <v>1</v>
      </c>
      <c r="BJ377" s="8">
        <v>5</v>
      </c>
      <c r="BK377" s="8">
        <v>5</v>
      </c>
      <c r="BL377" s="8">
        <v>1</v>
      </c>
      <c r="BM377" s="8">
        <v>1</v>
      </c>
      <c r="BN377" s="8">
        <v>3</v>
      </c>
      <c r="BO377" s="8">
        <v>2</v>
      </c>
      <c r="BP377" s="8">
        <v>2</v>
      </c>
      <c r="BQ377" s="8">
        <v>31</v>
      </c>
      <c r="BR377" s="8">
        <v>2</v>
      </c>
      <c r="BS377" s="8">
        <v>0</v>
      </c>
      <c r="BT377" s="8">
        <v>4</v>
      </c>
      <c r="BU377" s="8">
        <v>29</v>
      </c>
      <c r="BV377" s="8">
        <v>8894</v>
      </c>
      <c r="BW377" s="8">
        <v>1</v>
      </c>
      <c r="BX377" s="8">
        <v>3</v>
      </c>
      <c r="BY377" s="8">
        <v>36</v>
      </c>
      <c r="BZ377" s="8">
        <v>6</v>
      </c>
      <c r="CA377" s="8">
        <v>6</v>
      </c>
      <c r="CB377" s="8">
        <v>0</v>
      </c>
      <c r="CC377" s="8">
        <v>1</v>
      </c>
      <c r="CD377" s="8">
        <v>1</v>
      </c>
      <c r="CE377" s="8">
        <v>2</v>
      </c>
      <c r="CF377" s="8">
        <v>1</v>
      </c>
      <c r="CG377" s="8">
        <v>4</v>
      </c>
      <c r="CH377" s="8">
        <v>4</v>
      </c>
      <c r="CI377" s="8">
        <v>9</v>
      </c>
      <c r="CJ377" s="8">
        <v>1</v>
      </c>
      <c r="CK377" s="8">
        <v>3</v>
      </c>
      <c r="CL377" s="8">
        <v>13</v>
      </c>
      <c r="CM377" s="8">
        <v>1</v>
      </c>
      <c r="CN377" s="8">
        <v>4</v>
      </c>
      <c r="CO377" s="8">
        <v>0</v>
      </c>
      <c r="CP377" s="8">
        <v>2</v>
      </c>
      <c r="CQ377" s="8">
        <v>9</v>
      </c>
      <c r="CR377" s="8">
        <v>3</v>
      </c>
      <c r="CS377" s="8">
        <v>1</v>
      </c>
      <c r="CT377" s="8">
        <v>4</v>
      </c>
      <c r="CU377" s="8">
        <v>1</v>
      </c>
      <c r="CV377" s="8">
        <v>3</v>
      </c>
      <c r="CW377" s="8">
        <v>39</v>
      </c>
      <c r="CX377" s="8">
        <v>7</v>
      </c>
      <c r="CY377" s="8">
        <v>4</v>
      </c>
      <c r="CZ377" s="8">
        <v>7</v>
      </c>
      <c r="DA377" s="8">
        <v>7</v>
      </c>
      <c r="DB377" s="8">
        <v>7</v>
      </c>
      <c r="DC377" s="8">
        <v>10</v>
      </c>
      <c r="DD377" s="8">
        <v>17</v>
      </c>
      <c r="DE377" s="8">
        <v>64</v>
      </c>
      <c r="DF377" s="8">
        <v>31869</v>
      </c>
      <c r="DG377" s="8">
        <v>21</v>
      </c>
      <c r="DH377" s="8">
        <v>54</v>
      </c>
      <c r="DI377" s="8">
        <v>13</v>
      </c>
      <c r="DJ377" s="8">
        <v>20</v>
      </c>
      <c r="DK377" s="8">
        <v>7</v>
      </c>
      <c r="DL377" s="8">
        <v>43</v>
      </c>
      <c r="DM377" s="8">
        <v>6</v>
      </c>
      <c r="DN377" s="8">
        <v>3</v>
      </c>
      <c r="DO377" s="8">
        <v>8</v>
      </c>
      <c r="DP377" s="8">
        <v>9</v>
      </c>
      <c r="DQ377" s="8">
        <v>1</v>
      </c>
      <c r="DR377" s="8">
        <v>2</v>
      </c>
      <c r="DS377" s="8">
        <v>134</v>
      </c>
      <c r="DT377" s="8">
        <v>6</v>
      </c>
      <c r="DU377" s="8">
        <v>0</v>
      </c>
      <c r="DV377" s="8">
        <v>2</v>
      </c>
      <c r="DW377" s="8">
        <v>2</v>
      </c>
      <c r="DX377" s="8">
        <v>106</v>
      </c>
      <c r="DY377" s="8">
        <v>1</v>
      </c>
      <c r="DZ377" s="8">
        <v>2</v>
      </c>
      <c r="EA377" s="8">
        <v>6</v>
      </c>
      <c r="EB377" s="8">
        <v>6</v>
      </c>
      <c r="EC377" s="8">
        <v>14</v>
      </c>
      <c r="ED377" s="8">
        <v>4</v>
      </c>
      <c r="EE377" s="8">
        <v>2</v>
      </c>
      <c r="EF377" s="8">
        <v>5</v>
      </c>
      <c r="EG377" s="8">
        <v>1</v>
      </c>
    </row>
    <row r="378" spans="2:137" s="10" customFormat="1" ht="12.75" customHeight="1">
      <c r="B378" s="11" t="s">
        <v>145</v>
      </c>
      <c r="C378" s="12">
        <f aca="true" t="shared" si="194" ref="C378:AH378">C377/64266</f>
        <v>4.668098216786481E-05</v>
      </c>
      <c r="D378" s="12">
        <f t="shared" si="194"/>
        <v>7.780163694644136E-05</v>
      </c>
      <c r="E378" s="12">
        <f t="shared" si="194"/>
        <v>0.00012448261911430616</v>
      </c>
      <c r="F378" s="12">
        <f t="shared" si="194"/>
        <v>0</v>
      </c>
      <c r="G378" s="12">
        <f t="shared" si="194"/>
        <v>9.336196433572963E-05</v>
      </c>
      <c r="H378" s="12">
        <f t="shared" si="194"/>
        <v>0.00014004294650359444</v>
      </c>
      <c r="I378" s="12">
        <f t="shared" si="194"/>
        <v>0.0005446114586250895</v>
      </c>
      <c r="J378" s="12">
        <f t="shared" si="194"/>
        <v>0.0002800858930071889</v>
      </c>
      <c r="K378" s="12">
        <f t="shared" si="194"/>
        <v>0.00021784458345003579</v>
      </c>
      <c r="L378" s="12">
        <f t="shared" si="194"/>
        <v>0.00017116360128217097</v>
      </c>
      <c r="M378" s="12">
        <f t="shared" si="194"/>
        <v>7.780163694644136E-05</v>
      </c>
      <c r="N378" s="12">
        <f t="shared" si="194"/>
        <v>0.0004201288395107833</v>
      </c>
      <c r="O378" s="12">
        <f t="shared" si="194"/>
        <v>0.0012292658637537734</v>
      </c>
      <c r="P378" s="12">
        <f t="shared" si="194"/>
        <v>0</v>
      </c>
      <c r="Q378" s="12">
        <f t="shared" si="194"/>
        <v>6.224130955715308E-05</v>
      </c>
      <c r="R378" s="12">
        <f t="shared" si="194"/>
        <v>0.0012292658637537734</v>
      </c>
      <c r="S378" s="12">
        <f t="shared" si="194"/>
        <v>0.32297015529206735</v>
      </c>
      <c r="T378" s="12">
        <f t="shared" si="194"/>
        <v>0.01510907789499891</v>
      </c>
      <c r="U378" s="12">
        <f t="shared" si="194"/>
        <v>6.224130955715308E-05</v>
      </c>
      <c r="V378" s="12">
        <f t="shared" si="194"/>
        <v>4.668098216786481E-05</v>
      </c>
      <c r="W378" s="12">
        <f t="shared" si="194"/>
        <v>1.556032738928827E-05</v>
      </c>
      <c r="X378" s="12">
        <f t="shared" si="194"/>
        <v>1.556032738928827E-05</v>
      </c>
      <c r="Y378" s="12">
        <f t="shared" si="194"/>
        <v>0.0018516789593253041</v>
      </c>
      <c r="Z378" s="12">
        <f t="shared" si="194"/>
        <v>0.0010269816076930258</v>
      </c>
      <c r="AA378" s="12">
        <f t="shared" si="194"/>
        <v>1.556032738928827E-05</v>
      </c>
      <c r="AB378" s="12">
        <f t="shared" si="194"/>
        <v>6.224130955715308E-05</v>
      </c>
      <c r="AC378" s="12">
        <f t="shared" si="194"/>
        <v>1.556032738928827E-05</v>
      </c>
      <c r="AD378" s="12">
        <f t="shared" si="194"/>
        <v>9.336196433572963E-05</v>
      </c>
      <c r="AE378" s="12">
        <f t="shared" si="194"/>
        <v>7.780163694644136E-05</v>
      </c>
      <c r="AF378" s="12">
        <f t="shared" si="194"/>
        <v>0.0002022842560607475</v>
      </c>
      <c r="AG378" s="12">
        <f t="shared" si="194"/>
        <v>0.001431550119814521</v>
      </c>
      <c r="AH378" s="12">
        <f t="shared" si="194"/>
        <v>0</v>
      </c>
      <c r="AI378" s="12">
        <f aca="true" t="shared" si="195" ref="AI378:CT378">AI377/64266</f>
        <v>3.112065477857654E-05</v>
      </c>
      <c r="AJ378" s="12">
        <f t="shared" si="195"/>
        <v>0.0002022842560607475</v>
      </c>
      <c r="AK378" s="12">
        <f t="shared" si="195"/>
        <v>3.112065477857654E-05</v>
      </c>
      <c r="AL378" s="12">
        <f t="shared" si="195"/>
        <v>0.0005134908038465129</v>
      </c>
      <c r="AM378" s="12">
        <f t="shared" si="195"/>
        <v>3.112065477857654E-05</v>
      </c>
      <c r="AN378" s="12">
        <f t="shared" si="195"/>
        <v>1.556032738928827E-05</v>
      </c>
      <c r="AO378" s="12">
        <f t="shared" si="195"/>
        <v>0.00015560327389288272</v>
      </c>
      <c r="AP378" s="12">
        <f t="shared" si="195"/>
        <v>0.0002645255656179006</v>
      </c>
      <c r="AQ378" s="12">
        <f t="shared" si="195"/>
        <v>9.336196433572963E-05</v>
      </c>
      <c r="AR378" s="12">
        <f t="shared" si="195"/>
        <v>0.00012448261911430616</v>
      </c>
      <c r="AS378" s="12">
        <f t="shared" si="195"/>
        <v>4.668098216786481E-05</v>
      </c>
      <c r="AT378" s="12">
        <f t="shared" si="195"/>
        <v>6.224130955715308E-05</v>
      </c>
      <c r="AU378" s="12">
        <f t="shared" si="195"/>
        <v>7.780163694644136E-05</v>
      </c>
      <c r="AV378" s="12">
        <f t="shared" si="195"/>
        <v>3.112065477857654E-05</v>
      </c>
      <c r="AW378" s="12">
        <f t="shared" si="195"/>
        <v>0.00015560327389288272</v>
      </c>
      <c r="AX378" s="12">
        <f t="shared" si="195"/>
        <v>0.00010892229172501789</v>
      </c>
      <c r="AY378" s="12">
        <f t="shared" si="195"/>
        <v>6.224130955715308E-05</v>
      </c>
      <c r="AZ378" s="12">
        <f t="shared" si="195"/>
        <v>0.0019917219058288986</v>
      </c>
      <c r="BA378" s="12">
        <f t="shared" si="195"/>
        <v>3.112065477857654E-05</v>
      </c>
      <c r="BB378" s="12">
        <f t="shared" si="195"/>
        <v>0.00012448261911430616</v>
      </c>
      <c r="BC378" s="12">
        <f t="shared" si="195"/>
        <v>0.00017116360128217097</v>
      </c>
      <c r="BD378" s="12">
        <f t="shared" si="195"/>
        <v>0.00046680982167864813</v>
      </c>
      <c r="BE378" s="12">
        <f t="shared" si="195"/>
        <v>0</v>
      </c>
      <c r="BF378" s="12">
        <f t="shared" si="195"/>
        <v>1.556032738928827E-05</v>
      </c>
      <c r="BG378" s="12">
        <f t="shared" si="195"/>
        <v>1.556032738928827E-05</v>
      </c>
      <c r="BH378" s="12">
        <f t="shared" si="195"/>
        <v>3.112065477857654E-05</v>
      </c>
      <c r="BI378" s="12">
        <f t="shared" si="195"/>
        <v>1.556032738928827E-05</v>
      </c>
      <c r="BJ378" s="12">
        <f t="shared" si="195"/>
        <v>7.780163694644136E-05</v>
      </c>
      <c r="BK378" s="12">
        <f t="shared" si="195"/>
        <v>7.780163694644136E-05</v>
      </c>
      <c r="BL378" s="12">
        <f t="shared" si="195"/>
        <v>1.556032738928827E-05</v>
      </c>
      <c r="BM378" s="12">
        <f t="shared" si="195"/>
        <v>1.556032738928827E-05</v>
      </c>
      <c r="BN378" s="12">
        <f t="shared" si="195"/>
        <v>4.668098216786481E-05</v>
      </c>
      <c r="BO378" s="12">
        <f t="shared" si="195"/>
        <v>3.112065477857654E-05</v>
      </c>
      <c r="BP378" s="12">
        <f t="shared" si="195"/>
        <v>3.112065477857654E-05</v>
      </c>
      <c r="BQ378" s="12">
        <f t="shared" si="195"/>
        <v>0.0004823701490679364</v>
      </c>
      <c r="BR378" s="12">
        <f t="shared" si="195"/>
        <v>3.112065477857654E-05</v>
      </c>
      <c r="BS378" s="12">
        <f t="shared" si="195"/>
        <v>0</v>
      </c>
      <c r="BT378" s="12">
        <f t="shared" si="195"/>
        <v>6.224130955715308E-05</v>
      </c>
      <c r="BU378" s="12">
        <f t="shared" si="195"/>
        <v>0.00045124949428935985</v>
      </c>
      <c r="BV378" s="12">
        <f t="shared" si="195"/>
        <v>0.1383935518003299</v>
      </c>
      <c r="BW378" s="12">
        <f t="shared" si="195"/>
        <v>1.556032738928827E-05</v>
      </c>
      <c r="BX378" s="12">
        <f t="shared" si="195"/>
        <v>4.668098216786481E-05</v>
      </c>
      <c r="BY378" s="12">
        <f t="shared" si="195"/>
        <v>0.0005601717860143778</v>
      </c>
      <c r="BZ378" s="12">
        <f t="shared" si="195"/>
        <v>9.336196433572963E-05</v>
      </c>
      <c r="CA378" s="12">
        <f t="shared" si="195"/>
        <v>9.336196433572963E-05</v>
      </c>
      <c r="CB378" s="12">
        <f t="shared" si="195"/>
        <v>0</v>
      </c>
      <c r="CC378" s="12">
        <f t="shared" si="195"/>
        <v>1.556032738928827E-05</v>
      </c>
      <c r="CD378" s="12">
        <f t="shared" si="195"/>
        <v>1.556032738928827E-05</v>
      </c>
      <c r="CE378" s="12">
        <f t="shared" si="195"/>
        <v>3.112065477857654E-05</v>
      </c>
      <c r="CF378" s="12">
        <f t="shared" si="195"/>
        <v>1.556032738928827E-05</v>
      </c>
      <c r="CG378" s="12">
        <f t="shared" si="195"/>
        <v>6.224130955715308E-05</v>
      </c>
      <c r="CH378" s="12">
        <f t="shared" si="195"/>
        <v>6.224130955715308E-05</v>
      </c>
      <c r="CI378" s="12">
        <f t="shared" si="195"/>
        <v>0.00014004294650359444</v>
      </c>
      <c r="CJ378" s="12">
        <f t="shared" si="195"/>
        <v>1.556032738928827E-05</v>
      </c>
      <c r="CK378" s="12">
        <f t="shared" si="195"/>
        <v>4.668098216786481E-05</v>
      </c>
      <c r="CL378" s="12">
        <f t="shared" si="195"/>
        <v>0.0002022842560607475</v>
      </c>
      <c r="CM378" s="12">
        <f t="shared" si="195"/>
        <v>1.556032738928827E-05</v>
      </c>
      <c r="CN378" s="12">
        <f t="shared" si="195"/>
        <v>6.224130955715308E-05</v>
      </c>
      <c r="CO378" s="12">
        <f t="shared" si="195"/>
        <v>0</v>
      </c>
      <c r="CP378" s="12">
        <f t="shared" si="195"/>
        <v>3.112065477857654E-05</v>
      </c>
      <c r="CQ378" s="12">
        <f t="shared" si="195"/>
        <v>0.00014004294650359444</v>
      </c>
      <c r="CR378" s="12">
        <f t="shared" si="195"/>
        <v>4.668098216786481E-05</v>
      </c>
      <c r="CS378" s="12">
        <f t="shared" si="195"/>
        <v>1.556032738928827E-05</v>
      </c>
      <c r="CT378" s="12">
        <f t="shared" si="195"/>
        <v>6.224130955715308E-05</v>
      </c>
      <c r="CU378" s="12">
        <f aca="true" t="shared" si="196" ref="CU378:EG378">CU377/64266</f>
        <v>1.556032738928827E-05</v>
      </c>
      <c r="CV378" s="12">
        <f t="shared" si="196"/>
        <v>4.668098216786481E-05</v>
      </c>
      <c r="CW378" s="12">
        <f t="shared" si="196"/>
        <v>0.0006068527681822426</v>
      </c>
      <c r="CX378" s="12">
        <f t="shared" si="196"/>
        <v>0.00010892229172501789</v>
      </c>
      <c r="CY378" s="12">
        <f t="shared" si="196"/>
        <v>6.224130955715308E-05</v>
      </c>
      <c r="CZ378" s="12">
        <f t="shared" si="196"/>
        <v>0.00010892229172501789</v>
      </c>
      <c r="DA378" s="12">
        <f t="shared" si="196"/>
        <v>0.00010892229172501789</v>
      </c>
      <c r="DB378" s="12">
        <f t="shared" si="196"/>
        <v>0.00010892229172501789</v>
      </c>
      <c r="DC378" s="12">
        <f t="shared" si="196"/>
        <v>0.00015560327389288272</v>
      </c>
      <c r="DD378" s="12">
        <f t="shared" si="196"/>
        <v>0.0002645255656179006</v>
      </c>
      <c r="DE378" s="12">
        <f t="shared" si="196"/>
        <v>0.0009958609529144493</v>
      </c>
      <c r="DF378" s="12">
        <f t="shared" si="196"/>
        <v>0.4958920735692279</v>
      </c>
      <c r="DG378" s="12">
        <f t="shared" si="196"/>
        <v>0.00032676687517505367</v>
      </c>
      <c r="DH378" s="12">
        <f t="shared" si="196"/>
        <v>0.0008402576790215666</v>
      </c>
      <c r="DI378" s="12">
        <f t="shared" si="196"/>
        <v>0.0002022842560607475</v>
      </c>
      <c r="DJ378" s="12">
        <f t="shared" si="196"/>
        <v>0.00031120654778576544</v>
      </c>
      <c r="DK378" s="12">
        <f t="shared" si="196"/>
        <v>0.00010892229172501789</v>
      </c>
      <c r="DL378" s="12">
        <f t="shared" si="196"/>
        <v>0.0006690940777393956</v>
      </c>
      <c r="DM378" s="12">
        <f t="shared" si="196"/>
        <v>9.336196433572963E-05</v>
      </c>
      <c r="DN378" s="12">
        <f t="shared" si="196"/>
        <v>4.668098216786481E-05</v>
      </c>
      <c r="DO378" s="12">
        <f t="shared" si="196"/>
        <v>0.00012448261911430616</v>
      </c>
      <c r="DP378" s="12">
        <f t="shared" si="196"/>
        <v>0.00014004294650359444</v>
      </c>
      <c r="DQ378" s="12">
        <f t="shared" si="196"/>
        <v>1.556032738928827E-05</v>
      </c>
      <c r="DR378" s="12">
        <f t="shared" si="196"/>
        <v>3.112065477857654E-05</v>
      </c>
      <c r="DS378" s="12">
        <f t="shared" si="196"/>
        <v>0.0020850838701646284</v>
      </c>
      <c r="DT378" s="12">
        <f t="shared" si="196"/>
        <v>9.336196433572963E-05</v>
      </c>
      <c r="DU378" s="12">
        <f t="shared" si="196"/>
        <v>0</v>
      </c>
      <c r="DV378" s="12">
        <f t="shared" si="196"/>
        <v>3.112065477857654E-05</v>
      </c>
      <c r="DW378" s="12">
        <f t="shared" si="196"/>
        <v>3.112065477857654E-05</v>
      </c>
      <c r="DX378" s="12">
        <f t="shared" si="196"/>
        <v>0.0016493947032645566</v>
      </c>
      <c r="DY378" s="12">
        <f t="shared" si="196"/>
        <v>1.556032738928827E-05</v>
      </c>
      <c r="DZ378" s="12">
        <f t="shared" si="196"/>
        <v>3.112065477857654E-05</v>
      </c>
      <c r="EA378" s="12">
        <f t="shared" si="196"/>
        <v>9.336196433572963E-05</v>
      </c>
      <c r="EB378" s="12">
        <f t="shared" si="196"/>
        <v>9.336196433572963E-05</v>
      </c>
      <c r="EC378" s="12">
        <f t="shared" si="196"/>
        <v>0.00021784458345003579</v>
      </c>
      <c r="ED378" s="12">
        <f t="shared" si="196"/>
        <v>6.224130955715308E-05</v>
      </c>
      <c r="EE378" s="12">
        <f t="shared" si="196"/>
        <v>3.112065477857654E-05</v>
      </c>
      <c r="EF378" s="12">
        <f t="shared" si="196"/>
        <v>7.780163694644136E-05</v>
      </c>
      <c r="EG378" s="12">
        <f t="shared" si="196"/>
        <v>1.556032738928827E-05</v>
      </c>
    </row>
    <row r="379" spans="2:137" ht="4.5" customHeight="1">
      <c r="B379" s="13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</row>
    <row r="380" spans="1:137" ht="12.75">
      <c r="A380" s="3" t="s">
        <v>123</v>
      </c>
      <c r="B380" s="13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</row>
    <row r="381" spans="2:137" ht="12.75" customHeight="1">
      <c r="B381" s="7" t="s">
        <v>86</v>
      </c>
      <c r="C381" s="8">
        <v>1</v>
      </c>
      <c r="D381" s="8">
        <v>11</v>
      </c>
      <c r="E381" s="8">
        <v>6</v>
      </c>
      <c r="F381" s="8">
        <v>1</v>
      </c>
      <c r="G381" s="8">
        <v>4</v>
      </c>
      <c r="H381" s="8">
        <v>11</v>
      </c>
      <c r="I381" s="8">
        <v>42</v>
      </c>
      <c r="J381" s="8">
        <v>49</v>
      </c>
      <c r="K381" s="8">
        <v>8</v>
      </c>
      <c r="L381" s="8">
        <v>4</v>
      </c>
      <c r="M381" s="8">
        <v>5</v>
      </c>
      <c r="N381" s="8">
        <v>37</v>
      </c>
      <c r="O381" s="8">
        <v>12</v>
      </c>
      <c r="P381" s="8">
        <v>0</v>
      </c>
      <c r="Q381" s="8">
        <v>1</v>
      </c>
      <c r="R381" s="8">
        <v>64</v>
      </c>
      <c r="S381" s="8">
        <v>21211</v>
      </c>
      <c r="T381" s="8">
        <v>606</v>
      </c>
      <c r="U381" s="8">
        <v>0</v>
      </c>
      <c r="V381" s="8">
        <v>2</v>
      </c>
      <c r="W381" s="8">
        <v>4</v>
      </c>
      <c r="X381" s="8">
        <v>0</v>
      </c>
      <c r="Y381" s="8">
        <v>157</v>
      </c>
      <c r="Z381" s="8">
        <v>60</v>
      </c>
      <c r="AA381" s="8">
        <v>3</v>
      </c>
      <c r="AB381" s="8">
        <v>4</v>
      </c>
      <c r="AC381" s="8">
        <v>0</v>
      </c>
      <c r="AD381" s="8">
        <v>3</v>
      </c>
      <c r="AE381" s="8">
        <v>3</v>
      </c>
      <c r="AF381" s="8">
        <v>18</v>
      </c>
      <c r="AG381" s="8">
        <v>114</v>
      </c>
      <c r="AH381" s="8">
        <v>0</v>
      </c>
      <c r="AI381" s="8">
        <v>1</v>
      </c>
      <c r="AJ381" s="8">
        <v>17</v>
      </c>
      <c r="AK381" s="8">
        <v>0</v>
      </c>
      <c r="AL381" s="8">
        <v>19</v>
      </c>
      <c r="AM381" s="8">
        <v>7</v>
      </c>
      <c r="AN381" s="8">
        <v>1</v>
      </c>
      <c r="AO381" s="8">
        <v>16</v>
      </c>
      <c r="AP381" s="8">
        <v>12</v>
      </c>
      <c r="AQ381" s="8">
        <v>3</v>
      </c>
      <c r="AR381" s="8">
        <v>10</v>
      </c>
      <c r="AS381" s="8">
        <v>6</v>
      </c>
      <c r="AT381" s="8">
        <v>3</v>
      </c>
      <c r="AU381" s="8">
        <v>6</v>
      </c>
      <c r="AV381" s="8">
        <v>1</v>
      </c>
      <c r="AW381" s="8">
        <v>18</v>
      </c>
      <c r="AX381" s="8">
        <v>1</v>
      </c>
      <c r="AY381" s="8">
        <v>3</v>
      </c>
      <c r="AZ381" s="8">
        <v>103</v>
      </c>
      <c r="BA381" s="8">
        <v>2</v>
      </c>
      <c r="BB381" s="8">
        <v>0</v>
      </c>
      <c r="BC381" s="8">
        <v>5</v>
      </c>
      <c r="BD381" s="8">
        <v>46</v>
      </c>
      <c r="BE381" s="8">
        <v>2</v>
      </c>
      <c r="BF381" s="8">
        <v>6</v>
      </c>
      <c r="BG381" s="8">
        <v>2</v>
      </c>
      <c r="BH381" s="8">
        <v>5</v>
      </c>
      <c r="BI381" s="8">
        <v>2</v>
      </c>
      <c r="BJ381" s="8">
        <v>3</v>
      </c>
      <c r="BK381" s="8">
        <v>4</v>
      </c>
      <c r="BL381" s="8">
        <v>1</v>
      </c>
      <c r="BM381" s="8">
        <v>1</v>
      </c>
      <c r="BN381" s="8">
        <v>6</v>
      </c>
      <c r="BO381" s="8">
        <v>1</v>
      </c>
      <c r="BP381" s="8">
        <v>1</v>
      </c>
      <c r="BQ381" s="8">
        <v>21</v>
      </c>
      <c r="BR381" s="8">
        <v>8</v>
      </c>
      <c r="BS381" s="8">
        <v>1</v>
      </c>
      <c r="BT381" s="8">
        <v>1</v>
      </c>
      <c r="BU381" s="8">
        <v>15</v>
      </c>
      <c r="BV381" s="8">
        <v>6475</v>
      </c>
      <c r="BW381" s="8">
        <v>3</v>
      </c>
      <c r="BX381" s="8">
        <v>6</v>
      </c>
      <c r="BY381" s="8">
        <v>12</v>
      </c>
      <c r="BZ381" s="8">
        <v>1</v>
      </c>
      <c r="CA381" s="8">
        <v>7</v>
      </c>
      <c r="CB381" s="8">
        <v>1</v>
      </c>
      <c r="CC381" s="8">
        <v>2</v>
      </c>
      <c r="CD381" s="8">
        <v>2</v>
      </c>
      <c r="CE381" s="8">
        <v>92</v>
      </c>
      <c r="CF381" s="8">
        <v>3</v>
      </c>
      <c r="CG381" s="8">
        <v>15</v>
      </c>
      <c r="CH381" s="8">
        <v>11</v>
      </c>
      <c r="CI381" s="8">
        <v>9</v>
      </c>
      <c r="CJ381" s="8">
        <v>2</v>
      </c>
      <c r="CK381" s="8">
        <v>2</v>
      </c>
      <c r="CL381" s="8">
        <v>13</v>
      </c>
      <c r="CM381" s="8">
        <v>2</v>
      </c>
      <c r="CN381" s="8">
        <v>2</v>
      </c>
      <c r="CO381" s="8">
        <v>0</v>
      </c>
      <c r="CP381" s="8">
        <v>2</v>
      </c>
      <c r="CQ381" s="8">
        <v>19</v>
      </c>
      <c r="CR381" s="8">
        <v>2</v>
      </c>
      <c r="CS381" s="8">
        <v>0</v>
      </c>
      <c r="CT381" s="8">
        <v>2</v>
      </c>
      <c r="CU381" s="8">
        <v>0</v>
      </c>
      <c r="CV381" s="8">
        <v>1</v>
      </c>
      <c r="CW381" s="8">
        <v>55</v>
      </c>
      <c r="CX381" s="8">
        <v>7</v>
      </c>
      <c r="CY381" s="8">
        <v>1</v>
      </c>
      <c r="CZ381" s="8">
        <v>1</v>
      </c>
      <c r="DA381" s="8">
        <v>4</v>
      </c>
      <c r="DB381" s="8">
        <v>5</v>
      </c>
      <c r="DC381" s="8">
        <v>4</v>
      </c>
      <c r="DD381" s="8">
        <v>11</v>
      </c>
      <c r="DE381" s="8">
        <v>110</v>
      </c>
      <c r="DF381" s="8">
        <v>23814</v>
      </c>
      <c r="DG381" s="8">
        <v>8</v>
      </c>
      <c r="DH381" s="8">
        <v>51</v>
      </c>
      <c r="DI381" s="8">
        <v>5</v>
      </c>
      <c r="DJ381" s="8">
        <v>38</v>
      </c>
      <c r="DK381" s="8">
        <v>18</v>
      </c>
      <c r="DL381" s="8">
        <v>47</v>
      </c>
      <c r="DM381" s="8">
        <v>2</v>
      </c>
      <c r="DN381" s="8">
        <v>3</v>
      </c>
      <c r="DO381" s="8">
        <v>14</v>
      </c>
      <c r="DP381" s="8">
        <v>9</v>
      </c>
      <c r="DQ381" s="8">
        <v>6</v>
      </c>
      <c r="DR381" s="8">
        <v>3</v>
      </c>
      <c r="DS381" s="8">
        <v>69</v>
      </c>
      <c r="DT381" s="8">
        <v>10</v>
      </c>
      <c r="DU381" s="8">
        <v>0</v>
      </c>
      <c r="DV381" s="8">
        <v>2</v>
      </c>
      <c r="DW381" s="8">
        <v>3</v>
      </c>
      <c r="DX381" s="8">
        <v>13</v>
      </c>
      <c r="DY381" s="8">
        <v>1</v>
      </c>
      <c r="DZ381" s="8">
        <v>2</v>
      </c>
      <c r="EA381" s="8">
        <v>5</v>
      </c>
      <c r="EB381" s="8">
        <v>4</v>
      </c>
      <c r="EC381" s="8">
        <v>2</v>
      </c>
      <c r="ED381" s="8">
        <v>3</v>
      </c>
      <c r="EE381" s="8">
        <v>0</v>
      </c>
      <c r="EF381" s="8">
        <v>5</v>
      </c>
      <c r="EG381" s="8">
        <v>2</v>
      </c>
    </row>
    <row r="382" spans="1:137" ht="12.75">
      <c r="A382" s="9" t="s">
        <v>13</v>
      </c>
      <c r="C382" s="8">
        <v>1</v>
      </c>
      <c r="D382" s="8">
        <v>11</v>
      </c>
      <c r="E382" s="8">
        <v>6</v>
      </c>
      <c r="F382" s="8">
        <v>1</v>
      </c>
      <c r="G382" s="8">
        <v>4</v>
      </c>
      <c r="H382" s="8">
        <v>11</v>
      </c>
      <c r="I382" s="8">
        <v>42</v>
      </c>
      <c r="J382" s="8">
        <v>49</v>
      </c>
      <c r="K382" s="8">
        <v>8</v>
      </c>
      <c r="L382" s="8">
        <v>4</v>
      </c>
      <c r="M382" s="8">
        <v>5</v>
      </c>
      <c r="N382" s="8">
        <v>37</v>
      </c>
      <c r="O382" s="8">
        <v>12</v>
      </c>
      <c r="P382" s="8">
        <v>0</v>
      </c>
      <c r="Q382" s="8">
        <v>1</v>
      </c>
      <c r="R382" s="8">
        <v>64</v>
      </c>
      <c r="S382" s="8">
        <v>21211</v>
      </c>
      <c r="T382" s="8">
        <v>606</v>
      </c>
      <c r="U382" s="8">
        <v>0</v>
      </c>
      <c r="V382" s="8">
        <v>2</v>
      </c>
      <c r="W382" s="8">
        <v>4</v>
      </c>
      <c r="X382" s="8">
        <v>0</v>
      </c>
      <c r="Y382" s="8">
        <v>157</v>
      </c>
      <c r="Z382" s="8">
        <v>60</v>
      </c>
      <c r="AA382" s="8">
        <v>3</v>
      </c>
      <c r="AB382" s="8">
        <v>4</v>
      </c>
      <c r="AC382" s="8">
        <v>0</v>
      </c>
      <c r="AD382" s="8">
        <v>3</v>
      </c>
      <c r="AE382" s="8">
        <v>3</v>
      </c>
      <c r="AF382" s="8">
        <v>18</v>
      </c>
      <c r="AG382" s="8">
        <v>114</v>
      </c>
      <c r="AH382" s="8">
        <v>0</v>
      </c>
      <c r="AI382" s="8">
        <v>1</v>
      </c>
      <c r="AJ382" s="8">
        <v>17</v>
      </c>
      <c r="AK382" s="8">
        <v>0</v>
      </c>
      <c r="AL382" s="8">
        <v>19</v>
      </c>
      <c r="AM382" s="8">
        <v>7</v>
      </c>
      <c r="AN382" s="8">
        <v>1</v>
      </c>
      <c r="AO382" s="8">
        <v>16</v>
      </c>
      <c r="AP382" s="8">
        <v>12</v>
      </c>
      <c r="AQ382" s="8">
        <v>3</v>
      </c>
      <c r="AR382" s="8">
        <v>10</v>
      </c>
      <c r="AS382" s="8">
        <v>6</v>
      </c>
      <c r="AT382" s="8">
        <v>3</v>
      </c>
      <c r="AU382" s="8">
        <v>6</v>
      </c>
      <c r="AV382" s="8">
        <v>1</v>
      </c>
      <c r="AW382" s="8">
        <v>18</v>
      </c>
      <c r="AX382" s="8">
        <v>1</v>
      </c>
      <c r="AY382" s="8">
        <v>3</v>
      </c>
      <c r="AZ382" s="8">
        <v>103</v>
      </c>
      <c r="BA382" s="8">
        <v>2</v>
      </c>
      <c r="BB382" s="8">
        <v>0</v>
      </c>
      <c r="BC382" s="8">
        <v>5</v>
      </c>
      <c r="BD382" s="8">
        <v>46</v>
      </c>
      <c r="BE382" s="8">
        <v>2</v>
      </c>
      <c r="BF382" s="8">
        <v>6</v>
      </c>
      <c r="BG382" s="8">
        <v>2</v>
      </c>
      <c r="BH382" s="8">
        <v>5</v>
      </c>
      <c r="BI382" s="8">
        <v>2</v>
      </c>
      <c r="BJ382" s="8">
        <v>3</v>
      </c>
      <c r="BK382" s="8">
        <v>4</v>
      </c>
      <c r="BL382" s="8">
        <v>1</v>
      </c>
      <c r="BM382" s="8">
        <v>1</v>
      </c>
      <c r="BN382" s="8">
        <v>6</v>
      </c>
      <c r="BO382" s="8">
        <v>1</v>
      </c>
      <c r="BP382" s="8">
        <v>1</v>
      </c>
      <c r="BQ382" s="8">
        <v>21</v>
      </c>
      <c r="BR382" s="8">
        <v>8</v>
      </c>
      <c r="BS382" s="8">
        <v>1</v>
      </c>
      <c r="BT382" s="8">
        <v>1</v>
      </c>
      <c r="BU382" s="8">
        <v>15</v>
      </c>
      <c r="BV382" s="8">
        <v>6475</v>
      </c>
      <c r="BW382" s="8">
        <v>3</v>
      </c>
      <c r="BX382" s="8">
        <v>6</v>
      </c>
      <c r="BY382" s="8">
        <v>12</v>
      </c>
      <c r="BZ382" s="8">
        <v>1</v>
      </c>
      <c r="CA382" s="8">
        <v>7</v>
      </c>
      <c r="CB382" s="8">
        <v>1</v>
      </c>
      <c r="CC382" s="8">
        <v>2</v>
      </c>
      <c r="CD382" s="8">
        <v>2</v>
      </c>
      <c r="CE382" s="8">
        <v>92</v>
      </c>
      <c r="CF382" s="8">
        <v>3</v>
      </c>
      <c r="CG382" s="8">
        <v>15</v>
      </c>
      <c r="CH382" s="8">
        <v>11</v>
      </c>
      <c r="CI382" s="8">
        <v>9</v>
      </c>
      <c r="CJ382" s="8">
        <v>2</v>
      </c>
      <c r="CK382" s="8">
        <v>2</v>
      </c>
      <c r="CL382" s="8">
        <v>13</v>
      </c>
      <c r="CM382" s="8">
        <v>2</v>
      </c>
      <c r="CN382" s="8">
        <v>2</v>
      </c>
      <c r="CO382" s="8">
        <v>0</v>
      </c>
      <c r="CP382" s="8">
        <v>2</v>
      </c>
      <c r="CQ382" s="8">
        <v>19</v>
      </c>
      <c r="CR382" s="8">
        <v>2</v>
      </c>
      <c r="CS382" s="8">
        <v>0</v>
      </c>
      <c r="CT382" s="8">
        <v>2</v>
      </c>
      <c r="CU382" s="8">
        <v>0</v>
      </c>
      <c r="CV382" s="8">
        <v>1</v>
      </c>
      <c r="CW382" s="8">
        <v>55</v>
      </c>
      <c r="CX382" s="8">
        <v>7</v>
      </c>
      <c r="CY382" s="8">
        <v>1</v>
      </c>
      <c r="CZ382" s="8">
        <v>1</v>
      </c>
      <c r="DA382" s="8">
        <v>4</v>
      </c>
      <c r="DB382" s="8">
        <v>5</v>
      </c>
      <c r="DC382" s="8">
        <v>4</v>
      </c>
      <c r="DD382" s="8">
        <v>11</v>
      </c>
      <c r="DE382" s="8">
        <v>110</v>
      </c>
      <c r="DF382" s="8">
        <v>23814</v>
      </c>
      <c r="DG382" s="8">
        <v>8</v>
      </c>
      <c r="DH382" s="8">
        <v>51</v>
      </c>
      <c r="DI382" s="8">
        <v>5</v>
      </c>
      <c r="DJ382" s="8">
        <v>38</v>
      </c>
      <c r="DK382" s="8">
        <v>18</v>
      </c>
      <c r="DL382" s="8">
        <v>47</v>
      </c>
      <c r="DM382" s="8">
        <v>2</v>
      </c>
      <c r="DN382" s="8">
        <v>3</v>
      </c>
      <c r="DO382" s="8">
        <v>14</v>
      </c>
      <c r="DP382" s="8">
        <v>9</v>
      </c>
      <c r="DQ382" s="8">
        <v>6</v>
      </c>
      <c r="DR382" s="8">
        <v>3</v>
      </c>
      <c r="DS382" s="8">
        <v>69</v>
      </c>
      <c r="DT382" s="8">
        <v>10</v>
      </c>
      <c r="DU382" s="8">
        <v>0</v>
      </c>
      <c r="DV382" s="8">
        <v>2</v>
      </c>
      <c r="DW382" s="8">
        <v>3</v>
      </c>
      <c r="DX382" s="8">
        <v>13</v>
      </c>
      <c r="DY382" s="8">
        <v>1</v>
      </c>
      <c r="DZ382" s="8">
        <v>2</v>
      </c>
      <c r="EA382" s="8">
        <v>5</v>
      </c>
      <c r="EB382" s="8">
        <v>4</v>
      </c>
      <c r="EC382" s="8">
        <v>2</v>
      </c>
      <c r="ED382" s="8">
        <v>3</v>
      </c>
      <c r="EE382" s="8">
        <v>0</v>
      </c>
      <c r="EF382" s="8">
        <v>5</v>
      </c>
      <c r="EG382" s="8">
        <v>2</v>
      </c>
    </row>
    <row r="383" spans="2:137" s="10" customFormat="1" ht="12.75" customHeight="1">
      <c r="B383" s="11" t="s">
        <v>145</v>
      </c>
      <c r="C383" s="12">
        <f aca="true" t="shared" si="197" ref="C383:AH383">C382/53824</f>
        <v>1.8579072532699166E-05</v>
      </c>
      <c r="D383" s="12">
        <f t="shared" si="197"/>
        <v>0.00020436979785969084</v>
      </c>
      <c r="E383" s="12">
        <f t="shared" si="197"/>
        <v>0.00011147443519619501</v>
      </c>
      <c r="F383" s="12">
        <f t="shared" si="197"/>
        <v>1.8579072532699166E-05</v>
      </c>
      <c r="G383" s="12">
        <f t="shared" si="197"/>
        <v>7.431629013079666E-05</v>
      </c>
      <c r="H383" s="12">
        <f t="shared" si="197"/>
        <v>0.00020436979785969084</v>
      </c>
      <c r="I383" s="12">
        <f t="shared" si="197"/>
        <v>0.000780321046373365</v>
      </c>
      <c r="J383" s="12">
        <f t="shared" si="197"/>
        <v>0.0009103745541022592</v>
      </c>
      <c r="K383" s="12">
        <f t="shared" si="197"/>
        <v>0.00014863258026159333</v>
      </c>
      <c r="L383" s="12">
        <f t="shared" si="197"/>
        <v>7.431629013079666E-05</v>
      </c>
      <c r="M383" s="12">
        <f t="shared" si="197"/>
        <v>9.289536266349584E-05</v>
      </c>
      <c r="N383" s="12">
        <f t="shared" si="197"/>
        <v>0.0006874256837098692</v>
      </c>
      <c r="O383" s="12">
        <f t="shared" si="197"/>
        <v>0.00022294887039239002</v>
      </c>
      <c r="P383" s="12">
        <f t="shared" si="197"/>
        <v>0</v>
      </c>
      <c r="Q383" s="12">
        <f t="shared" si="197"/>
        <v>1.8579072532699166E-05</v>
      </c>
      <c r="R383" s="12">
        <f t="shared" si="197"/>
        <v>0.0011890606420927466</v>
      </c>
      <c r="S383" s="12">
        <f t="shared" si="197"/>
        <v>0.39408070749108204</v>
      </c>
      <c r="T383" s="12">
        <f t="shared" si="197"/>
        <v>0.011258917954815695</v>
      </c>
      <c r="U383" s="12">
        <f t="shared" si="197"/>
        <v>0</v>
      </c>
      <c r="V383" s="12">
        <f t="shared" si="197"/>
        <v>3.715814506539833E-05</v>
      </c>
      <c r="W383" s="12">
        <f t="shared" si="197"/>
        <v>7.431629013079666E-05</v>
      </c>
      <c r="X383" s="12">
        <f t="shared" si="197"/>
        <v>0</v>
      </c>
      <c r="Y383" s="12">
        <f t="shared" si="197"/>
        <v>0.0029169143876337693</v>
      </c>
      <c r="Z383" s="12">
        <f t="shared" si="197"/>
        <v>0.00111474435196195</v>
      </c>
      <c r="AA383" s="12">
        <f t="shared" si="197"/>
        <v>5.5737217598097505E-05</v>
      </c>
      <c r="AB383" s="12">
        <f t="shared" si="197"/>
        <v>7.431629013079666E-05</v>
      </c>
      <c r="AC383" s="12">
        <f t="shared" si="197"/>
        <v>0</v>
      </c>
      <c r="AD383" s="12">
        <f t="shared" si="197"/>
        <v>5.5737217598097505E-05</v>
      </c>
      <c r="AE383" s="12">
        <f t="shared" si="197"/>
        <v>5.5737217598097505E-05</v>
      </c>
      <c r="AF383" s="12">
        <f t="shared" si="197"/>
        <v>0.000334423305588585</v>
      </c>
      <c r="AG383" s="12">
        <f t="shared" si="197"/>
        <v>0.002118014268727705</v>
      </c>
      <c r="AH383" s="12">
        <f t="shared" si="197"/>
        <v>0</v>
      </c>
      <c r="AI383" s="12">
        <f aca="true" t="shared" si="198" ref="AI383:CT383">AI382/53824</f>
        <v>1.8579072532699166E-05</v>
      </c>
      <c r="AJ383" s="12">
        <f t="shared" si="198"/>
        <v>0.00031584423305588586</v>
      </c>
      <c r="AK383" s="12">
        <f t="shared" si="198"/>
        <v>0</v>
      </c>
      <c r="AL383" s="12">
        <f t="shared" si="198"/>
        <v>0.00035300237812128417</v>
      </c>
      <c r="AM383" s="12">
        <f t="shared" si="198"/>
        <v>0.00013005350772889418</v>
      </c>
      <c r="AN383" s="12">
        <f t="shared" si="198"/>
        <v>1.8579072532699166E-05</v>
      </c>
      <c r="AO383" s="12">
        <f t="shared" si="198"/>
        <v>0.00029726516052318666</v>
      </c>
      <c r="AP383" s="12">
        <f t="shared" si="198"/>
        <v>0.00022294887039239002</v>
      </c>
      <c r="AQ383" s="12">
        <f t="shared" si="198"/>
        <v>5.5737217598097505E-05</v>
      </c>
      <c r="AR383" s="12">
        <f t="shared" si="198"/>
        <v>0.0001857907253269917</v>
      </c>
      <c r="AS383" s="12">
        <f t="shared" si="198"/>
        <v>0.00011147443519619501</v>
      </c>
      <c r="AT383" s="12">
        <f t="shared" si="198"/>
        <v>5.5737217598097505E-05</v>
      </c>
      <c r="AU383" s="12">
        <f t="shared" si="198"/>
        <v>0.00011147443519619501</v>
      </c>
      <c r="AV383" s="12">
        <f t="shared" si="198"/>
        <v>1.8579072532699166E-05</v>
      </c>
      <c r="AW383" s="12">
        <f t="shared" si="198"/>
        <v>0.000334423305588585</v>
      </c>
      <c r="AX383" s="12">
        <f t="shared" si="198"/>
        <v>1.8579072532699166E-05</v>
      </c>
      <c r="AY383" s="12">
        <f t="shared" si="198"/>
        <v>5.5737217598097505E-05</v>
      </c>
      <c r="AZ383" s="12">
        <f t="shared" si="198"/>
        <v>0.0019136444708680142</v>
      </c>
      <c r="BA383" s="12">
        <f t="shared" si="198"/>
        <v>3.715814506539833E-05</v>
      </c>
      <c r="BB383" s="12">
        <f t="shared" si="198"/>
        <v>0</v>
      </c>
      <c r="BC383" s="12">
        <f t="shared" si="198"/>
        <v>9.289536266349584E-05</v>
      </c>
      <c r="BD383" s="12">
        <f t="shared" si="198"/>
        <v>0.0008546373365041617</v>
      </c>
      <c r="BE383" s="12">
        <f t="shared" si="198"/>
        <v>3.715814506539833E-05</v>
      </c>
      <c r="BF383" s="12">
        <f t="shared" si="198"/>
        <v>0.00011147443519619501</v>
      </c>
      <c r="BG383" s="12">
        <f t="shared" si="198"/>
        <v>3.715814506539833E-05</v>
      </c>
      <c r="BH383" s="12">
        <f t="shared" si="198"/>
        <v>9.289536266349584E-05</v>
      </c>
      <c r="BI383" s="12">
        <f t="shared" si="198"/>
        <v>3.715814506539833E-05</v>
      </c>
      <c r="BJ383" s="12">
        <f t="shared" si="198"/>
        <v>5.5737217598097505E-05</v>
      </c>
      <c r="BK383" s="12">
        <f t="shared" si="198"/>
        <v>7.431629013079666E-05</v>
      </c>
      <c r="BL383" s="12">
        <f t="shared" si="198"/>
        <v>1.8579072532699166E-05</v>
      </c>
      <c r="BM383" s="12">
        <f t="shared" si="198"/>
        <v>1.8579072532699166E-05</v>
      </c>
      <c r="BN383" s="12">
        <f t="shared" si="198"/>
        <v>0.00011147443519619501</v>
      </c>
      <c r="BO383" s="12">
        <f t="shared" si="198"/>
        <v>1.8579072532699166E-05</v>
      </c>
      <c r="BP383" s="12">
        <f t="shared" si="198"/>
        <v>1.8579072532699166E-05</v>
      </c>
      <c r="BQ383" s="12">
        <f t="shared" si="198"/>
        <v>0.0003901605231866825</v>
      </c>
      <c r="BR383" s="12">
        <f t="shared" si="198"/>
        <v>0.00014863258026159333</v>
      </c>
      <c r="BS383" s="12">
        <f t="shared" si="198"/>
        <v>1.8579072532699166E-05</v>
      </c>
      <c r="BT383" s="12">
        <f t="shared" si="198"/>
        <v>1.8579072532699166E-05</v>
      </c>
      <c r="BU383" s="12">
        <f t="shared" si="198"/>
        <v>0.0002786860879904875</v>
      </c>
      <c r="BV383" s="12">
        <f t="shared" si="198"/>
        <v>0.12029949464922711</v>
      </c>
      <c r="BW383" s="12">
        <f t="shared" si="198"/>
        <v>5.5737217598097505E-05</v>
      </c>
      <c r="BX383" s="12">
        <f t="shared" si="198"/>
        <v>0.00011147443519619501</v>
      </c>
      <c r="BY383" s="12">
        <f t="shared" si="198"/>
        <v>0.00022294887039239002</v>
      </c>
      <c r="BZ383" s="12">
        <f t="shared" si="198"/>
        <v>1.8579072532699166E-05</v>
      </c>
      <c r="CA383" s="12">
        <f t="shared" si="198"/>
        <v>0.00013005350772889418</v>
      </c>
      <c r="CB383" s="12">
        <f t="shared" si="198"/>
        <v>1.8579072532699166E-05</v>
      </c>
      <c r="CC383" s="12">
        <f t="shared" si="198"/>
        <v>3.715814506539833E-05</v>
      </c>
      <c r="CD383" s="12">
        <f t="shared" si="198"/>
        <v>3.715814506539833E-05</v>
      </c>
      <c r="CE383" s="12">
        <f t="shared" si="198"/>
        <v>0.0017092746730083233</v>
      </c>
      <c r="CF383" s="12">
        <f t="shared" si="198"/>
        <v>5.5737217598097505E-05</v>
      </c>
      <c r="CG383" s="12">
        <f t="shared" si="198"/>
        <v>0.0002786860879904875</v>
      </c>
      <c r="CH383" s="12">
        <f t="shared" si="198"/>
        <v>0.00020436979785969084</v>
      </c>
      <c r="CI383" s="12">
        <f t="shared" si="198"/>
        <v>0.0001672116527942925</v>
      </c>
      <c r="CJ383" s="12">
        <f t="shared" si="198"/>
        <v>3.715814506539833E-05</v>
      </c>
      <c r="CK383" s="12">
        <f t="shared" si="198"/>
        <v>3.715814506539833E-05</v>
      </c>
      <c r="CL383" s="12">
        <f t="shared" si="198"/>
        <v>0.00024152794292508917</v>
      </c>
      <c r="CM383" s="12">
        <f t="shared" si="198"/>
        <v>3.715814506539833E-05</v>
      </c>
      <c r="CN383" s="12">
        <f t="shared" si="198"/>
        <v>3.715814506539833E-05</v>
      </c>
      <c r="CO383" s="12">
        <f t="shared" si="198"/>
        <v>0</v>
      </c>
      <c r="CP383" s="12">
        <f t="shared" si="198"/>
        <v>3.715814506539833E-05</v>
      </c>
      <c r="CQ383" s="12">
        <f t="shared" si="198"/>
        <v>0.00035300237812128417</v>
      </c>
      <c r="CR383" s="12">
        <f t="shared" si="198"/>
        <v>3.715814506539833E-05</v>
      </c>
      <c r="CS383" s="12">
        <f t="shared" si="198"/>
        <v>0</v>
      </c>
      <c r="CT383" s="12">
        <f t="shared" si="198"/>
        <v>3.715814506539833E-05</v>
      </c>
      <c r="CU383" s="12">
        <f aca="true" t="shared" si="199" ref="CU383:EG383">CU382/53824</f>
        <v>0</v>
      </c>
      <c r="CV383" s="12">
        <f t="shared" si="199"/>
        <v>1.8579072532699166E-05</v>
      </c>
      <c r="CW383" s="12">
        <f t="shared" si="199"/>
        <v>0.0010218489892984543</v>
      </c>
      <c r="CX383" s="12">
        <f t="shared" si="199"/>
        <v>0.00013005350772889418</v>
      </c>
      <c r="CY383" s="12">
        <f t="shared" si="199"/>
        <v>1.8579072532699166E-05</v>
      </c>
      <c r="CZ383" s="12">
        <f t="shared" si="199"/>
        <v>1.8579072532699166E-05</v>
      </c>
      <c r="DA383" s="12">
        <f t="shared" si="199"/>
        <v>7.431629013079666E-05</v>
      </c>
      <c r="DB383" s="12">
        <f t="shared" si="199"/>
        <v>9.289536266349584E-05</v>
      </c>
      <c r="DC383" s="12">
        <f t="shared" si="199"/>
        <v>7.431629013079666E-05</v>
      </c>
      <c r="DD383" s="12">
        <f t="shared" si="199"/>
        <v>0.00020436979785969084</v>
      </c>
      <c r="DE383" s="12">
        <f t="shared" si="199"/>
        <v>0.0020436979785969085</v>
      </c>
      <c r="DF383" s="12">
        <f t="shared" si="199"/>
        <v>0.44244203329369797</v>
      </c>
      <c r="DG383" s="12">
        <f t="shared" si="199"/>
        <v>0.00014863258026159333</v>
      </c>
      <c r="DH383" s="12">
        <f t="shared" si="199"/>
        <v>0.0009475326991676575</v>
      </c>
      <c r="DI383" s="12">
        <f t="shared" si="199"/>
        <v>9.289536266349584E-05</v>
      </c>
      <c r="DJ383" s="12">
        <f t="shared" si="199"/>
        <v>0.0007060047562425683</v>
      </c>
      <c r="DK383" s="12">
        <f t="shared" si="199"/>
        <v>0.000334423305588585</v>
      </c>
      <c r="DL383" s="12">
        <f t="shared" si="199"/>
        <v>0.0008732164090368609</v>
      </c>
      <c r="DM383" s="12">
        <f t="shared" si="199"/>
        <v>3.715814506539833E-05</v>
      </c>
      <c r="DN383" s="12">
        <f t="shared" si="199"/>
        <v>5.5737217598097505E-05</v>
      </c>
      <c r="DO383" s="12">
        <f t="shared" si="199"/>
        <v>0.00026010701545778835</v>
      </c>
      <c r="DP383" s="12">
        <f t="shared" si="199"/>
        <v>0.0001672116527942925</v>
      </c>
      <c r="DQ383" s="12">
        <f t="shared" si="199"/>
        <v>0.00011147443519619501</v>
      </c>
      <c r="DR383" s="12">
        <f t="shared" si="199"/>
        <v>5.5737217598097505E-05</v>
      </c>
      <c r="DS383" s="12">
        <f t="shared" si="199"/>
        <v>0.0012819560047562426</v>
      </c>
      <c r="DT383" s="12">
        <f t="shared" si="199"/>
        <v>0.0001857907253269917</v>
      </c>
      <c r="DU383" s="12">
        <f t="shared" si="199"/>
        <v>0</v>
      </c>
      <c r="DV383" s="12">
        <f t="shared" si="199"/>
        <v>3.715814506539833E-05</v>
      </c>
      <c r="DW383" s="12">
        <f t="shared" si="199"/>
        <v>5.5737217598097505E-05</v>
      </c>
      <c r="DX383" s="12">
        <f t="shared" si="199"/>
        <v>0.00024152794292508917</v>
      </c>
      <c r="DY383" s="12">
        <f t="shared" si="199"/>
        <v>1.8579072532699166E-05</v>
      </c>
      <c r="DZ383" s="12">
        <f t="shared" si="199"/>
        <v>3.715814506539833E-05</v>
      </c>
      <c r="EA383" s="12">
        <f t="shared" si="199"/>
        <v>9.289536266349584E-05</v>
      </c>
      <c r="EB383" s="12">
        <f t="shared" si="199"/>
        <v>7.431629013079666E-05</v>
      </c>
      <c r="EC383" s="12">
        <f t="shared" si="199"/>
        <v>3.715814506539833E-05</v>
      </c>
      <c r="ED383" s="12">
        <f t="shared" si="199"/>
        <v>5.5737217598097505E-05</v>
      </c>
      <c r="EE383" s="12">
        <f t="shared" si="199"/>
        <v>0</v>
      </c>
      <c r="EF383" s="12">
        <f t="shared" si="199"/>
        <v>9.289536266349584E-05</v>
      </c>
      <c r="EG383" s="12">
        <f t="shared" si="199"/>
        <v>3.715814506539833E-05</v>
      </c>
    </row>
    <row r="384" spans="2:137" ht="3.75" customHeight="1">
      <c r="B384" s="13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</row>
    <row r="385" spans="1:137" ht="12.75">
      <c r="A385" s="3" t="s">
        <v>125</v>
      </c>
      <c r="B385" s="13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</row>
    <row r="386" spans="2:137" ht="12.75">
      <c r="B386" s="7" t="s">
        <v>124</v>
      </c>
      <c r="C386" s="8">
        <v>0</v>
      </c>
      <c r="D386" s="8">
        <v>1</v>
      </c>
      <c r="E386" s="8">
        <v>1</v>
      </c>
      <c r="F386" s="8">
        <v>2</v>
      </c>
      <c r="G386" s="8">
        <v>1</v>
      </c>
      <c r="H386" s="8">
        <v>0</v>
      </c>
      <c r="I386" s="8">
        <v>3</v>
      </c>
      <c r="J386" s="8">
        <v>0</v>
      </c>
      <c r="K386" s="8">
        <v>0</v>
      </c>
      <c r="L386" s="8">
        <v>1</v>
      </c>
      <c r="M386" s="8">
        <v>1</v>
      </c>
      <c r="N386" s="8">
        <v>3</v>
      </c>
      <c r="O386" s="8">
        <v>0</v>
      </c>
      <c r="P386" s="8">
        <v>0</v>
      </c>
      <c r="Q386" s="8">
        <v>0</v>
      </c>
      <c r="R386" s="8">
        <v>3</v>
      </c>
      <c r="S386" s="8">
        <v>526</v>
      </c>
      <c r="T386" s="8">
        <v>22</v>
      </c>
      <c r="U386" s="8">
        <v>0</v>
      </c>
      <c r="V386" s="8">
        <v>0</v>
      </c>
      <c r="W386" s="8">
        <v>0</v>
      </c>
      <c r="X386" s="8">
        <v>1</v>
      </c>
      <c r="Y386" s="8">
        <v>3</v>
      </c>
      <c r="Z386" s="8">
        <v>3</v>
      </c>
      <c r="AA386" s="8">
        <v>0</v>
      </c>
      <c r="AB386" s="8">
        <v>0</v>
      </c>
      <c r="AC386" s="8">
        <v>0</v>
      </c>
      <c r="AD386" s="8">
        <v>0</v>
      </c>
      <c r="AE386" s="8">
        <v>0</v>
      </c>
      <c r="AF386" s="8">
        <v>0</v>
      </c>
      <c r="AG386" s="8">
        <v>3</v>
      </c>
      <c r="AH386" s="8">
        <v>0</v>
      </c>
      <c r="AI386" s="8">
        <v>0</v>
      </c>
      <c r="AJ386" s="8">
        <v>0</v>
      </c>
      <c r="AK386" s="8">
        <v>0</v>
      </c>
      <c r="AL386" s="8">
        <v>3</v>
      </c>
      <c r="AM386" s="8">
        <v>0</v>
      </c>
      <c r="AN386" s="8">
        <v>2</v>
      </c>
      <c r="AO386" s="8">
        <v>0</v>
      </c>
      <c r="AP386" s="8">
        <v>0</v>
      </c>
      <c r="AQ386" s="8">
        <v>0</v>
      </c>
      <c r="AR386" s="8">
        <v>0</v>
      </c>
      <c r="AS386" s="8">
        <v>0</v>
      </c>
      <c r="AT386" s="8">
        <v>0</v>
      </c>
      <c r="AU386" s="8">
        <v>0</v>
      </c>
      <c r="AV386" s="8">
        <v>0</v>
      </c>
      <c r="AW386" s="8">
        <v>0</v>
      </c>
      <c r="AX386" s="8">
        <v>0</v>
      </c>
      <c r="AY386" s="8">
        <v>2</v>
      </c>
      <c r="AZ386" s="8">
        <v>6</v>
      </c>
      <c r="BA386" s="8">
        <v>1</v>
      </c>
      <c r="BB386" s="8">
        <v>0</v>
      </c>
      <c r="BC386" s="8">
        <v>0</v>
      </c>
      <c r="BD386" s="8">
        <v>0</v>
      </c>
      <c r="BE386" s="8">
        <v>0</v>
      </c>
      <c r="BF386" s="8">
        <v>0</v>
      </c>
      <c r="BG386" s="8">
        <v>1</v>
      </c>
      <c r="BH386" s="8">
        <v>0</v>
      </c>
      <c r="BI386" s="8">
        <v>0</v>
      </c>
      <c r="BJ386" s="8">
        <v>0</v>
      </c>
      <c r="BK386" s="8">
        <v>0</v>
      </c>
      <c r="BL386" s="8">
        <v>0</v>
      </c>
      <c r="BM386" s="8">
        <v>0</v>
      </c>
      <c r="BN386" s="8">
        <v>0</v>
      </c>
      <c r="BO386" s="8">
        <v>0</v>
      </c>
      <c r="BP386" s="8">
        <v>0</v>
      </c>
      <c r="BQ386" s="8">
        <v>1</v>
      </c>
      <c r="BR386" s="8">
        <v>0</v>
      </c>
      <c r="BS386" s="8">
        <v>0</v>
      </c>
      <c r="BT386" s="8">
        <v>0</v>
      </c>
      <c r="BU386" s="8">
        <v>0</v>
      </c>
      <c r="BV386" s="8">
        <v>312</v>
      </c>
      <c r="BW386" s="8">
        <v>0</v>
      </c>
      <c r="BX386" s="8">
        <v>0</v>
      </c>
      <c r="BY386" s="8">
        <v>0</v>
      </c>
      <c r="BZ386" s="8">
        <v>0</v>
      </c>
      <c r="CA386" s="8">
        <v>0</v>
      </c>
      <c r="CB386" s="8">
        <v>0</v>
      </c>
      <c r="CC386" s="8">
        <v>0</v>
      </c>
      <c r="CD386" s="8">
        <v>0</v>
      </c>
      <c r="CE386" s="8">
        <v>0</v>
      </c>
      <c r="CF386" s="8">
        <v>0</v>
      </c>
      <c r="CG386" s="8">
        <v>2</v>
      </c>
      <c r="CH386" s="8">
        <v>0</v>
      </c>
      <c r="CI386" s="8">
        <v>0</v>
      </c>
      <c r="CJ386" s="8">
        <v>0</v>
      </c>
      <c r="CK386" s="8">
        <v>0</v>
      </c>
      <c r="CL386" s="8">
        <v>1</v>
      </c>
      <c r="CM386" s="8">
        <v>0</v>
      </c>
      <c r="CN386" s="8">
        <v>0</v>
      </c>
      <c r="CO386" s="8">
        <v>0</v>
      </c>
      <c r="CP386" s="8">
        <v>0</v>
      </c>
      <c r="CQ386" s="8">
        <v>0</v>
      </c>
      <c r="CR386" s="8">
        <v>0</v>
      </c>
      <c r="CS386" s="8">
        <v>0</v>
      </c>
      <c r="CT386" s="8">
        <v>0</v>
      </c>
      <c r="CU386" s="8">
        <v>0</v>
      </c>
      <c r="CV386" s="8">
        <v>0</v>
      </c>
      <c r="CW386" s="8">
        <v>1</v>
      </c>
      <c r="CX386" s="8">
        <v>0</v>
      </c>
      <c r="CY386" s="8">
        <v>0</v>
      </c>
      <c r="CZ386" s="8">
        <v>0</v>
      </c>
      <c r="DA386" s="8">
        <v>0</v>
      </c>
      <c r="DB386" s="8">
        <v>0</v>
      </c>
      <c r="DC386" s="8">
        <v>0</v>
      </c>
      <c r="DD386" s="8">
        <v>1</v>
      </c>
      <c r="DE386" s="8">
        <v>4</v>
      </c>
      <c r="DF386" s="8">
        <v>1236</v>
      </c>
      <c r="DG386" s="8">
        <v>1</v>
      </c>
      <c r="DH386" s="8">
        <v>6</v>
      </c>
      <c r="DI386" s="8">
        <v>1</v>
      </c>
      <c r="DJ386" s="8">
        <v>0</v>
      </c>
      <c r="DK386" s="8">
        <v>1</v>
      </c>
      <c r="DL386" s="8">
        <v>3</v>
      </c>
      <c r="DM386" s="8">
        <v>0</v>
      </c>
      <c r="DN386" s="8">
        <v>0</v>
      </c>
      <c r="DO386" s="8">
        <v>0</v>
      </c>
      <c r="DP386" s="8">
        <v>0</v>
      </c>
      <c r="DQ386" s="8">
        <v>0</v>
      </c>
      <c r="DR386" s="8">
        <v>0</v>
      </c>
      <c r="DS386" s="8">
        <v>2</v>
      </c>
      <c r="DT386" s="8">
        <v>0</v>
      </c>
      <c r="DU386" s="8">
        <v>0</v>
      </c>
      <c r="DV386" s="8">
        <v>0</v>
      </c>
      <c r="DW386" s="8">
        <v>1</v>
      </c>
      <c r="DX386" s="8">
        <v>0</v>
      </c>
      <c r="DY386" s="8">
        <v>0</v>
      </c>
      <c r="DZ386" s="8">
        <v>0</v>
      </c>
      <c r="EA386" s="8">
        <v>0</v>
      </c>
      <c r="EB386" s="8">
        <v>1</v>
      </c>
      <c r="EC386" s="8">
        <v>0</v>
      </c>
      <c r="ED386" s="8">
        <v>0</v>
      </c>
      <c r="EE386" s="8">
        <v>0</v>
      </c>
      <c r="EF386" s="8">
        <v>1</v>
      </c>
      <c r="EG386" s="8">
        <v>0</v>
      </c>
    </row>
    <row r="387" spans="2:137" ht="12.75" customHeight="1">
      <c r="B387" s="7" t="s">
        <v>86</v>
      </c>
      <c r="C387" s="8">
        <v>10</v>
      </c>
      <c r="D387" s="8">
        <v>12</v>
      </c>
      <c r="E387" s="8">
        <v>10</v>
      </c>
      <c r="F387" s="8">
        <v>7</v>
      </c>
      <c r="G387" s="8">
        <v>8</v>
      </c>
      <c r="H387" s="8">
        <v>24</v>
      </c>
      <c r="I387" s="8">
        <v>104</v>
      </c>
      <c r="J387" s="8">
        <v>6</v>
      </c>
      <c r="K387" s="8">
        <v>14</v>
      </c>
      <c r="L387" s="8">
        <v>2</v>
      </c>
      <c r="M387" s="8">
        <v>9</v>
      </c>
      <c r="N387" s="8">
        <v>46</v>
      </c>
      <c r="O387" s="8">
        <v>15</v>
      </c>
      <c r="P387" s="8">
        <v>5</v>
      </c>
      <c r="Q387" s="8">
        <v>1</v>
      </c>
      <c r="R387" s="8">
        <v>71</v>
      </c>
      <c r="S387" s="8">
        <v>21122</v>
      </c>
      <c r="T387" s="8">
        <v>1651</v>
      </c>
      <c r="U387" s="8">
        <v>6</v>
      </c>
      <c r="V387" s="8">
        <v>10</v>
      </c>
      <c r="W387" s="8">
        <v>5</v>
      </c>
      <c r="X387" s="8">
        <v>4</v>
      </c>
      <c r="Y387" s="8">
        <v>135</v>
      </c>
      <c r="Z387" s="8">
        <v>96</v>
      </c>
      <c r="AA387" s="8">
        <v>4</v>
      </c>
      <c r="AB387" s="8">
        <v>5</v>
      </c>
      <c r="AC387" s="8">
        <v>1</v>
      </c>
      <c r="AD387" s="8">
        <v>9</v>
      </c>
      <c r="AE387" s="8">
        <v>5</v>
      </c>
      <c r="AF387" s="8">
        <v>14</v>
      </c>
      <c r="AG387" s="8">
        <v>154</v>
      </c>
      <c r="AH387" s="8">
        <v>5</v>
      </c>
      <c r="AI387" s="8">
        <v>1</v>
      </c>
      <c r="AJ387" s="8">
        <v>14</v>
      </c>
      <c r="AK387" s="8">
        <v>7</v>
      </c>
      <c r="AL387" s="8">
        <v>62</v>
      </c>
      <c r="AM387" s="8">
        <v>7</v>
      </c>
      <c r="AN387" s="8">
        <v>6</v>
      </c>
      <c r="AO387" s="8">
        <v>30</v>
      </c>
      <c r="AP387" s="8">
        <v>29</v>
      </c>
      <c r="AQ387" s="8">
        <v>12</v>
      </c>
      <c r="AR387" s="8">
        <v>13</v>
      </c>
      <c r="AS387" s="8">
        <v>9</v>
      </c>
      <c r="AT387" s="8">
        <v>10</v>
      </c>
      <c r="AU387" s="8">
        <v>5</v>
      </c>
      <c r="AV387" s="8">
        <v>4</v>
      </c>
      <c r="AW387" s="8">
        <v>11</v>
      </c>
      <c r="AX387" s="8">
        <v>12</v>
      </c>
      <c r="AY387" s="8">
        <v>4</v>
      </c>
      <c r="AZ387" s="8">
        <v>241</v>
      </c>
      <c r="BA387" s="8">
        <v>5</v>
      </c>
      <c r="BB387" s="8">
        <v>2</v>
      </c>
      <c r="BC387" s="8">
        <v>12</v>
      </c>
      <c r="BD387" s="8">
        <v>36</v>
      </c>
      <c r="BE387" s="8">
        <v>1</v>
      </c>
      <c r="BF387" s="8">
        <v>10</v>
      </c>
      <c r="BG387" s="8">
        <v>1</v>
      </c>
      <c r="BH387" s="8">
        <v>7</v>
      </c>
      <c r="BI387" s="8">
        <v>3</v>
      </c>
      <c r="BJ387" s="8">
        <v>5</v>
      </c>
      <c r="BK387" s="8">
        <v>4</v>
      </c>
      <c r="BL387" s="8">
        <v>1</v>
      </c>
      <c r="BM387" s="8">
        <v>1</v>
      </c>
      <c r="BN387" s="8">
        <v>5</v>
      </c>
      <c r="BO387" s="8">
        <v>4</v>
      </c>
      <c r="BP387" s="8">
        <v>2</v>
      </c>
      <c r="BQ387" s="8">
        <v>38</v>
      </c>
      <c r="BR387" s="8">
        <v>3</v>
      </c>
      <c r="BS387" s="8">
        <v>0</v>
      </c>
      <c r="BT387" s="8">
        <v>2</v>
      </c>
      <c r="BU387" s="8">
        <v>34</v>
      </c>
      <c r="BV387" s="8">
        <v>15892</v>
      </c>
      <c r="BW387" s="8">
        <v>3</v>
      </c>
      <c r="BX387" s="8">
        <v>6</v>
      </c>
      <c r="BY387" s="8">
        <v>2</v>
      </c>
      <c r="BZ387" s="8">
        <v>1</v>
      </c>
      <c r="CA387" s="8">
        <v>16</v>
      </c>
      <c r="CB387" s="8">
        <v>1</v>
      </c>
      <c r="CC387" s="8">
        <v>0</v>
      </c>
      <c r="CD387" s="8">
        <v>5</v>
      </c>
      <c r="CE387" s="8">
        <v>6</v>
      </c>
      <c r="CF387" s="8">
        <v>4</v>
      </c>
      <c r="CG387" s="8">
        <v>47</v>
      </c>
      <c r="CH387" s="8">
        <v>4</v>
      </c>
      <c r="CI387" s="8">
        <v>6</v>
      </c>
      <c r="CJ387" s="8">
        <v>0</v>
      </c>
      <c r="CK387" s="8">
        <v>5</v>
      </c>
      <c r="CL387" s="8">
        <v>10</v>
      </c>
      <c r="CM387" s="8">
        <v>4</v>
      </c>
      <c r="CN387" s="8">
        <v>4</v>
      </c>
      <c r="CO387" s="8">
        <v>0</v>
      </c>
      <c r="CP387" s="8">
        <v>2</v>
      </c>
      <c r="CQ387" s="8">
        <v>12</v>
      </c>
      <c r="CR387" s="8">
        <v>3</v>
      </c>
      <c r="CS387" s="8">
        <v>2</v>
      </c>
      <c r="CT387" s="8">
        <v>16</v>
      </c>
      <c r="CU387" s="8">
        <v>1</v>
      </c>
      <c r="CV387" s="8">
        <v>4</v>
      </c>
      <c r="CW387" s="8">
        <v>71</v>
      </c>
      <c r="CX387" s="8">
        <v>21</v>
      </c>
      <c r="CY387" s="8">
        <v>5</v>
      </c>
      <c r="CZ387" s="8">
        <v>8</v>
      </c>
      <c r="DA387" s="8">
        <v>4</v>
      </c>
      <c r="DB387" s="8">
        <v>7</v>
      </c>
      <c r="DC387" s="8">
        <v>7</v>
      </c>
      <c r="DD387" s="8">
        <v>20</v>
      </c>
      <c r="DE387" s="8">
        <v>279</v>
      </c>
      <c r="DF387" s="8">
        <v>67661</v>
      </c>
      <c r="DG387" s="8">
        <v>15</v>
      </c>
      <c r="DH387" s="8">
        <v>112</v>
      </c>
      <c r="DI387" s="8">
        <v>6</v>
      </c>
      <c r="DJ387" s="8">
        <v>17</v>
      </c>
      <c r="DK387" s="8">
        <v>15</v>
      </c>
      <c r="DL387" s="8">
        <v>77</v>
      </c>
      <c r="DM387" s="8">
        <v>7</v>
      </c>
      <c r="DN387" s="8">
        <v>5</v>
      </c>
      <c r="DO387" s="8">
        <v>14</v>
      </c>
      <c r="DP387" s="8">
        <v>7</v>
      </c>
      <c r="DQ387" s="8">
        <v>10</v>
      </c>
      <c r="DR387" s="8">
        <v>2</v>
      </c>
      <c r="DS387" s="8">
        <v>281</v>
      </c>
      <c r="DT387" s="8">
        <v>6</v>
      </c>
      <c r="DU387" s="8">
        <v>1</v>
      </c>
      <c r="DV387" s="8">
        <v>3</v>
      </c>
      <c r="DW387" s="8">
        <v>3</v>
      </c>
      <c r="DX387" s="8">
        <v>134</v>
      </c>
      <c r="DY387" s="8">
        <v>2</v>
      </c>
      <c r="DZ387" s="8">
        <v>6</v>
      </c>
      <c r="EA387" s="8">
        <v>16</v>
      </c>
      <c r="EB387" s="8">
        <v>6</v>
      </c>
      <c r="EC387" s="8">
        <v>8</v>
      </c>
      <c r="ED387" s="8">
        <v>5</v>
      </c>
      <c r="EE387" s="8">
        <v>0</v>
      </c>
      <c r="EF387" s="8">
        <v>7</v>
      </c>
      <c r="EG387" s="8">
        <v>2</v>
      </c>
    </row>
    <row r="388" spans="1:137" ht="12.75">
      <c r="A388" s="9" t="s">
        <v>13</v>
      </c>
      <c r="C388" s="8">
        <v>10</v>
      </c>
      <c r="D388" s="8">
        <v>13</v>
      </c>
      <c r="E388" s="8">
        <v>11</v>
      </c>
      <c r="F388" s="8">
        <v>9</v>
      </c>
      <c r="G388" s="8">
        <v>9</v>
      </c>
      <c r="H388" s="8">
        <v>24</v>
      </c>
      <c r="I388" s="8">
        <v>107</v>
      </c>
      <c r="J388" s="8">
        <v>6</v>
      </c>
      <c r="K388" s="8">
        <v>14</v>
      </c>
      <c r="L388" s="8">
        <v>3</v>
      </c>
      <c r="M388" s="8">
        <v>10</v>
      </c>
      <c r="N388" s="8">
        <v>49</v>
      </c>
      <c r="O388" s="8">
        <v>15</v>
      </c>
      <c r="P388" s="8">
        <v>5</v>
      </c>
      <c r="Q388" s="8">
        <v>1</v>
      </c>
      <c r="R388" s="8">
        <v>74</v>
      </c>
      <c r="S388" s="8">
        <v>21648</v>
      </c>
      <c r="T388" s="8">
        <v>1673</v>
      </c>
      <c r="U388" s="8">
        <v>6</v>
      </c>
      <c r="V388" s="8">
        <v>10</v>
      </c>
      <c r="W388" s="8">
        <v>5</v>
      </c>
      <c r="X388" s="8">
        <v>5</v>
      </c>
      <c r="Y388" s="8">
        <v>138</v>
      </c>
      <c r="Z388" s="8">
        <v>99</v>
      </c>
      <c r="AA388" s="8">
        <v>4</v>
      </c>
      <c r="AB388" s="8">
        <v>5</v>
      </c>
      <c r="AC388" s="8">
        <v>1</v>
      </c>
      <c r="AD388" s="8">
        <v>9</v>
      </c>
      <c r="AE388" s="8">
        <v>5</v>
      </c>
      <c r="AF388" s="8">
        <v>14</v>
      </c>
      <c r="AG388" s="8">
        <v>157</v>
      </c>
      <c r="AH388" s="8">
        <v>5</v>
      </c>
      <c r="AI388" s="8">
        <v>1</v>
      </c>
      <c r="AJ388" s="8">
        <v>14</v>
      </c>
      <c r="AK388" s="8">
        <v>7</v>
      </c>
      <c r="AL388" s="8">
        <v>65</v>
      </c>
      <c r="AM388" s="8">
        <v>7</v>
      </c>
      <c r="AN388" s="8">
        <v>8</v>
      </c>
      <c r="AO388" s="8">
        <v>30</v>
      </c>
      <c r="AP388" s="8">
        <v>29</v>
      </c>
      <c r="AQ388" s="8">
        <v>12</v>
      </c>
      <c r="AR388" s="8">
        <v>13</v>
      </c>
      <c r="AS388" s="8">
        <v>9</v>
      </c>
      <c r="AT388" s="8">
        <v>10</v>
      </c>
      <c r="AU388" s="8">
        <v>5</v>
      </c>
      <c r="AV388" s="8">
        <v>4</v>
      </c>
      <c r="AW388" s="8">
        <v>11</v>
      </c>
      <c r="AX388" s="8">
        <v>12</v>
      </c>
      <c r="AY388" s="8">
        <v>6</v>
      </c>
      <c r="AZ388" s="8">
        <v>247</v>
      </c>
      <c r="BA388" s="8">
        <v>6</v>
      </c>
      <c r="BB388" s="8">
        <v>2</v>
      </c>
      <c r="BC388" s="8">
        <v>12</v>
      </c>
      <c r="BD388" s="8">
        <v>36</v>
      </c>
      <c r="BE388" s="8">
        <v>1</v>
      </c>
      <c r="BF388" s="8">
        <v>10</v>
      </c>
      <c r="BG388" s="8">
        <v>2</v>
      </c>
      <c r="BH388" s="8">
        <v>7</v>
      </c>
      <c r="BI388" s="8">
        <v>3</v>
      </c>
      <c r="BJ388" s="8">
        <v>5</v>
      </c>
      <c r="BK388" s="8">
        <v>4</v>
      </c>
      <c r="BL388" s="8">
        <v>1</v>
      </c>
      <c r="BM388" s="8">
        <v>1</v>
      </c>
      <c r="BN388" s="8">
        <v>5</v>
      </c>
      <c r="BO388" s="8">
        <v>4</v>
      </c>
      <c r="BP388" s="8">
        <v>2</v>
      </c>
      <c r="BQ388" s="8">
        <v>39</v>
      </c>
      <c r="BR388" s="8">
        <v>3</v>
      </c>
      <c r="BS388" s="8">
        <v>0</v>
      </c>
      <c r="BT388" s="8">
        <v>2</v>
      </c>
      <c r="BU388" s="8">
        <v>34</v>
      </c>
      <c r="BV388" s="8">
        <v>16204</v>
      </c>
      <c r="BW388" s="8">
        <v>3</v>
      </c>
      <c r="BX388" s="8">
        <v>6</v>
      </c>
      <c r="BY388" s="8">
        <v>2</v>
      </c>
      <c r="BZ388" s="8">
        <v>1</v>
      </c>
      <c r="CA388" s="8">
        <v>16</v>
      </c>
      <c r="CB388" s="8">
        <v>1</v>
      </c>
      <c r="CC388" s="8">
        <v>0</v>
      </c>
      <c r="CD388" s="8">
        <v>5</v>
      </c>
      <c r="CE388" s="8">
        <v>6</v>
      </c>
      <c r="CF388" s="8">
        <v>4</v>
      </c>
      <c r="CG388" s="8">
        <v>49</v>
      </c>
      <c r="CH388" s="8">
        <v>4</v>
      </c>
      <c r="CI388" s="8">
        <v>6</v>
      </c>
      <c r="CJ388" s="8">
        <v>0</v>
      </c>
      <c r="CK388" s="8">
        <v>5</v>
      </c>
      <c r="CL388" s="8">
        <v>11</v>
      </c>
      <c r="CM388" s="8">
        <v>4</v>
      </c>
      <c r="CN388" s="8">
        <v>4</v>
      </c>
      <c r="CO388" s="8">
        <v>0</v>
      </c>
      <c r="CP388" s="8">
        <v>2</v>
      </c>
      <c r="CQ388" s="8">
        <v>12</v>
      </c>
      <c r="CR388" s="8">
        <v>3</v>
      </c>
      <c r="CS388" s="8">
        <v>2</v>
      </c>
      <c r="CT388" s="8">
        <v>16</v>
      </c>
      <c r="CU388" s="8">
        <v>1</v>
      </c>
      <c r="CV388" s="8">
        <v>4</v>
      </c>
      <c r="CW388" s="8">
        <v>72</v>
      </c>
      <c r="CX388" s="8">
        <v>21</v>
      </c>
      <c r="CY388" s="8">
        <v>5</v>
      </c>
      <c r="CZ388" s="8">
        <v>8</v>
      </c>
      <c r="DA388" s="8">
        <v>4</v>
      </c>
      <c r="DB388" s="8">
        <v>7</v>
      </c>
      <c r="DC388" s="8">
        <v>7</v>
      </c>
      <c r="DD388" s="8">
        <v>21</v>
      </c>
      <c r="DE388" s="8">
        <v>283</v>
      </c>
      <c r="DF388" s="8">
        <v>68897</v>
      </c>
      <c r="DG388" s="8">
        <v>16</v>
      </c>
      <c r="DH388" s="8">
        <v>118</v>
      </c>
      <c r="DI388" s="8">
        <v>7</v>
      </c>
      <c r="DJ388" s="8">
        <v>17</v>
      </c>
      <c r="DK388" s="8">
        <v>16</v>
      </c>
      <c r="DL388" s="8">
        <v>80</v>
      </c>
      <c r="DM388" s="8">
        <v>7</v>
      </c>
      <c r="DN388" s="8">
        <v>5</v>
      </c>
      <c r="DO388" s="8">
        <v>14</v>
      </c>
      <c r="DP388" s="8">
        <v>7</v>
      </c>
      <c r="DQ388" s="8">
        <v>10</v>
      </c>
      <c r="DR388" s="8">
        <v>2</v>
      </c>
      <c r="DS388" s="8">
        <v>283</v>
      </c>
      <c r="DT388" s="8">
        <v>6</v>
      </c>
      <c r="DU388" s="8">
        <v>1</v>
      </c>
      <c r="DV388" s="8">
        <v>3</v>
      </c>
      <c r="DW388" s="8">
        <v>4</v>
      </c>
      <c r="DX388" s="8">
        <v>134</v>
      </c>
      <c r="DY388" s="8">
        <v>2</v>
      </c>
      <c r="DZ388" s="8">
        <v>6</v>
      </c>
      <c r="EA388" s="8">
        <v>16</v>
      </c>
      <c r="EB388" s="8">
        <v>7</v>
      </c>
      <c r="EC388" s="8">
        <v>8</v>
      </c>
      <c r="ED388" s="8">
        <v>5</v>
      </c>
      <c r="EE388" s="8">
        <v>0</v>
      </c>
      <c r="EF388" s="8">
        <v>8</v>
      </c>
      <c r="EG388" s="8">
        <v>2</v>
      </c>
    </row>
    <row r="389" spans="2:137" s="10" customFormat="1" ht="12.75" customHeight="1">
      <c r="B389" s="11" t="s">
        <v>145</v>
      </c>
      <c r="C389" s="12">
        <f aca="true" t="shared" si="200" ref="C389:AH389">C388/111293</f>
        <v>8.985291078504488E-05</v>
      </c>
      <c r="D389" s="12">
        <f t="shared" si="200"/>
        <v>0.00011680878402055835</v>
      </c>
      <c r="E389" s="12">
        <f t="shared" si="200"/>
        <v>9.883820186354937E-05</v>
      </c>
      <c r="F389" s="12">
        <f t="shared" si="200"/>
        <v>8.08676197065404E-05</v>
      </c>
      <c r="G389" s="12">
        <f t="shared" si="200"/>
        <v>8.08676197065404E-05</v>
      </c>
      <c r="H389" s="12">
        <f t="shared" si="200"/>
        <v>0.00021564698588410772</v>
      </c>
      <c r="I389" s="12">
        <f t="shared" si="200"/>
        <v>0.0009614261453999803</v>
      </c>
      <c r="J389" s="12">
        <f t="shared" si="200"/>
        <v>5.391174647102693E-05</v>
      </c>
      <c r="K389" s="12">
        <f t="shared" si="200"/>
        <v>0.00012579407509906283</v>
      </c>
      <c r="L389" s="12">
        <f t="shared" si="200"/>
        <v>2.6955873235513466E-05</v>
      </c>
      <c r="M389" s="12">
        <f t="shared" si="200"/>
        <v>8.985291078504488E-05</v>
      </c>
      <c r="N389" s="12">
        <f t="shared" si="200"/>
        <v>0.00044027926284671994</v>
      </c>
      <c r="O389" s="12">
        <f t="shared" si="200"/>
        <v>0.00013477936617756732</v>
      </c>
      <c r="P389" s="12">
        <f t="shared" si="200"/>
        <v>4.492645539252244E-05</v>
      </c>
      <c r="Q389" s="12">
        <f t="shared" si="200"/>
        <v>8.985291078504488E-06</v>
      </c>
      <c r="R389" s="12">
        <f t="shared" si="200"/>
        <v>0.0006649115398093321</v>
      </c>
      <c r="S389" s="12">
        <f t="shared" si="200"/>
        <v>0.19451358126746515</v>
      </c>
      <c r="T389" s="12">
        <f t="shared" si="200"/>
        <v>0.015032391974338009</v>
      </c>
      <c r="U389" s="12">
        <f t="shared" si="200"/>
        <v>5.391174647102693E-05</v>
      </c>
      <c r="V389" s="12">
        <f t="shared" si="200"/>
        <v>8.985291078504488E-05</v>
      </c>
      <c r="W389" s="12">
        <f t="shared" si="200"/>
        <v>4.492645539252244E-05</v>
      </c>
      <c r="X389" s="12">
        <f t="shared" si="200"/>
        <v>4.492645539252244E-05</v>
      </c>
      <c r="Y389" s="12">
        <f t="shared" si="200"/>
        <v>0.0012399701688336194</v>
      </c>
      <c r="Z389" s="12">
        <f t="shared" si="200"/>
        <v>0.0008895438167719444</v>
      </c>
      <c r="AA389" s="12">
        <f t="shared" si="200"/>
        <v>3.594116431401795E-05</v>
      </c>
      <c r="AB389" s="12">
        <f t="shared" si="200"/>
        <v>4.492645539252244E-05</v>
      </c>
      <c r="AC389" s="12">
        <f t="shared" si="200"/>
        <v>8.985291078504488E-06</v>
      </c>
      <c r="AD389" s="12">
        <f t="shared" si="200"/>
        <v>8.08676197065404E-05</v>
      </c>
      <c r="AE389" s="12">
        <f t="shared" si="200"/>
        <v>4.492645539252244E-05</v>
      </c>
      <c r="AF389" s="12">
        <f t="shared" si="200"/>
        <v>0.00012579407509906283</v>
      </c>
      <c r="AG389" s="12">
        <f t="shared" si="200"/>
        <v>0.0014106906993252046</v>
      </c>
      <c r="AH389" s="12">
        <f t="shared" si="200"/>
        <v>4.492645539252244E-05</v>
      </c>
      <c r="AI389" s="12">
        <f aca="true" t="shared" si="201" ref="AI389:CT389">AI388/111293</f>
        <v>8.985291078504488E-06</v>
      </c>
      <c r="AJ389" s="12">
        <f t="shared" si="201"/>
        <v>0.00012579407509906283</v>
      </c>
      <c r="AK389" s="12">
        <f t="shared" si="201"/>
        <v>6.289703754953141E-05</v>
      </c>
      <c r="AL389" s="12">
        <f t="shared" si="201"/>
        <v>0.0005840439201027917</v>
      </c>
      <c r="AM389" s="12">
        <f t="shared" si="201"/>
        <v>6.289703754953141E-05</v>
      </c>
      <c r="AN389" s="12">
        <f t="shared" si="201"/>
        <v>7.18823286280359E-05</v>
      </c>
      <c r="AO389" s="12">
        <f t="shared" si="201"/>
        <v>0.00026955873235513464</v>
      </c>
      <c r="AP389" s="12">
        <f t="shared" si="201"/>
        <v>0.00026057344127663015</v>
      </c>
      <c r="AQ389" s="12">
        <f t="shared" si="201"/>
        <v>0.00010782349294205386</v>
      </c>
      <c r="AR389" s="12">
        <f t="shared" si="201"/>
        <v>0.00011680878402055835</v>
      </c>
      <c r="AS389" s="12">
        <f t="shared" si="201"/>
        <v>8.08676197065404E-05</v>
      </c>
      <c r="AT389" s="12">
        <f t="shared" si="201"/>
        <v>8.985291078504488E-05</v>
      </c>
      <c r="AU389" s="12">
        <f t="shared" si="201"/>
        <v>4.492645539252244E-05</v>
      </c>
      <c r="AV389" s="12">
        <f t="shared" si="201"/>
        <v>3.594116431401795E-05</v>
      </c>
      <c r="AW389" s="12">
        <f t="shared" si="201"/>
        <v>9.883820186354937E-05</v>
      </c>
      <c r="AX389" s="12">
        <f t="shared" si="201"/>
        <v>0.00010782349294205386</v>
      </c>
      <c r="AY389" s="12">
        <f t="shared" si="201"/>
        <v>5.391174647102693E-05</v>
      </c>
      <c r="AZ389" s="12">
        <f t="shared" si="201"/>
        <v>0.0022193668963906084</v>
      </c>
      <c r="BA389" s="12">
        <f t="shared" si="201"/>
        <v>5.391174647102693E-05</v>
      </c>
      <c r="BB389" s="12">
        <f t="shared" si="201"/>
        <v>1.7970582157008976E-05</v>
      </c>
      <c r="BC389" s="12">
        <f t="shared" si="201"/>
        <v>0.00010782349294205386</v>
      </c>
      <c r="BD389" s="12">
        <f t="shared" si="201"/>
        <v>0.0003234704788261616</v>
      </c>
      <c r="BE389" s="12">
        <f t="shared" si="201"/>
        <v>8.985291078504488E-06</v>
      </c>
      <c r="BF389" s="12">
        <f t="shared" si="201"/>
        <v>8.985291078504488E-05</v>
      </c>
      <c r="BG389" s="12">
        <f t="shared" si="201"/>
        <v>1.7970582157008976E-05</v>
      </c>
      <c r="BH389" s="12">
        <f t="shared" si="201"/>
        <v>6.289703754953141E-05</v>
      </c>
      <c r="BI389" s="12">
        <f t="shared" si="201"/>
        <v>2.6955873235513466E-05</v>
      </c>
      <c r="BJ389" s="12">
        <f t="shared" si="201"/>
        <v>4.492645539252244E-05</v>
      </c>
      <c r="BK389" s="12">
        <f t="shared" si="201"/>
        <v>3.594116431401795E-05</v>
      </c>
      <c r="BL389" s="12">
        <f t="shared" si="201"/>
        <v>8.985291078504488E-06</v>
      </c>
      <c r="BM389" s="12">
        <f t="shared" si="201"/>
        <v>8.985291078504488E-06</v>
      </c>
      <c r="BN389" s="12">
        <f t="shared" si="201"/>
        <v>4.492645539252244E-05</v>
      </c>
      <c r="BO389" s="12">
        <f t="shared" si="201"/>
        <v>3.594116431401795E-05</v>
      </c>
      <c r="BP389" s="12">
        <f t="shared" si="201"/>
        <v>1.7970582157008976E-05</v>
      </c>
      <c r="BQ389" s="12">
        <f t="shared" si="201"/>
        <v>0.00035042635206167504</v>
      </c>
      <c r="BR389" s="12">
        <f t="shared" si="201"/>
        <v>2.6955873235513466E-05</v>
      </c>
      <c r="BS389" s="12">
        <f t="shared" si="201"/>
        <v>0</v>
      </c>
      <c r="BT389" s="12">
        <f t="shared" si="201"/>
        <v>1.7970582157008976E-05</v>
      </c>
      <c r="BU389" s="12">
        <f t="shared" si="201"/>
        <v>0.0003054998966691526</v>
      </c>
      <c r="BV389" s="12">
        <f t="shared" si="201"/>
        <v>0.14559765663608673</v>
      </c>
      <c r="BW389" s="12">
        <f t="shared" si="201"/>
        <v>2.6955873235513466E-05</v>
      </c>
      <c r="BX389" s="12">
        <f t="shared" si="201"/>
        <v>5.391174647102693E-05</v>
      </c>
      <c r="BY389" s="12">
        <f t="shared" si="201"/>
        <v>1.7970582157008976E-05</v>
      </c>
      <c r="BZ389" s="12">
        <f t="shared" si="201"/>
        <v>8.985291078504488E-06</v>
      </c>
      <c r="CA389" s="12">
        <f t="shared" si="201"/>
        <v>0.0001437646572560718</v>
      </c>
      <c r="CB389" s="12">
        <f t="shared" si="201"/>
        <v>8.985291078504488E-06</v>
      </c>
      <c r="CC389" s="12">
        <f t="shared" si="201"/>
        <v>0</v>
      </c>
      <c r="CD389" s="12">
        <f t="shared" si="201"/>
        <v>4.492645539252244E-05</v>
      </c>
      <c r="CE389" s="12">
        <f t="shared" si="201"/>
        <v>5.391174647102693E-05</v>
      </c>
      <c r="CF389" s="12">
        <f t="shared" si="201"/>
        <v>3.594116431401795E-05</v>
      </c>
      <c r="CG389" s="12">
        <f t="shared" si="201"/>
        <v>0.00044027926284671994</v>
      </c>
      <c r="CH389" s="12">
        <f t="shared" si="201"/>
        <v>3.594116431401795E-05</v>
      </c>
      <c r="CI389" s="12">
        <f t="shared" si="201"/>
        <v>5.391174647102693E-05</v>
      </c>
      <c r="CJ389" s="12">
        <f t="shared" si="201"/>
        <v>0</v>
      </c>
      <c r="CK389" s="12">
        <f t="shared" si="201"/>
        <v>4.492645539252244E-05</v>
      </c>
      <c r="CL389" s="12">
        <f t="shared" si="201"/>
        <v>9.883820186354937E-05</v>
      </c>
      <c r="CM389" s="12">
        <f t="shared" si="201"/>
        <v>3.594116431401795E-05</v>
      </c>
      <c r="CN389" s="12">
        <f t="shared" si="201"/>
        <v>3.594116431401795E-05</v>
      </c>
      <c r="CO389" s="12">
        <f t="shared" si="201"/>
        <v>0</v>
      </c>
      <c r="CP389" s="12">
        <f t="shared" si="201"/>
        <v>1.7970582157008976E-05</v>
      </c>
      <c r="CQ389" s="12">
        <f t="shared" si="201"/>
        <v>0.00010782349294205386</v>
      </c>
      <c r="CR389" s="12">
        <f t="shared" si="201"/>
        <v>2.6955873235513466E-05</v>
      </c>
      <c r="CS389" s="12">
        <f t="shared" si="201"/>
        <v>1.7970582157008976E-05</v>
      </c>
      <c r="CT389" s="12">
        <f t="shared" si="201"/>
        <v>0.0001437646572560718</v>
      </c>
      <c r="CU389" s="12">
        <f aca="true" t="shared" si="202" ref="CU389:EG389">CU388/111293</f>
        <v>8.985291078504488E-06</v>
      </c>
      <c r="CV389" s="12">
        <f t="shared" si="202"/>
        <v>3.594116431401795E-05</v>
      </c>
      <c r="CW389" s="12">
        <f t="shared" si="202"/>
        <v>0.0006469409576523231</v>
      </c>
      <c r="CX389" s="12">
        <f t="shared" si="202"/>
        <v>0.00018869111264859426</v>
      </c>
      <c r="CY389" s="12">
        <f t="shared" si="202"/>
        <v>4.492645539252244E-05</v>
      </c>
      <c r="CZ389" s="12">
        <f t="shared" si="202"/>
        <v>7.18823286280359E-05</v>
      </c>
      <c r="DA389" s="12">
        <f t="shared" si="202"/>
        <v>3.594116431401795E-05</v>
      </c>
      <c r="DB389" s="12">
        <f t="shared" si="202"/>
        <v>6.289703754953141E-05</v>
      </c>
      <c r="DC389" s="12">
        <f t="shared" si="202"/>
        <v>6.289703754953141E-05</v>
      </c>
      <c r="DD389" s="12">
        <f t="shared" si="202"/>
        <v>0.00018869111264859426</v>
      </c>
      <c r="DE389" s="12">
        <f t="shared" si="202"/>
        <v>0.00254283737521677</v>
      </c>
      <c r="DF389" s="12">
        <f t="shared" si="202"/>
        <v>0.6190595994357238</v>
      </c>
      <c r="DG389" s="12">
        <f t="shared" si="202"/>
        <v>0.0001437646572560718</v>
      </c>
      <c r="DH389" s="12">
        <f t="shared" si="202"/>
        <v>0.0010602643472635296</v>
      </c>
      <c r="DI389" s="12">
        <f t="shared" si="202"/>
        <v>6.289703754953141E-05</v>
      </c>
      <c r="DJ389" s="12">
        <f t="shared" si="202"/>
        <v>0.0001527499483345763</v>
      </c>
      <c r="DK389" s="12">
        <f t="shared" si="202"/>
        <v>0.0001437646572560718</v>
      </c>
      <c r="DL389" s="12">
        <f t="shared" si="202"/>
        <v>0.0007188232862803591</v>
      </c>
      <c r="DM389" s="12">
        <f t="shared" si="202"/>
        <v>6.289703754953141E-05</v>
      </c>
      <c r="DN389" s="12">
        <f t="shared" si="202"/>
        <v>4.492645539252244E-05</v>
      </c>
      <c r="DO389" s="12">
        <f t="shared" si="202"/>
        <v>0.00012579407509906283</v>
      </c>
      <c r="DP389" s="12">
        <f t="shared" si="202"/>
        <v>6.289703754953141E-05</v>
      </c>
      <c r="DQ389" s="12">
        <f t="shared" si="202"/>
        <v>8.985291078504488E-05</v>
      </c>
      <c r="DR389" s="12">
        <f t="shared" si="202"/>
        <v>1.7970582157008976E-05</v>
      </c>
      <c r="DS389" s="12">
        <f t="shared" si="202"/>
        <v>0.00254283737521677</v>
      </c>
      <c r="DT389" s="12">
        <f t="shared" si="202"/>
        <v>5.391174647102693E-05</v>
      </c>
      <c r="DU389" s="12">
        <f t="shared" si="202"/>
        <v>8.985291078504488E-06</v>
      </c>
      <c r="DV389" s="12">
        <f t="shared" si="202"/>
        <v>2.6955873235513466E-05</v>
      </c>
      <c r="DW389" s="12">
        <f t="shared" si="202"/>
        <v>3.594116431401795E-05</v>
      </c>
      <c r="DX389" s="12">
        <f t="shared" si="202"/>
        <v>0.0012040290045196014</v>
      </c>
      <c r="DY389" s="12">
        <f t="shared" si="202"/>
        <v>1.7970582157008976E-05</v>
      </c>
      <c r="DZ389" s="12">
        <f t="shared" si="202"/>
        <v>5.391174647102693E-05</v>
      </c>
      <c r="EA389" s="12">
        <f t="shared" si="202"/>
        <v>0.0001437646572560718</v>
      </c>
      <c r="EB389" s="12">
        <f t="shared" si="202"/>
        <v>6.289703754953141E-05</v>
      </c>
      <c r="EC389" s="12">
        <f t="shared" si="202"/>
        <v>7.18823286280359E-05</v>
      </c>
      <c r="ED389" s="12">
        <f t="shared" si="202"/>
        <v>4.492645539252244E-05</v>
      </c>
      <c r="EE389" s="12">
        <f t="shared" si="202"/>
        <v>0</v>
      </c>
      <c r="EF389" s="12">
        <f t="shared" si="202"/>
        <v>7.18823286280359E-05</v>
      </c>
      <c r="EG389" s="12">
        <f t="shared" si="202"/>
        <v>1.7970582157008976E-05</v>
      </c>
    </row>
    <row r="390" spans="2:137" ht="4.5" customHeight="1">
      <c r="B390" s="13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</row>
    <row r="391" spans="1:137" ht="12.75">
      <c r="A391" s="3" t="s">
        <v>126</v>
      </c>
      <c r="B391" s="13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</row>
    <row r="392" spans="2:137" ht="12.75">
      <c r="B392" s="7" t="s">
        <v>124</v>
      </c>
      <c r="C392" s="8">
        <v>11</v>
      </c>
      <c r="D392" s="8">
        <v>19</v>
      </c>
      <c r="E392" s="8">
        <v>3</v>
      </c>
      <c r="F392" s="8">
        <v>6</v>
      </c>
      <c r="G392" s="8">
        <v>16</v>
      </c>
      <c r="H392" s="8">
        <v>8</v>
      </c>
      <c r="I392" s="8">
        <v>13</v>
      </c>
      <c r="J392" s="8">
        <v>6</v>
      </c>
      <c r="K392" s="8">
        <v>28</v>
      </c>
      <c r="L392" s="8">
        <v>17</v>
      </c>
      <c r="M392" s="8">
        <v>28</v>
      </c>
      <c r="N392" s="8">
        <v>49</v>
      </c>
      <c r="O392" s="8">
        <v>23</v>
      </c>
      <c r="P392" s="8">
        <v>2</v>
      </c>
      <c r="Q392" s="8">
        <v>9</v>
      </c>
      <c r="R392" s="8">
        <v>103</v>
      </c>
      <c r="S392" s="8">
        <v>25645</v>
      </c>
      <c r="T392" s="8">
        <v>1576</v>
      </c>
      <c r="U392" s="8">
        <v>4</v>
      </c>
      <c r="V392" s="8">
        <v>5</v>
      </c>
      <c r="W392" s="8">
        <v>8</v>
      </c>
      <c r="X392" s="8">
        <v>4</v>
      </c>
      <c r="Y392" s="8">
        <v>148</v>
      </c>
      <c r="Z392" s="8">
        <v>119</v>
      </c>
      <c r="AA392" s="8">
        <v>6</v>
      </c>
      <c r="AB392" s="8">
        <v>1</v>
      </c>
      <c r="AC392" s="8">
        <v>3</v>
      </c>
      <c r="AD392" s="8">
        <v>1</v>
      </c>
      <c r="AE392" s="8">
        <v>6</v>
      </c>
      <c r="AF392" s="8">
        <v>27</v>
      </c>
      <c r="AG392" s="8">
        <v>165</v>
      </c>
      <c r="AH392" s="8">
        <v>2</v>
      </c>
      <c r="AI392" s="8">
        <v>2</v>
      </c>
      <c r="AJ392" s="8">
        <v>11</v>
      </c>
      <c r="AK392" s="8">
        <v>2</v>
      </c>
      <c r="AL392" s="8">
        <v>40</v>
      </c>
      <c r="AM392" s="8">
        <v>5</v>
      </c>
      <c r="AN392" s="8">
        <v>7</v>
      </c>
      <c r="AO392" s="8">
        <v>42</v>
      </c>
      <c r="AP392" s="8">
        <v>47</v>
      </c>
      <c r="AQ392" s="8">
        <v>16</v>
      </c>
      <c r="AR392" s="8">
        <v>18</v>
      </c>
      <c r="AS392" s="8">
        <v>8</v>
      </c>
      <c r="AT392" s="8">
        <v>10</v>
      </c>
      <c r="AU392" s="8">
        <v>5</v>
      </c>
      <c r="AV392" s="8">
        <v>6</v>
      </c>
      <c r="AW392" s="8">
        <v>19</v>
      </c>
      <c r="AX392" s="8">
        <v>9</v>
      </c>
      <c r="AY392" s="8">
        <v>12</v>
      </c>
      <c r="AZ392" s="8">
        <v>393</v>
      </c>
      <c r="BA392" s="8">
        <v>12</v>
      </c>
      <c r="BB392" s="8">
        <v>3</v>
      </c>
      <c r="BC392" s="8">
        <v>9</v>
      </c>
      <c r="BD392" s="8">
        <v>54</v>
      </c>
      <c r="BE392" s="8">
        <v>6</v>
      </c>
      <c r="BF392" s="8">
        <v>5</v>
      </c>
      <c r="BG392" s="8">
        <v>3</v>
      </c>
      <c r="BH392" s="8">
        <v>8</v>
      </c>
      <c r="BI392" s="8">
        <v>3</v>
      </c>
      <c r="BJ392" s="8">
        <v>10</v>
      </c>
      <c r="BK392" s="8">
        <v>1</v>
      </c>
      <c r="BL392" s="8">
        <v>3</v>
      </c>
      <c r="BM392" s="8">
        <v>4</v>
      </c>
      <c r="BN392" s="8">
        <v>6</v>
      </c>
      <c r="BO392" s="8">
        <v>4</v>
      </c>
      <c r="BP392" s="8">
        <v>4</v>
      </c>
      <c r="BQ392" s="8">
        <v>55</v>
      </c>
      <c r="BR392" s="8">
        <v>13</v>
      </c>
      <c r="BS392" s="8">
        <v>2</v>
      </c>
      <c r="BT392" s="8">
        <v>7</v>
      </c>
      <c r="BU392" s="8">
        <v>31</v>
      </c>
      <c r="BV392" s="8">
        <v>15914</v>
      </c>
      <c r="BW392" s="8">
        <v>3</v>
      </c>
      <c r="BX392" s="8">
        <v>1</v>
      </c>
      <c r="BY392" s="8">
        <v>3</v>
      </c>
      <c r="BZ392" s="8">
        <v>2</v>
      </c>
      <c r="CA392" s="8">
        <v>7</v>
      </c>
      <c r="CB392" s="8">
        <v>1</v>
      </c>
      <c r="CC392" s="8">
        <v>1</v>
      </c>
      <c r="CD392" s="8">
        <v>1</v>
      </c>
      <c r="CE392" s="8">
        <v>4</v>
      </c>
      <c r="CF392" s="8">
        <v>7</v>
      </c>
      <c r="CG392" s="8">
        <v>24</v>
      </c>
      <c r="CH392" s="8">
        <v>7</v>
      </c>
      <c r="CI392" s="8">
        <v>16</v>
      </c>
      <c r="CJ392" s="8">
        <v>2</v>
      </c>
      <c r="CK392" s="8">
        <v>5</v>
      </c>
      <c r="CL392" s="8">
        <v>12</v>
      </c>
      <c r="CM392" s="8">
        <v>3</v>
      </c>
      <c r="CN392" s="8">
        <v>7</v>
      </c>
      <c r="CO392" s="8">
        <v>3</v>
      </c>
      <c r="CP392" s="8">
        <v>4</v>
      </c>
      <c r="CQ392" s="8">
        <v>12</v>
      </c>
      <c r="CR392" s="8">
        <v>6</v>
      </c>
      <c r="CS392" s="8">
        <v>4</v>
      </c>
      <c r="CT392" s="8">
        <v>3</v>
      </c>
      <c r="CU392" s="8">
        <v>2</v>
      </c>
      <c r="CV392" s="8">
        <v>7</v>
      </c>
      <c r="CW392" s="8">
        <v>67</v>
      </c>
      <c r="CX392" s="8">
        <v>22</v>
      </c>
      <c r="CY392" s="8">
        <v>3</v>
      </c>
      <c r="CZ392" s="8">
        <v>7</v>
      </c>
      <c r="DA392" s="8">
        <v>8</v>
      </c>
      <c r="DB392" s="8">
        <v>9</v>
      </c>
      <c r="DC392" s="8">
        <v>16</v>
      </c>
      <c r="DD392" s="8">
        <v>45</v>
      </c>
      <c r="DE392" s="8">
        <v>182</v>
      </c>
      <c r="DF392" s="8">
        <v>73972</v>
      </c>
      <c r="DG392" s="8">
        <v>24</v>
      </c>
      <c r="DH392" s="8">
        <v>210</v>
      </c>
      <c r="DI392" s="8">
        <v>17</v>
      </c>
      <c r="DJ392" s="8">
        <v>15</v>
      </c>
      <c r="DK392" s="8">
        <v>43</v>
      </c>
      <c r="DL392" s="8">
        <v>91</v>
      </c>
      <c r="DM392" s="8">
        <v>23</v>
      </c>
      <c r="DN392" s="8">
        <v>12</v>
      </c>
      <c r="DO392" s="8">
        <v>12</v>
      </c>
      <c r="DP392" s="8">
        <v>8</v>
      </c>
      <c r="DQ392" s="8">
        <v>12</v>
      </c>
      <c r="DR392" s="8">
        <v>4</v>
      </c>
      <c r="DS392" s="8">
        <v>312</v>
      </c>
      <c r="DT392" s="8">
        <v>5</v>
      </c>
      <c r="DU392" s="8">
        <v>1</v>
      </c>
      <c r="DV392" s="8">
        <v>2</v>
      </c>
      <c r="DW392" s="8">
        <v>2</v>
      </c>
      <c r="DX392" s="8">
        <v>24</v>
      </c>
      <c r="DY392" s="8">
        <v>4</v>
      </c>
      <c r="DZ392" s="8">
        <v>11</v>
      </c>
      <c r="EA392" s="8">
        <v>13</v>
      </c>
      <c r="EB392" s="8">
        <v>13</v>
      </c>
      <c r="EC392" s="8">
        <v>9</v>
      </c>
      <c r="ED392" s="8">
        <v>5</v>
      </c>
      <c r="EE392" s="8">
        <v>3</v>
      </c>
      <c r="EF392" s="8">
        <v>6</v>
      </c>
      <c r="EG392" s="8">
        <v>2</v>
      </c>
    </row>
    <row r="393" spans="1:137" ht="12.75">
      <c r="A393" s="9" t="s">
        <v>13</v>
      </c>
      <c r="C393" s="8">
        <v>11</v>
      </c>
      <c r="D393" s="8">
        <v>19</v>
      </c>
      <c r="E393" s="8">
        <v>3</v>
      </c>
      <c r="F393" s="8">
        <v>6</v>
      </c>
      <c r="G393" s="8">
        <v>16</v>
      </c>
      <c r="H393" s="8">
        <v>8</v>
      </c>
      <c r="I393" s="8">
        <v>13</v>
      </c>
      <c r="J393" s="8">
        <v>6</v>
      </c>
      <c r="K393" s="8">
        <v>28</v>
      </c>
      <c r="L393" s="8">
        <v>17</v>
      </c>
      <c r="M393" s="8">
        <v>28</v>
      </c>
      <c r="N393" s="8">
        <v>49</v>
      </c>
      <c r="O393" s="8">
        <v>23</v>
      </c>
      <c r="P393" s="8">
        <v>2</v>
      </c>
      <c r="Q393" s="8">
        <v>9</v>
      </c>
      <c r="R393" s="8">
        <v>103</v>
      </c>
      <c r="S393" s="8">
        <v>25645</v>
      </c>
      <c r="T393" s="8">
        <v>1576</v>
      </c>
      <c r="U393" s="8">
        <v>4</v>
      </c>
      <c r="V393" s="8">
        <v>5</v>
      </c>
      <c r="W393" s="8">
        <v>8</v>
      </c>
      <c r="X393" s="8">
        <v>4</v>
      </c>
      <c r="Y393" s="8">
        <v>148</v>
      </c>
      <c r="Z393" s="8">
        <v>119</v>
      </c>
      <c r="AA393" s="8">
        <v>6</v>
      </c>
      <c r="AB393" s="8">
        <v>1</v>
      </c>
      <c r="AC393" s="8">
        <v>3</v>
      </c>
      <c r="AD393" s="8">
        <v>1</v>
      </c>
      <c r="AE393" s="8">
        <v>6</v>
      </c>
      <c r="AF393" s="8">
        <v>27</v>
      </c>
      <c r="AG393" s="8">
        <v>165</v>
      </c>
      <c r="AH393" s="8">
        <v>2</v>
      </c>
      <c r="AI393" s="8">
        <v>2</v>
      </c>
      <c r="AJ393" s="8">
        <v>11</v>
      </c>
      <c r="AK393" s="8">
        <v>2</v>
      </c>
      <c r="AL393" s="8">
        <v>40</v>
      </c>
      <c r="AM393" s="8">
        <v>5</v>
      </c>
      <c r="AN393" s="8">
        <v>7</v>
      </c>
      <c r="AO393" s="8">
        <v>42</v>
      </c>
      <c r="AP393" s="8">
        <v>47</v>
      </c>
      <c r="AQ393" s="8">
        <v>16</v>
      </c>
      <c r="AR393" s="8">
        <v>18</v>
      </c>
      <c r="AS393" s="8">
        <v>8</v>
      </c>
      <c r="AT393" s="8">
        <v>10</v>
      </c>
      <c r="AU393" s="8">
        <v>5</v>
      </c>
      <c r="AV393" s="8">
        <v>6</v>
      </c>
      <c r="AW393" s="8">
        <v>19</v>
      </c>
      <c r="AX393" s="8">
        <v>9</v>
      </c>
      <c r="AY393" s="8">
        <v>12</v>
      </c>
      <c r="AZ393" s="8">
        <v>393</v>
      </c>
      <c r="BA393" s="8">
        <v>12</v>
      </c>
      <c r="BB393" s="8">
        <v>3</v>
      </c>
      <c r="BC393" s="8">
        <v>9</v>
      </c>
      <c r="BD393" s="8">
        <v>54</v>
      </c>
      <c r="BE393" s="8">
        <v>6</v>
      </c>
      <c r="BF393" s="8">
        <v>5</v>
      </c>
      <c r="BG393" s="8">
        <v>3</v>
      </c>
      <c r="BH393" s="8">
        <v>8</v>
      </c>
      <c r="BI393" s="8">
        <v>3</v>
      </c>
      <c r="BJ393" s="8">
        <v>10</v>
      </c>
      <c r="BK393" s="8">
        <v>1</v>
      </c>
      <c r="BL393" s="8">
        <v>3</v>
      </c>
      <c r="BM393" s="8">
        <v>4</v>
      </c>
      <c r="BN393" s="8">
        <v>6</v>
      </c>
      <c r="BO393" s="8">
        <v>4</v>
      </c>
      <c r="BP393" s="8">
        <v>4</v>
      </c>
      <c r="BQ393" s="8">
        <v>55</v>
      </c>
      <c r="BR393" s="8">
        <v>13</v>
      </c>
      <c r="BS393" s="8">
        <v>2</v>
      </c>
      <c r="BT393" s="8">
        <v>7</v>
      </c>
      <c r="BU393" s="8">
        <v>31</v>
      </c>
      <c r="BV393" s="8">
        <v>15914</v>
      </c>
      <c r="BW393" s="8">
        <v>3</v>
      </c>
      <c r="BX393" s="8">
        <v>1</v>
      </c>
      <c r="BY393" s="8">
        <v>3</v>
      </c>
      <c r="BZ393" s="8">
        <v>2</v>
      </c>
      <c r="CA393" s="8">
        <v>7</v>
      </c>
      <c r="CB393" s="8">
        <v>1</v>
      </c>
      <c r="CC393" s="8">
        <v>1</v>
      </c>
      <c r="CD393" s="8">
        <v>1</v>
      </c>
      <c r="CE393" s="8">
        <v>4</v>
      </c>
      <c r="CF393" s="8">
        <v>7</v>
      </c>
      <c r="CG393" s="8">
        <v>24</v>
      </c>
      <c r="CH393" s="8">
        <v>7</v>
      </c>
      <c r="CI393" s="8">
        <v>16</v>
      </c>
      <c r="CJ393" s="8">
        <v>2</v>
      </c>
      <c r="CK393" s="8">
        <v>5</v>
      </c>
      <c r="CL393" s="8">
        <v>12</v>
      </c>
      <c r="CM393" s="8">
        <v>3</v>
      </c>
      <c r="CN393" s="8">
        <v>7</v>
      </c>
      <c r="CO393" s="8">
        <v>3</v>
      </c>
      <c r="CP393" s="8">
        <v>4</v>
      </c>
      <c r="CQ393" s="8">
        <v>12</v>
      </c>
      <c r="CR393" s="8">
        <v>6</v>
      </c>
      <c r="CS393" s="8">
        <v>4</v>
      </c>
      <c r="CT393" s="8">
        <v>3</v>
      </c>
      <c r="CU393" s="8">
        <v>2</v>
      </c>
      <c r="CV393" s="8">
        <v>7</v>
      </c>
      <c r="CW393" s="8">
        <v>67</v>
      </c>
      <c r="CX393" s="8">
        <v>22</v>
      </c>
      <c r="CY393" s="8">
        <v>3</v>
      </c>
      <c r="CZ393" s="8">
        <v>7</v>
      </c>
      <c r="DA393" s="8">
        <v>8</v>
      </c>
      <c r="DB393" s="8">
        <v>9</v>
      </c>
      <c r="DC393" s="8">
        <v>16</v>
      </c>
      <c r="DD393" s="8">
        <v>45</v>
      </c>
      <c r="DE393" s="8">
        <v>182</v>
      </c>
      <c r="DF393" s="8">
        <v>73972</v>
      </c>
      <c r="DG393" s="8">
        <v>24</v>
      </c>
      <c r="DH393" s="8">
        <v>210</v>
      </c>
      <c r="DI393" s="8">
        <v>17</v>
      </c>
      <c r="DJ393" s="8">
        <v>15</v>
      </c>
      <c r="DK393" s="8">
        <v>43</v>
      </c>
      <c r="DL393" s="8">
        <v>91</v>
      </c>
      <c r="DM393" s="8">
        <v>23</v>
      </c>
      <c r="DN393" s="8">
        <v>12</v>
      </c>
      <c r="DO393" s="8">
        <v>12</v>
      </c>
      <c r="DP393" s="8">
        <v>8</v>
      </c>
      <c r="DQ393" s="8">
        <v>12</v>
      </c>
      <c r="DR393" s="8">
        <v>4</v>
      </c>
      <c r="DS393" s="8">
        <v>312</v>
      </c>
      <c r="DT393" s="8">
        <v>5</v>
      </c>
      <c r="DU393" s="8">
        <v>1</v>
      </c>
      <c r="DV393" s="8">
        <v>2</v>
      </c>
      <c r="DW393" s="8">
        <v>2</v>
      </c>
      <c r="DX393" s="8">
        <v>24</v>
      </c>
      <c r="DY393" s="8">
        <v>4</v>
      </c>
      <c r="DZ393" s="8">
        <v>11</v>
      </c>
      <c r="EA393" s="8">
        <v>13</v>
      </c>
      <c r="EB393" s="8">
        <v>13</v>
      </c>
      <c r="EC393" s="8">
        <v>9</v>
      </c>
      <c r="ED393" s="8">
        <v>5</v>
      </c>
      <c r="EE393" s="8">
        <v>3</v>
      </c>
      <c r="EF393" s="8">
        <v>6</v>
      </c>
      <c r="EG393" s="8">
        <v>2</v>
      </c>
    </row>
    <row r="394" spans="2:137" s="10" customFormat="1" ht="12.75" customHeight="1">
      <c r="B394" s="11" t="s">
        <v>145</v>
      </c>
      <c r="C394" s="12">
        <f aca="true" t="shared" si="203" ref="C394:AH394">C393/120231</f>
        <v>9.149054736299291E-05</v>
      </c>
      <c r="D394" s="12">
        <f t="shared" si="203"/>
        <v>0.00015802912726335137</v>
      </c>
      <c r="E394" s="12">
        <f t="shared" si="203"/>
        <v>2.4951967462634428E-05</v>
      </c>
      <c r="F394" s="12">
        <f t="shared" si="203"/>
        <v>4.9903934925268855E-05</v>
      </c>
      <c r="G394" s="12">
        <f t="shared" si="203"/>
        <v>0.00013307715980071696</v>
      </c>
      <c r="H394" s="12">
        <f t="shared" si="203"/>
        <v>6.653857990035848E-05</v>
      </c>
      <c r="I394" s="12">
        <f t="shared" si="203"/>
        <v>0.00010812519233808253</v>
      </c>
      <c r="J394" s="12">
        <f t="shared" si="203"/>
        <v>4.9903934925268855E-05</v>
      </c>
      <c r="K394" s="12">
        <f t="shared" si="203"/>
        <v>0.00023288502965125468</v>
      </c>
      <c r="L394" s="12">
        <f t="shared" si="203"/>
        <v>0.00014139448228826177</v>
      </c>
      <c r="M394" s="12">
        <f t="shared" si="203"/>
        <v>0.00023288502965125468</v>
      </c>
      <c r="N394" s="12">
        <f t="shared" si="203"/>
        <v>0.0004075488018896957</v>
      </c>
      <c r="O394" s="12">
        <f t="shared" si="203"/>
        <v>0.0001912984172135306</v>
      </c>
      <c r="P394" s="12">
        <f t="shared" si="203"/>
        <v>1.663464497508962E-05</v>
      </c>
      <c r="Q394" s="12">
        <f t="shared" si="203"/>
        <v>7.485590238790328E-05</v>
      </c>
      <c r="R394" s="12">
        <f t="shared" si="203"/>
        <v>0.0008566842162171154</v>
      </c>
      <c r="S394" s="12">
        <f t="shared" si="203"/>
        <v>0.21329773519308665</v>
      </c>
      <c r="T394" s="12">
        <f t="shared" si="203"/>
        <v>0.01310810024037062</v>
      </c>
      <c r="U394" s="12">
        <f t="shared" si="203"/>
        <v>3.326928995017924E-05</v>
      </c>
      <c r="V394" s="12">
        <f t="shared" si="203"/>
        <v>4.158661243772405E-05</v>
      </c>
      <c r="W394" s="12">
        <f t="shared" si="203"/>
        <v>6.653857990035848E-05</v>
      </c>
      <c r="X394" s="12">
        <f t="shared" si="203"/>
        <v>3.326928995017924E-05</v>
      </c>
      <c r="Y394" s="12">
        <f t="shared" si="203"/>
        <v>0.0012309637281566318</v>
      </c>
      <c r="Z394" s="12">
        <f t="shared" si="203"/>
        <v>0.0009897613760178323</v>
      </c>
      <c r="AA394" s="12">
        <f t="shared" si="203"/>
        <v>4.9903934925268855E-05</v>
      </c>
      <c r="AB394" s="12">
        <f t="shared" si="203"/>
        <v>8.31732248754481E-06</v>
      </c>
      <c r="AC394" s="12">
        <f t="shared" si="203"/>
        <v>2.4951967462634428E-05</v>
      </c>
      <c r="AD394" s="12">
        <f t="shared" si="203"/>
        <v>8.31732248754481E-06</v>
      </c>
      <c r="AE394" s="12">
        <f t="shared" si="203"/>
        <v>4.9903934925268855E-05</v>
      </c>
      <c r="AF394" s="12">
        <f t="shared" si="203"/>
        <v>0.00022456770716370987</v>
      </c>
      <c r="AG394" s="12">
        <f t="shared" si="203"/>
        <v>0.0013723582104448937</v>
      </c>
      <c r="AH394" s="12">
        <f t="shared" si="203"/>
        <v>1.663464497508962E-05</v>
      </c>
      <c r="AI394" s="12">
        <f aca="true" t="shared" si="204" ref="AI394:CT394">AI393/120231</f>
        <v>1.663464497508962E-05</v>
      </c>
      <c r="AJ394" s="12">
        <f t="shared" si="204"/>
        <v>9.149054736299291E-05</v>
      </c>
      <c r="AK394" s="12">
        <f t="shared" si="204"/>
        <v>1.663464497508962E-05</v>
      </c>
      <c r="AL394" s="12">
        <f t="shared" si="204"/>
        <v>0.0003326928995017924</v>
      </c>
      <c r="AM394" s="12">
        <f t="shared" si="204"/>
        <v>4.158661243772405E-05</v>
      </c>
      <c r="AN394" s="12">
        <f t="shared" si="204"/>
        <v>5.822125741281367E-05</v>
      </c>
      <c r="AO394" s="12">
        <f t="shared" si="204"/>
        <v>0.000349327544476882</v>
      </c>
      <c r="AP394" s="12">
        <f t="shared" si="204"/>
        <v>0.00039091415691460606</v>
      </c>
      <c r="AQ394" s="12">
        <f t="shared" si="204"/>
        <v>0.00013307715980071696</v>
      </c>
      <c r="AR394" s="12">
        <f t="shared" si="204"/>
        <v>0.00014971180477580656</v>
      </c>
      <c r="AS394" s="12">
        <f t="shared" si="204"/>
        <v>6.653857990035848E-05</v>
      </c>
      <c r="AT394" s="12">
        <f t="shared" si="204"/>
        <v>8.31732248754481E-05</v>
      </c>
      <c r="AU394" s="12">
        <f t="shared" si="204"/>
        <v>4.158661243772405E-05</v>
      </c>
      <c r="AV394" s="12">
        <f t="shared" si="204"/>
        <v>4.9903934925268855E-05</v>
      </c>
      <c r="AW394" s="12">
        <f t="shared" si="204"/>
        <v>0.00015802912726335137</v>
      </c>
      <c r="AX394" s="12">
        <f t="shared" si="204"/>
        <v>7.485590238790328E-05</v>
      </c>
      <c r="AY394" s="12">
        <f t="shared" si="204"/>
        <v>9.980786985053771E-05</v>
      </c>
      <c r="AZ394" s="12">
        <f t="shared" si="204"/>
        <v>0.0032687077376051103</v>
      </c>
      <c r="BA394" s="12">
        <f t="shared" si="204"/>
        <v>9.980786985053771E-05</v>
      </c>
      <c r="BB394" s="12">
        <f t="shared" si="204"/>
        <v>2.4951967462634428E-05</v>
      </c>
      <c r="BC394" s="12">
        <f t="shared" si="204"/>
        <v>7.485590238790328E-05</v>
      </c>
      <c r="BD394" s="12">
        <f t="shared" si="204"/>
        <v>0.00044913541432741973</v>
      </c>
      <c r="BE394" s="12">
        <f t="shared" si="204"/>
        <v>4.9903934925268855E-05</v>
      </c>
      <c r="BF394" s="12">
        <f t="shared" si="204"/>
        <v>4.158661243772405E-05</v>
      </c>
      <c r="BG394" s="12">
        <f t="shared" si="204"/>
        <v>2.4951967462634428E-05</v>
      </c>
      <c r="BH394" s="12">
        <f t="shared" si="204"/>
        <v>6.653857990035848E-05</v>
      </c>
      <c r="BI394" s="12">
        <f t="shared" si="204"/>
        <v>2.4951967462634428E-05</v>
      </c>
      <c r="BJ394" s="12">
        <f t="shared" si="204"/>
        <v>8.31732248754481E-05</v>
      </c>
      <c r="BK394" s="12">
        <f t="shared" si="204"/>
        <v>8.31732248754481E-06</v>
      </c>
      <c r="BL394" s="12">
        <f t="shared" si="204"/>
        <v>2.4951967462634428E-05</v>
      </c>
      <c r="BM394" s="12">
        <f t="shared" si="204"/>
        <v>3.326928995017924E-05</v>
      </c>
      <c r="BN394" s="12">
        <f t="shared" si="204"/>
        <v>4.9903934925268855E-05</v>
      </c>
      <c r="BO394" s="12">
        <f t="shared" si="204"/>
        <v>3.326928995017924E-05</v>
      </c>
      <c r="BP394" s="12">
        <f t="shared" si="204"/>
        <v>3.326928995017924E-05</v>
      </c>
      <c r="BQ394" s="12">
        <f t="shared" si="204"/>
        <v>0.0004574527368149645</v>
      </c>
      <c r="BR394" s="12">
        <f t="shared" si="204"/>
        <v>0.00010812519233808253</v>
      </c>
      <c r="BS394" s="12">
        <f t="shared" si="204"/>
        <v>1.663464497508962E-05</v>
      </c>
      <c r="BT394" s="12">
        <f t="shared" si="204"/>
        <v>5.822125741281367E-05</v>
      </c>
      <c r="BU394" s="12">
        <f t="shared" si="204"/>
        <v>0.00025783699711388907</v>
      </c>
      <c r="BV394" s="12">
        <f t="shared" si="204"/>
        <v>0.1323618700667881</v>
      </c>
      <c r="BW394" s="12">
        <f t="shared" si="204"/>
        <v>2.4951967462634428E-05</v>
      </c>
      <c r="BX394" s="12">
        <f t="shared" si="204"/>
        <v>8.31732248754481E-06</v>
      </c>
      <c r="BY394" s="12">
        <f t="shared" si="204"/>
        <v>2.4951967462634428E-05</v>
      </c>
      <c r="BZ394" s="12">
        <f t="shared" si="204"/>
        <v>1.663464497508962E-05</v>
      </c>
      <c r="CA394" s="12">
        <f t="shared" si="204"/>
        <v>5.822125741281367E-05</v>
      </c>
      <c r="CB394" s="12">
        <f t="shared" si="204"/>
        <v>8.31732248754481E-06</v>
      </c>
      <c r="CC394" s="12">
        <f t="shared" si="204"/>
        <v>8.31732248754481E-06</v>
      </c>
      <c r="CD394" s="12">
        <f t="shared" si="204"/>
        <v>8.31732248754481E-06</v>
      </c>
      <c r="CE394" s="12">
        <f t="shared" si="204"/>
        <v>3.326928995017924E-05</v>
      </c>
      <c r="CF394" s="12">
        <f t="shared" si="204"/>
        <v>5.822125741281367E-05</v>
      </c>
      <c r="CG394" s="12">
        <f t="shared" si="204"/>
        <v>0.00019961573970107542</v>
      </c>
      <c r="CH394" s="12">
        <f t="shared" si="204"/>
        <v>5.822125741281367E-05</v>
      </c>
      <c r="CI394" s="12">
        <f t="shared" si="204"/>
        <v>0.00013307715980071696</v>
      </c>
      <c r="CJ394" s="12">
        <f t="shared" si="204"/>
        <v>1.663464497508962E-05</v>
      </c>
      <c r="CK394" s="12">
        <f t="shared" si="204"/>
        <v>4.158661243772405E-05</v>
      </c>
      <c r="CL394" s="12">
        <f t="shared" si="204"/>
        <v>9.980786985053771E-05</v>
      </c>
      <c r="CM394" s="12">
        <f t="shared" si="204"/>
        <v>2.4951967462634428E-05</v>
      </c>
      <c r="CN394" s="12">
        <f t="shared" si="204"/>
        <v>5.822125741281367E-05</v>
      </c>
      <c r="CO394" s="12">
        <f t="shared" si="204"/>
        <v>2.4951967462634428E-05</v>
      </c>
      <c r="CP394" s="12">
        <f t="shared" si="204"/>
        <v>3.326928995017924E-05</v>
      </c>
      <c r="CQ394" s="12">
        <f t="shared" si="204"/>
        <v>9.980786985053771E-05</v>
      </c>
      <c r="CR394" s="12">
        <f t="shared" si="204"/>
        <v>4.9903934925268855E-05</v>
      </c>
      <c r="CS394" s="12">
        <f t="shared" si="204"/>
        <v>3.326928995017924E-05</v>
      </c>
      <c r="CT394" s="12">
        <f t="shared" si="204"/>
        <v>2.4951967462634428E-05</v>
      </c>
      <c r="CU394" s="12">
        <f aca="true" t="shared" si="205" ref="CU394:EG394">CU393/120231</f>
        <v>1.663464497508962E-05</v>
      </c>
      <c r="CV394" s="12">
        <f t="shared" si="205"/>
        <v>5.822125741281367E-05</v>
      </c>
      <c r="CW394" s="12">
        <f t="shared" si="205"/>
        <v>0.0005572606066655022</v>
      </c>
      <c r="CX394" s="12">
        <f t="shared" si="205"/>
        <v>0.00018298109472598582</v>
      </c>
      <c r="CY394" s="12">
        <f t="shared" si="205"/>
        <v>2.4951967462634428E-05</v>
      </c>
      <c r="CZ394" s="12">
        <f t="shared" si="205"/>
        <v>5.822125741281367E-05</v>
      </c>
      <c r="DA394" s="12">
        <f t="shared" si="205"/>
        <v>6.653857990035848E-05</v>
      </c>
      <c r="DB394" s="12">
        <f t="shared" si="205"/>
        <v>7.485590238790328E-05</v>
      </c>
      <c r="DC394" s="12">
        <f t="shared" si="205"/>
        <v>0.00013307715980071696</v>
      </c>
      <c r="DD394" s="12">
        <f t="shared" si="205"/>
        <v>0.0003742795119395164</v>
      </c>
      <c r="DE394" s="12">
        <f t="shared" si="205"/>
        <v>0.0015137526927331553</v>
      </c>
      <c r="DF394" s="12">
        <f t="shared" si="205"/>
        <v>0.6152489790486646</v>
      </c>
      <c r="DG394" s="12">
        <f t="shared" si="205"/>
        <v>0.00019961573970107542</v>
      </c>
      <c r="DH394" s="12">
        <f t="shared" si="205"/>
        <v>0.00174663772238441</v>
      </c>
      <c r="DI394" s="12">
        <f t="shared" si="205"/>
        <v>0.00014139448228826177</v>
      </c>
      <c r="DJ394" s="12">
        <f t="shared" si="205"/>
        <v>0.00012475983731317214</v>
      </c>
      <c r="DK394" s="12">
        <f t="shared" si="205"/>
        <v>0.0003576448669644268</v>
      </c>
      <c r="DL394" s="12">
        <f t="shared" si="205"/>
        <v>0.0007568763463665776</v>
      </c>
      <c r="DM394" s="12">
        <f t="shared" si="205"/>
        <v>0.0001912984172135306</v>
      </c>
      <c r="DN394" s="12">
        <f t="shared" si="205"/>
        <v>9.980786985053771E-05</v>
      </c>
      <c r="DO394" s="12">
        <f t="shared" si="205"/>
        <v>9.980786985053771E-05</v>
      </c>
      <c r="DP394" s="12">
        <f t="shared" si="205"/>
        <v>6.653857990035848E-05</v>
      </c>
      <c r="DQ394" s="12">
        <f t="shared" si="205"/>
        <v>9.980786985053771E-05</v>
      </c>
      <c r="DR394" s="12">
        <f t="shared" si="205"/>
        <v>3.326928995017924E-05</v>
      </c>
      <c r="DS394" s="12">
        <f t="shared" si="205"/>
        <v>0.0025950046161139807</v>
      </c>
      <c r="DT394" s="12">
        <f t="shared" si="205"/>
        <v>4.158661243772405E-05</v>
      </c>
      <c r="DU394" s="12">
        <f t="shared" si="205"/>
        <v>8.31732248754481E-06</v>
      </c>
      <c r="DV394" s="12">
        <f t="shared" si="205"/>
        <v>1.663464497508962E-05</v>
      </c>
      <c r="DW394" s="12">
        <f t="shared" si="205"/>
        <v>1.663464497508962E-05</v>
      </c>
      <c r="DX394" s="12">
        <f t="shared" si="205"/>
        <v>0.00019961573970107542</v>
      </c>
      <c r="DY394" s="12">
        <f t="shared" si="205"/>
        <v>3.326928995017924E-05</v>
      </c>
      <c r="DZ394" s="12">
        <f t="shared" si="205"/>
        <v>9.149054736299291E-05</v>
      </c>
      <c r="EA394" s="12">
        <f t="shared" si="205"/>
        <v>0.00010812519233808253</v>
      </c>
      <c r="EB394" s="12">
        <f t="shared" si="205"/>
        <v>0.00010812519233808253</v>
      </c>
      <c r="EC394" s="12">
        <f t="shared" si="205"/>
        <v>7.485590238790328E-05</v>
      </c>
      <c r="ED394" s="12">
        <f t="shared" si="205"/>
        <v>4.158661243772405E-05</v>
      </c>
      <c r="EE394" s="12">
        <f t="shared" si="205"/>
        <v>2.4951967462634428E-05</v>
      </c>
      <c r="EF394" s="12">
        <f t="shared" si="205"/>
        <v>4.9903934925268855E-05</v>
      </c>
      <c r="EG394" s="12">
        <f t="shared" si="205"/>
        <v>1.663464497508962E-05</v>
      </c>
    </row>
    <row r="395" spans="2:137" ht="4.5" customHeight="1">
      <c r="B395" s="13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</row>
    <row r="396" spans="1:137" ht="12.75">
      <c r="A396" s="3" t="s">
        <v>127</v>
      </c>
      <c r="B396" s="13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</row>
    <row r="397" spans="2:137" ht="12.75">
      <c r="B397" s="7" t="s">
        <v>124</v>
      </c>
      <c r="C397" s="8">
        <v>4</v>
      </c>
      <c r="D397" s="8">
        <v>13</v>
      </c>
      <c r="E397" s="8">
        <v>6</v>
      </c>
      <c r="F397" s="8">
        <v>5</v>
      </c>
      <c r="G397" s="8">
        <v>9</v>
      </c>
      <c r="H397" s="8">
        <v>10</v>
      </c>
      <c r="I397" s="8">
        <v>5</v>
      </c>
      <c r="J397" s="8">
        <v>3</v>
      </c>
      <c r="K397" s="8">
        <v>45</v>
      </c>
      <c r="L397" s="8">
        <v>23</v>
      </c>
      <c r="M397" s="8">
        <v>6</v>
      </c>
      <c r="N397" s="8">
        <v>41</v>
      </c>
      <c r="O397" s="8">
        <v>22</v>
      </c>
      <c r="P397" s="8">
        <v>0</v>
      </c>
      <c r="Q397" s="8">
        <v>5</v>
      </c>
      <c r="R397" s="8">
        <v>65</v>
      </c>
      <c r="S397" s="8">
        <v>18523</v>
      </c>
      <c r="T397" s="8">
        <v>635</v>
      </c>
      <c r="U397" s="8">
        <v>2</v>
      </c>
      <c r="V397" s="8">
        <v>5</v>
      </c>
      <c r="W397" s="8">
        <v>8</v>
      </c>
      <c r="X397" s="8">
        <v>2</v>
      </c>
      <c r="Y397" s="8">
        <v>122</v>
      </c>
      <c r="Z397" s="8">
        <v>72</v>
      </c>
      <c r="AA397" s="8">
        <v>7</v>
      </c>
      <c r="AB397" s="8">
        <v>8</v>
      </c>
      <c r="AC397" s="8">
        <v>2</v>
      </c>
      <c r="AD397" s="8">
        <v>8</v>
      </c>
      <c r="AE397" s="8">
        <v>5</v>
      </c>
      <c r="AF397" s="8">
        <v>27</v>
      </c>
      <c r="AG397" s="8">
        <v>99</v>
      </c>
      <c r="AH397" s="8">
        <v>3</v>
      </c>
      <c r="AI397" s="8">
        <v>1</v>
      </c>
      <c r="AJ397" s="8">
        <v>14</v>
      </c>
      <c r="AK397" s="8">
        <v>1</v>
      </c>
      <c r="AL397" s="8">
        <v>37</v>
      </c>
      <c r="AM397" s="8">
        <v>14</v>
      </c>
      <c r="AN397" s="8">
        <v>9</v>
      </c>
      <c r="AO397" s="8">
        <v>96</v>
      </c>
      <c r="AP397" s="8">
        <v>23</v>
      </c>
      <c r="AQ397" s="8">
        <v>8</v>
      </c>
      <c r="AR397" s="8">
        <v>16</v>
      </c>
      <c r="AS397" s="8">
        <v>4</v>
      </c>
      <c r="AT397" s="8">
        <v>12</v>
      </c>
      <c r="AU397" s="8">
        <v>4</v>
      </c>
      <c r="AV397" s="8">
        <v>9</v>
      </c>
      <c r="AW397" s="8">
        <v>21</v>
      </c>
      <c r="AX397" s="8">
        <v>2</v>
      </c>
      <c r="AY397" s="8">
        <v>8</v>
      </c>
      <c r="AZ397" s="8">
        <v>202</v>
      </c>
      <c r="BA397" s="8">
        <v>5</v>
      </c>
      <c r="BB397" s="8">
        <v>0</v>
      </c>
      <c r="BC397" s="8">
        <v>3</v>
      </c>
      <c r="BD397" s="8">
        <v>65</v>
      </c>
      <c r="BE397" s="8">
        <v>3</v>
      </c>
      <c r="BF397" s="8">
        <v>6</v>
      </c>
      <c r="BG397" s="8">
        <v>6</v>
      </c>
      <c r="BH397" s="8">
        <v>5</v>
      </c>
      <c r="BI397" s="8">
        <v>2</v>
      </c>
      <c r="BJ397" s="8">
        <v>17</v>
      </c>
      <c r="BK397" s="8">
        <v>1</v>
      </c>
      <c r="BL397" s="8">
        <v>0</v>
      </c>
      <c r="BM397" s="8">
        <v>4</v>
      </c>
      <c r="BN397" s="8">
        <v>7</v>
      </c>
      <c r="BO397" s="8">
        <v>3</v>
      </c>
      <c r="BP397" s="8">
        <v>3</v>
      </c>
      <c r="BQ397" s="8">
        <v>31</v>
      </c>
      <c r="BR397" s="8">
        <v>6</v>
      </c>
      <c r="BS397" s="8">
        <v>0</v>
      </c>
      <c r="BT397" s="8">
        <v>11</v>
      </c>
      <c r="BU397" s="8">
        <v>33</v>
      </c>
      <c r="BV397" s="8">
        <v>12721</v>
      </c>
      <c r="BW397" s="8">
        <v>7</v>
      </c>
      <c r="BX397" s="8">
        <v>4</v>
      </c>
      <c r="BY397" s="8">
        <v>3</v>
      </c>
      <c r="BZ397" s="8">
        <v>0</v>
      </c>
      <c r="CA397" s="8">
        <v>9</v>
      </c>
      <c r="CB397" s="8">
        <v>3</v>
      </c>
      <c r="CC397" s="8">
        <v>2</v>
      </c>
      <c r="CD397" s="8">
        <v>2</v>
      </c>
      <c r="CE397" s="8">
        <v>5</v>
      </c>
      <c r="CF397" s="8">
        <v>5</v>
      </c>
      <c r="CG397" s="8">
        <v>31</v>
      </c>
      <c r="CH397" s="8">
        <v>4</v>
      </c>
      <c r="CI397" s="8">
        <v>12</v>
      </c>
      <c r="CJ397" s="8">
        <v>0</v>
      </c>
      <c r="CK397" s="8">
        <v>4</v>
      </c>
      <c r="CL397" s="8">
        <v>8</v>
      </c>
      <c r="CM397" s="8">
        <v>1</v>
      </c>
      <c r="CN397" s="8">
        <v>2</v>
      </c>
      <c r="CO397" s="8">
        <v>0</v>
      </c>
      <c r="CP397" s="8">
        <v>5</v>
      </c>
      <c r="CQ397" s="8">
        <v>12</v>
      </c>
      <c r="CR397" s="8">
        <v>5</v>
      </c>
      <c r="CS397" s="8">
        <v>2</v>
      </c>
      <c r="CT397" s="8">
        <v>1</v>
      </c>
      <c r="CU397" s="8">
        <v>1</v>
      </c>
      <c r="CV397" s="8">
        <v>1</v>
      </c>
      <c r="CW397" s="8">
        <v>66</v>
      </c>
      <c r="CX397" s="8">
        <v>13</v>
      </c>
      <c r="CY397" s="8">
        <v>4</v>
      </c>
      <c r="CZ397" s="8">
        <v>3</v>
      </c>
      <c r="DA397" s="8">
        <v>12</v>
      </c>
      <c r="DB397" s="8">
        <v>13</v>
      </c>
      <c r="DC397" s="8">
        <v>24</v>
      </c>
      <c r="DD397" s="8">
        <v>33</v>
      </c>
      <c r="DE397" s="8">
        <v>185</v>
      </c>
      <c r="DF397" s="8">
        <v>49703</v>
      </c>
      <c r="DG397" s="8">
        <v>30</v>
      </c>
      <c r="DH397" s="8">
        <v>160</v>
      </c>
      <c r="DI397" s="8">
        <v>6</v>
      </c>
      <c r="DJ397" s="8">
        <v>20</v>
      </c>
      <c r="DK397" s="8">
        <v>33</v>
      </c>
      <c r="DL397" s="8">
        <v>90</v>
      </c>
      <c r="DM397" s="8">
        <v>17</v>
      </c>
      <c r="DN397" s="8">
        <v>17</v>
      </c>
      <c r="DO397" s="8">
        <v>16</v>
      </c>
      <c r="DP397" s="8">
        <v>8</v>
      </c>
      <c r="DQ397" s="8">
        <v>3</v>
      </c>
      <c r="DR397" s="8">
        <v>1</v>
      </c>
      <c r="DS397" s="8">
        <v>154</v>
      </c>
      <c r="DT397" s="8">
        <v>4</v>
      </c>
      <c r="DU397" s="8">
        <v>0</v>
      </c>
      <c r="DV397" s="8">
        <v>0</v>
      </c>
      <c r="DW397" s="8">
        <v>5</v>
      </c>
      <c r="DX397" s="8">
        <v>8</v>
      </c>
      <c r="DY397" s="8">
        <v>3</v>
      </c>
      <c r="DZ397" s="8">
        <v>4</v>
      </c>
      <c r="EA397" s="8">
        <v>5</v>
      </c>
      <c r="EB397" s="8">
        <v>7</v>
      </c>
      <c r="EC397" s="8">
        <v>8</v>
      </c>
      <c r="ED397" s="8">
        <v>3</v>
      </c>
      <c r="EE397" s="8">
        <v>4</v>
      </c>
      <c r="EF397" s="8">
        <v>12</v>
      </c>
      <c r="EG397" s="8">
        <v>3</v>
      </c>
    </row>
    <row r="398" spans="2:137" ht="12.75" customHeight="1">
      <c r="B398" s="7" t="s">
        <v>86</v>
      </c>
      <c r="C398" s="8">
        <v>5</v>
      </c>
      <c r="D398" s="8">
        <v>4</v>
      </c>
      <c r="E398" s="8">
        <v>4</v>
      </c>
      <c r="F398" s="8">
        <v>2</v>
      </c>
      <c r="G398" s="8">
        <v>1</v>
      </c>
      <c r="H398" s="8">
        <v>1</v>
      </c>
      <c r="I398" s="8">
        <v>1</v>
      </c>
      <c r="J398" s="8">
        <v>2</v>
      </c>
      <c r="K398" s="8">
        <v>11</v>
      </c>
      <c r="L398" s="8">
        <v>2</v>
      </c>
      <c r="M398" s="8">
        <v>1</v>
      </c>
      <c r="N398" s="8">
        <v>7</v>
      </c>
      <c r="O398" s="8">
        <v>8</v>
      </c>
      <c r="P398" s="8">
        <v>0</v>
      </c>
      <c r="Q398" s="8">
        <v>1</v>
      </c>
      <c r="R398" s="8">
        <v>16</v>
      </c>
      <c r="S398" s="8">
        <v>4949</v>
      </c>
      <c r="T398" s="8">
        <v>475</v>
      </c>
      <c r="U398" s="8">
        <v>0</v>
      </c>
      <c r="V398" s="8">
        <v>0</v>
      </c>
      <c r="W398" s="8">
        <v>1</v>
      </c>
      <c r="X398" s="8">
        <v>1</v>
      </c>
      <c r="Y398" s="8">
        <v>15</v>
      </c>
      <c r="Z398" s="8">
        <v>35</v>
      </c>
      <c r="AA398" s="8">
        <v>0</v>
      </c>
      <c r="AB398" s="8">
        <v>1</v>
      </c>
      <c r="AC398" s="8">
        <v>3</v>
      </c>
      <c r="AD398" s="8">
        <v>3</v>
      </c>
      <c r="AE398" s="8">
        <v>1</v>
      </c>
      <c r="AF398" s="8">
        <v>5</v>
      </c>
      <c r="AG398" s="8">
        <v>50</v>
      </c>
      <c r="AH398" s="8">
        <v>1</v>
      </c>
      <c r="AI398" s="8">
        <v>1</v>
      </c>
      <c r="AJ398" s="8">
        <v>2</v>
      </c>
      <c r="AK398" s="8">
        <v>1</v>
      </c>
      <c r="AL398" s="8">
        <v>18</v>
      </c>
      <c r="AM398" s="8">
        <v>4</v>
      </c>
      <c r="AN398" s="8">
        <v>3</v>
      </c>
      <c r="AO398" s="8">
        <v>12</v>
      </c>
      <c r="AP398" s="8">
        <v>11</v>
      </c>
      <c r="AQ398" s="8">
        <v>4</v>
      </c>
      <c r="AR398" s="8">
        <v>1</v>
      </c>
      <c r="AS398" s="8">
        <v>5</v>
      </c>
      <c r="AT398" s="8">
        <v>4</v>
      </c>
      <c r="AU398" s="8">
        <v>0</v>
      </c>
      <c r="AV398" s="8">
        <v>4</v>
      </c>
      <c r="AW398" s="8">
        <v>1</v>
      </c>
      <c r="AX398" s="8">
        <v>4</v>
      </c>
      <c r="AY398" s="8">
        <v>1</v>
      </c>
      <c r="AZ398" s="8">
        <v>87</v>
      </c>
      <c r="BA398" s="8">
        <v>2</v>
      </c>
      <c r="BB398" s="8">
        <v>2</v>
      </c>
      <c r="BC398" s="8">
        <v>7</v>
      </c>
      <c r="BD398" s="8">
        <v>6</v>
      </c>
      <c r="BE398" s="8">
        <v>0</v>
      </c>
      <c r="BF398" s="8">
        <v>1</v>
      </c>
      <c r="BG398" s="8">
        <v>1</v>
      </c>
      <c r="BH398" s="8">
        <v>1</v>
      </c>
      <c r="BI398" s="8">
        <v>1</v>
      </c>
      <c r="BJ398" s="8">
        <v>1</v>
      </c>
      <c r="BK398" s="8">
        <v>1</v>
      </c>
      <c r="BL398" s="8">
        <v>0</v>
      </c>
      <c r="BM398" s="8">
        <v>1</v>
      </c>
      <c r="BN398" s="8">
        <v>0</v>
      </c>
      <c r="BO398" s="8">
        <v>1</v>
      </c>
      <c r="BP398" s="8">
        <v>2</v>
      </c>
      <c r="BQ398" s="8">
        <v>17</v>
      </c>
      <c r="BR398" s="8">
        <v>0</v>
      </c>
      <c r="BS398" s="8">
        <v>1</v>
      </c>
      <c r="BT398" s="8">
        <v>2</v>
      </c>
      <c r="BU398" s="8">
        <v>4</v>
      </c>
      <c r="BV398" s="8">
        <v>5151</v>
      </c>
      <c r="BW398" s="8">
        <v>1</v>
      </c>
      <c r="BX398" s="8">
        <v>0</v>
      </c>
      <c r="BY398" s="8">
        <v>0</v>
      </c>
      <c r="BZ398" s="8">
        <v>0</v>
      </c>
      <c r="CA398" s="8">
        <v>1</v>
      </c>
      <c r="CB398" s="8">
        <v>0</v>
      </c>
      <c r="CC398" s="8">
        <v>0</v>
      </c>
      <c r="CD398" s="8">
        <v>1</v>
      </c>
      <c r="CE398" s="8">
        <v>1</v>
      </c>
      <c r="CF398" s="8">
        <v>0</v>
      </c>
      <c r="CG398" s="8">
        <v>19</v>
      </c>
      <c r="CH398" s="8">
        <v>4</v>
      </c>
      <c r="CI398" s="8">
        <v>7</v>
      </c>
      <c r="CJ398" s="8">
        <v>1</v>
      </c>
      <c r="CK398" s="8">
        <v>1</v>
      </c>
      <c r="CL398" s="8">
        <v>0</v>
      </c>
      <c r="CM398" s="8">
        <v>1</v>
      </c>
      <c r="CN398" s="8">
        <v>3</v>
      </c>
      <c r="CO398" s="8">
        <v>1</v>
      </c>
      <c r="CP398" s="8">
        <v>3</v>
      </c>
      <c r="CQ398" s="8">
        <v>2</v>
      </c>
      <c r="CR398" s="8">
        <v>1</v>
      </c>
      <c r="CS398" s="8">
        <v>1</v>
      </c>
      <c r="CT398" s="8">
        <v>1</v>
      </c>
      <c r="CU398" s="8">
        <v>0</v>
      </c>
      <c r="CV398" s="8">
        <v>0</v>
      </c>
      <c r="CW398" s="8">
        <v>31</v>
      </c>
      <c r="CX398" s="8">
        <v>6</v>
      </c>
      <c r="CY398" s="8">
        <v>2</v>
      </c>
      <c r="CZ398" s="8">
        <v>4</v>
      </c>
      <c r="DA398" s="8">
        <v>4</v>
      </c>
      <c r="DB398" s="8">
        <v>0</v>
      </c>
      <c r="DC398" s="8">
        <v>3</v>
      </c>
      <c r="DD398" s="8">
        <v>4</v>
      </c>
      <c r="DE398" s="8">
        <v>125</v>
      </c>
      <c r="DF398" s="8">
        <v>21484</v>
      </c>
      <c r="DG398" s="8">
        <v>4</v>
      </c>
      <c r="DH398" s="8">
        <v>43</v>
      </c>
      <c r="DI398" s="8">
        <v>5</v>
      </c>
      <c r="DJ398" s="8">
        <v>2</v>
      </c>
      <c r="DK398" s="8">
        <v>2</v>
      </c>
      <c r="DL398" s="8">
        <v>33</v>
      </c>
      <c r="DM398" s="8">
        <v>0</v>
      </c>
      <c r="DN398" s="8">
        <v>0</v>
      </c>
      <c r="DO398" s="8">
        <v>3</v>
      </c>
      <c r="DP398" s="8">
        <v>2</v>
      </c>
      <c r="DQ398" s="8">
        <v>0</v>
      </c>
      <c r="DR398" s="8">
        <v>0</v>
      </c>
      <c r="DS398" s="8">
        <v>91</v>
      </c>
      <c r="DT398" s="8">
        <v>3</v>
      </c>
      <c r="DU398" s="8">
        <v>35</v>
      </c>
      <c r="DV398" s="8">
        <v>3</v>
      </c>
      <c r="DW398" s="8">
        <v>0</v>
      </c>
      <c r="DX398" s="8">
        <v>0</v>
      </c>
      <c r="DY398" s="8">
        <v>0</v>
      </c>
      <c r="DZ398" s="8">
        <v>1</v>
      </c>
      <c r="EA398" s="8">
        <v>3</v>
      </c>
      <c r="EB398" s="8">
        <v>3</v>
      </c>
      <c r="EC398" s="8">
        <v>0</v>
      </c>
      <c r="ED398" s="8">
        <v>1</v>
      </c>
      <c r="EE398" s="8">
        <v>0</v>
      </c>
      <c r="EF398" s="8">
        <v>2</v>
      </c>
      <c r="EG398" s="8">
        <v>3</v>
      </c>
    </row>
    <row r="399" spans="1:137" ht="12.75">
      <c r="A399" s="9" t="s">
        <v>13</v>
      </c>
      <c r="C399" s="8">
        <v>9</v>
      </c>
      <c r="D399" s="8">
        <v>17</v>
      </c>
      <c r="E399" s="8">
        <v>10</v>
      </c>
      <c r="F399" s="8">
        <v>7</v>
      </c>
      <c r="G399" s="8">
        <v>10</v>
      </c>
      <c r="H399" s="8">
        <v>11</v>
      </c>
      <c r="I399" s="8">
        <v>6</v>
      </c>
      <c r="J399" s="8">
        <v>5</v>
      </c>
      <c r="K399" s="8">
        <v>56</v>
      </c>
      <c r="L399" s="8">
        <v>25</v>
      </c>
      <c r="M399" s="8">
        <v>7</v>
      </c>
      <c r="N399" s="8">
        <v>48</v>
      </c>
      <c r="O399" s="8">
        <v>30</v>
      </c>
      <c r="P399" s="8">
        <v>0</v>
      </c>
      <c r="Q399" s="8">
        <v>6</v>
      </c>
      <c r="R399" s="8">
        <v>81</v>
      </c>
      <c r="S399" s="8">
        <v>23472</v>
      </c>
      <c r="T399" s="8">
        <v>1110</v>
      </c>
      <c r="U399" s="8">
        <v>2</v>
      </c>
      <c r="V399" s="8">
        <v>5</v>
      </c>
      <c r="W399" s="8">
        <v>9</v>
      </c>
      <c r="X399" s="8">
        <v>3</v>
      </c>
      <c r="Y399" s="8">
        <v>137</v>
      </c>
      <c r="Z399" s="8">
        <v>107</v>
      </c>
      <c r="AA399" s="8">
        <v>7</v>
      </c>
      <c r="AB399" s="8">
        <v>9</v>
      </c>
      <c r="AC399" s="8">
        <v>5</v>
      </c>
      <c r="AD399" s="8">
        <v>11</v>
      </c>
      <c r="AE399" s="8">
        <v>6</v>
      </c>
      <c r="AF399" s="8">
        <v>32</v>
      </c>
      <c r="AG399" s="8">
        <v>149</v>
      </c>
      <c r="AH399" s="8">
        <v>4</v>
      </c>
      <c r="AI399" s="8">
        <v>2</v>
      </c>
      <c r="AJ399" s="8">
        <v>16</v>
      </c>
      <c r="AK399" s="8">
        <v>2</v>
      </c>
      <c r="AL399" s="8">
        <v>55</v>
      </c>
      <c r="AM399" s="8">
        <v>18</v>
      </c>
      <c r="AN399" s="8">
        <v>12</v>
      </c>
      <c r="AO399" s="8">
        <v>108</v>
      </c>
      <c r="AP399" s="8">
        <v>34</v>
      </c>
      <c r="AQ399" s="8">
        <v>12</v>
      </c>
      <c r="AR399" s="8">
        <v>17</v>
      </c>
      <c r="AS399" s="8">
        <v>9</v>
      </c>
      <c r="AT399" s="8">
        <v>16</v>
      </c>
      <c r="AU399" s="8">
        <v>4</v>
      </c>
      <c r="AV399" s="8">
        <v>13</v>
      </c>
      <c r="AW399" s="8">
        <v>22</v>
      </c>
      <c r="AX399" s="8">
        <v>6</v>
      </c>
      <c r="AY399" s="8">
        <v>9</v>
      </c>
      <c r="AZ399" s="8">
        <v>289</v>
      </c>
      <c r="BA399" s="8">
        <v>7</v>
      </c>
      <c r="BB399" s="8">
        <v>2</v>
      </c>
      <c r="BC399" s="8">
        <v>10</v>
      </c>
      <c r="BD399" s="8">
        <v>71</v>
      </c>
      <c r="BE399" s="8">
        <v>3</v>
      </c>
      <c r="BF399" s="8">
        <v>7</v>
      </c>
      <c r="BG399" s="8">
        <v>7</v>
      </c>
      <c r="BH399" s="8">
        <v>6</v>
      </c>
      <c r="BI399" s="8">
        <v>3</v>
      </c>
      <c r="BJ399" s="8">
        <v>18</v>
      </c>
      <c r="BK399" s="8">
        <v>2</v>
      </c>
      <c r="BL399" s="8">
        <v>0</v>
      </c>
      <c r="BM399" s="8">
        <v>5</v>
      </c>
      <c r="BN399" s="8">
        <v>7</v>
      </c>
      <c r="BO399" s="8">
        <v>4</v>
      </c>
      <c r="BP399" s="8">
        <v>5</v>
      </c>
      <c r="BQ399" s="8">
        <v>48</v>
      </c>
      <c r="BR399" s="8">
        <v>6</v>
      </c>
      <c r="BS399" s="8">
        <v>1</v>
      </c>
      <c r="BT399" s="8">
        <v>13</v>
      </c>
      <c r="BU399" s="8">
        <v>37</v>
      </c>
      <c r="BV399" s="8">
        <v>17872</v>
      </c>
      <c r="BW399" s="8">
        <v>8</v>
      </c>
      <c r="BX399" s="8">
        <v>4</v>
      </c>
      <c r="BY399" s="8">
        <v>3</v>
      </c>
      <c r="BZ399" s="8">
        <v>0</v>
      </c>
      <c r="CA399" s="8">
        <v>10</v>
      </c>
      <c r="CB399" s="8">
        <v>3</v>
      </c>
      <c r="CC399" s="8">
        <v>2</v>
      </c>
      <c r="CD399" s="8">
        <v>3</v>
      </c>
      <c r="CE399" s="8">
        <v>6</v>
      </c>
      <c r="CF399" s="8">
        <v>5</v>
      </c>
      <c r="CG399" s="8">
        <v>50</v>
      </c>
      <c r="CH399" s="8">
        <v>8</v>
      </c>
      <c r="CI399" s="8">
        <v>19</v>
      </c>
      <c r="CJ399" s="8">
        <v>1</v>
      </c>
      <c r="CK399" s="8">
        <v>5</v>
      </c>
      <c r="CL399" s="8">
        <v>8</v>
      </c>
      <c r="CM399" s="8">
        <v>2</v>
      </c>
      <c r="CN399" s="8">
        <v>5</v>
      </c>
      <c r="CO399" s="8">
        <v>1</v>
      </c>
      <c r="CP399" s="8">
        <v>8</v>
      </c>
      <c r="CQ399" s="8">
        <v>14</v>
      </c>
      <c r="CR399" s="8">
        <v>6</v>
      </c>
      <c r="CS399" s="8">
        <v>3</v>
      </c>
      <c r="CT399" s="8">
        <v>2</v>
      </c>
      <c r="CU399" s="8">
        <v>1</v>
      </c>
      <c r="CV399" s="8">
        <v>1</v>
      </c>
      <c r="CW399" s="8">
        <v>97</v>
      </c>
      <c r="CX399" s="8">
        <v>19</v>
      </c>
      <c r="CY399" s="8">
        <v>6</v>
      </c>
      <c r="CZ399" s="8">
        <v>7</v>
      </c>
      <c r="DA399" s="8">
        <v>16</v>
      </c>
      <c r="DB399" s="8">
        <v>13</v>
      </c>
      <c r="DC399" s="8">
        <v>27</v>
      </c>
      <c r="DD399" s="8">
        <v>37</v>
      </c>
      <c r="DE399" s="8">
        <v>310</v>
      </c>
      <c r="DF399" s="8">
        <v>71187</v>
      </c>
      <c r="DG399" s="8">
        <v>34</v>
      </c>
      <c r="DH399" s="8">
        <v>203</v>
      </c>
      <c r="DI399" s="8">
        <v>11</v>
      </c>
      <c r="DJ399" s="8">
        <v>22</v>
      </c>
      <c r="DK399" s="8">
        <v>35</v>
      </c>
      <c r="DL399" s="8">
        <v>123</v>
      </c>
      <c r="DM399" s="8">
        <v>17</v>
      </c>
      <c r="DN399" s="8">
        <v>17</v>
      </c>
      <c r="DO399" s="8">
        <v>19</v>
      </c>
      <c r="DP399" s="8">
        <v>10</v>
      </c>
      <c r="DQ399" s="8">
        <v>3</v>
      </c>
      <c r="DR399" s="8">
        <v>1</v>
      </c>
      <c r="DS399" s="8">
        <v>245</v>
      </c>
      <c r="DT399" s="8">
        <v>7</v>
      </c>
      <c r="DU399" s="8">
        <v>35</v>
      </c>
      <c r="DV399" s="8">
        <v>3</v>
      </c>
      <c r="DW399" s="8">
        <v>5</v>
      </c>
      <c r="DX399" s="8">
        <v>8</v>
      </c>
      <c r="DY399" s="8">
        <v>3</v>
      </c>
      <c r="DZ399" s="8">
        <v>5</v>
      </c>
      <c r="EA399" s="8">
        <v>8</v>
      </c>
      <c r="EB399" s="8">
        <v>10</v>
      </c>
      <c r="EC399" s="8">
        <v>8</v>
      </c>
      <c r="ED399" s="8">
        <v>4</v>
      </c>
      <c r="EE399" s="8">
        <v>4</v>
      </c>
      <c r="EF399" s="8">
        <v>14</v>
      </c>
      <c r="EG399" s="8">
        <v>6</v>
      </c>
    </row>
    <row r="400" spans="2:137" s="10" customFormat="1" ht="12.75" customHeight="1">
      <c r="B400" s="11" t="s">
        <v>145</v>
      </c>
      <c r="C400" s="12">
        <f aca="true" t="shared" si="206" ref="C400:AH400">C399/116931</f>
        <v>7.696846858403674E-05</v>
      </c>
      <c r="D400" s="12">
        <f t="shared" si="206"/>
        <v>0.0001453848851031805</v>
      </c>
      <c r="E400" s="12">
        <f t="shared" si="206"/>
        <v>8.552052064892971E-05</v>
      </c>
      <c r="F400" s="12">
        <f t="shared" si="206"/>
        <v>5.98643644542508E-05</v>
      </c>
      <c r="G400" s="12">
        <f t="shared" si="206"/>
        <v>8.552052064892971E-05</v>
      </c>
      <c r="H400" s="12">
        <f t="shared" si="206"/>
        <v>9.407257271382269E-05</v>
      </c>
      <c r="I400" s="12">
        <f t="shared" si="206"/>
        <v>5.131231238935782E-05</v>
      </c>
      <c r="J400" s="12">
        <f t="shared" si="206"/>
        <v>4.2760260324464856E-05</v>
      </c>
      <c r="K400" s="12">
        <f t="shared" si="206"/>
        <v>0.0004789149156340064</v>
      </c>
      <c r="L400" s="12">
        <f t="shared" si="206"/>
        <v>0.00021380130162232427</v>
      </c>
      <c r="M400" s="12">
        <f t="shared" si="206"/>
        <v>5.98643644542508E-05</v>
      </c>
      <c r="N400" s="12">
        <f t="shared" si="206"/>
        <v>0.0004104984991148626</v>
      </c>
      <c r="O400" s="12">
        <f t="shared" si="206"/>
        <v>0.0002565615619467891</v>
      </c>
      <c r="P400" s="12">
        <f t="shared" si="206"/>
        <v>0</v>
      </c>
      <c r="Q400" s="12">
        <f t="shared" si="206"/>
        <v>5.131231238935782E-05</v>
      </c>
      <c r="R400" s="12">
        <f t="shared" si="206"/>
        <v>0.0006927162172563307</v>
      </c>
      <c r="S400" s="12">
        <f t="shared" si="206"/>
        <v>0.2007337660671678</v>
      </c>
      <c r="T400" s="12">
        <f t="shared" si="206"/>
        <v>0.009492777792031198</v>
      </c>
      <c r="U400" s="12">
        <f t="shared" si="206"/>
        <v>1.710410412978594E-05</v>
      </c>
      <c r="V400" s="12">
        <f t="shared" si="206"/>
        <v>4.2760260324464856E-05</v>
      </c>
      <c r="W400" s="12">
        <f t="shared" si="206"/>
        <v>7.696846858403674E-05</v>
      </c>
      <c r="X400" s="12">
        <f t="shared" si="206"/>
        <v>2.565615619467891E-05</v>
      </c>
      <c r="Y400" s="12">
        <f t="shared" si="206"/>
        <v>0.001171631132890337</v>
      </c>
      <c r="Z400" s="12">
        <f t="shared" si="206"/>
        <v>0.0009150695709435479</v>
      </c>
      <c r="AA400" s="12">
        <f t="shared" si="206"/>
        <v>5.98643644542508E-05</v>
      </c>
      <c r="AB400" s="12">
        <f t="shared" si="206"/>
        <v>7.696846858403674E-05</v>
      </c>
      <c r="AC400" s="12">
        <f t="shared" si="206"/>
        <v>4.2760260324464856E-05</v>
      </c>
      <c r="AD400" s="12">
        <f t="shared" si="206"/>
        <v>9.407257271382269E-05</v>
      </c>
      <c r="AE400" s="12">
        <f t="shared" si="206"/>
        <v>5.131231238935782E-05</v>
      </c>
      <c r="AF400" s="12">
        <f t="shared" si="206"/>
        <v>0.00027366566607657506</v>
      </c>
      <c r="AG400" s="12">
        <f t="shared" si="206"/>
        <v>0.0012742557576690527</v>
      </c>
      <c r="AH400" s="12">
        <f t="shared" si="206"/>
        <v>3.420820825957188E-05</v>
      </c>
      <c r="AI400" s="12">
        <f aca="true" t="shared" si="207" ref="AI400:CT400">AI399/116931</f>
        <v>1.710410412978594E-05</v>
      </c>
      <c r="AJ400" s="12">
        <f t="shared" si="207"/>
        <v>0.00013683283303828753</v>
      </c>
      <c r="AK400" s="12">
        <f t="shared" si="207"/>
        <v>1.710410412978594E-05</v>
      </c>
      <c r="AL400" s="12">
        <f t="shared" si="207"/>
        <v>0.0004703628635691134</v>
      </c>
      <c r="AM400" s="12">
        <f t="shared" si="207"/>
        <v>0.00015393693716807348</v>
      </c>
      <c r="AN400" s="12">
        <f t="shared" si="207"/>
        <v>0.00010262462477871565</v>
      </c>
      <c r="AO400" s="12">
        <f t="shared" si="207"/>
        <v>0.0009236216230084409</v>
      </c>
      <c r="AP400" s="12">
        <f t="shared" si="207"/>
        <v>0.000290769770206361</v>
      </c>
      <c r="AQ400" s="12">
        <f t="shared" si="207"/>
        <v>0.00010262462477871565</v>
      </c>
      <c r="AR400" s="12">
        <f t="shared" si="207"/>
        <v>0.0001453848851031805</v>
      </c>
      <c r="AS400" s="12">
        <f t="shared" si="207"/>
        <v>7.696846858403674E-05</v>
      </c>
      <c r="AT400" s="12">
        <f t="shared" si="207"/>
        <v>0.00013683283303828753</v>
      </c>
      <c r="AU400" s="12">
        <f t="shared" si="207"/>
        <v>3.420820825957188E-05</v>
      </c>
      <c r="AV400" s="12">
        <f t="shared" si="207"/>
        <v>0.00011117667684360862</v>
      </c>
      <c r="AW400" s="12">
        <f t="shared" si="207"/>
        <v>0.00018814514542764537</v>
      </c>
      <c r="AX400" s="12">
        <f t="shared" si="207"/>
        <v>5.131231238935782E-05</v>
      </c>
      <c r="AY400" s="12">
        <f t="shared" si="207"/>
        <v>7.696846858403674E-05</v>
      </c>
      <c r="AZ400" s="12">
        <f t="shared" si="207"/>
        <v>0.0024715430467540686</v>
      </c>
      <c r="BA400" s="12">
        <f t="shared" si="207"/>
        <v>5.98643644542508E-05</v>
      </c>
      <c r="BB400" s="12">
        <f t="shared" si="207"/>
        <v>1.710410412978594E-05</v>
      </c>
      <c r="BC400" s="12">
        <f t="shared" si="207"/>
        <v>8.552052064892971E-05</v>
      </c>
      <c r="BD400" s="12">
        <f t="shared" si="207"/>
        <v>0.0006071956966074009</v>
      </c>
      <c r="BE400" s="12">
        <f t="shared" si="207"/>
        <v>2.565615619467891E-05</v>
      </c>
      <c r="BF400" s="12">
        <f t="shared" si="207"/>
        <v>5.98643644542508E-05</v>
      </c>
      <c r="BG400" s="12">
        <f t="shared" si="207"/>
        <v>5.98643644542508E-05</v>
      </c>
      <c r="BH400" s="12">
        <f t="shared" si="207"/>
        <v>5.131231238935782E-05</v>
      </c>
      <c r="BI400" s="12">
        <f t="shared" si="207"/>
        <v>2.565615619467891E-05</v>
      </c>
      <c r="BJ400" s="12">
        <f t="shared" si="207"/>
        <v>0.00015393693716807348</v>
      </c>
      <c r="BK400" s="12">
        <f t="shared" si="207"/>
        <v>1.710410412978594E-05</v>
      </c>
      <c r="BL400" s="12">
        <f t="shared" si="207"/>
        <v>0</v>
      </c>
      <c r="BM400" s="12">
        <f t="shared" si="207"/>
        <v>4.2760260324464856E-05</v>
      </c>
      <c r="BN400" s="12">
        <f t="shared" si="207"/>
        <v>5.98643644542508E-05</v>
      </c>
      <c r="BO400" s="12">
        <f t="shared" si="207"/>
        <v>3.420820825957188E-05</v>
      </c>
      <c r="BP400" s="12">
        <f t="shared" si="207"/>
        <v>4.2760260324464856E-05</v>
      </c>
      <c r="BQ400" s="12">
        <f t="shared" si="207"/>
        <v>0.0004104984991148626</v>
      </c>
      <c r="BR400" s="12">
        <f t="shared" si="207"/>
        <v>5.131231238935782E-05</v>
      </c>
      <c r="BS400" s="12">
        <f t="shared" si="207"/>
        <v>8.55205206489297E-06</v>
      </c>
      <c r="BT400" s="12">
        <f t="shared" si="207"/>
        <v>0.00011117667684360862</v>
      </c>
      <c r="BU400" s="12">
        <f t="shared" si="207"/>
        <v>0.0003164259264010399</v>
      </c>
      <c r="BV400" s="12">
        <f t="shared" si="207"/>
        <v>0.15284227450376717</v>
      </c>
      <c r="BW400" s="12">
        <f t="shared" si="207"/>
        <v>6.841641651914376E-05</v>
      </c>
      <c r="BX400" s="12">
        <f t="shared" si="207"/>
        <v>3.420820825957188E-05</v>
      </c>
      <c r="BY400" s="12">
        <f t="shared" si="207"/>
        <v>2.565615619467891E-05</v>
      </c>
      <c r="BZ400" s="12">
        <f t="shared" si="207"/>
        <v>0</v>
      </c>
      <c r="CA400" s="12">
        <f t="shared" si="207"/>
        <v>8.552052064892971E-05</v>
      </c>
      <c r="CB400" s="12">
        <f t="shared" si="207"/>
        <v>2.565615619467891E-05</v>
      </c>
      <c r="CC400" s="12">
        <f t="shared" si="207"/>
        <v>1.710410412978594E-05</v>
      </c>
      <c r="CD400" s="12">
        <f t="shared" si="207"/>
        <v>2.565615619467891E-05</v>
      </c>
      <c r="CE400" s="12">
        <f t="shared" si="207"/>
        <v>5.131231238935782E-05</v>
      </c>
      <c r="CF400" s="12">
        <f t="shared" si="207"/>
        <v>4.2760260324464856E-05</v>
      </c>
      <c r="CG400" s="12">
        <f t="shared" si="207"/>
        <v>0.00042760260324464853</v>
      </c>
      <c r="CH400" s="12">
        <f t="shared" si="207"/>
        <v>6.841641651914376E-05</v>
      </c>
      <c r="CI400" s="12">
        <f t="shared" si="207"/>
        <v>0.00016248898923296645</v>
      </c>
      <c r="CJ400" s="12">
        <f t="shared" si="207"/>
        <v>8.55205206489297E-06</v>
      </c>
      <c r="CK400" s="12">
        <f t="shared" si="207"/>
        <v>4.2760260324464856E-05</v>
      </c>
      <c r="CL400" s="12">
        <f t="shared" si="207"/>
        <v>6.841641651914376E-05</v>
      </c>
      <c r="CM400" s="12">
        <f t="shared" si="207"/>
        <v>1.710410412978594E-05</v>
      </c>
      <c r="CN400" s="12">
        <f t="shared" si="207"/>
        <v>4.2760260324464856E-05</v>
      </c>
      <c r="CO400" s="12">
        <f t="shared" si="207"/>
        <v>8.55205206489297E-06</v>
      </c>
      <c r="CP400" s="12">
        <f t="shared" si="207"/>
        <v>6.841641651914376E-05</v>
      </c>
      <c r="CQ400" s="12">
        <f t="shared" si="207"/>
        <v>0.0001197287289085016</v>
      </c>
      <c r="CR400" s="12">
        <f t="shared" si="207"/>
        <v>5.131231238935782E-05</v>
      </c>
      <c r="CS400" s="12">
        <f t="shared" si="207"/>
        <v>2.565615619467891E-05</v>
      </c>
      <c r="CT400" s="12">
        <f t="shared" si="207"/>
        <v>1.710410412978594E-05</v>
      </c>
      <c r="CU400" s="12">
        <f aca="true" t="shared" si="208" ref="CU400:EG400">CU399/116931</f>
        <v>8.55205206489297E-06</v>
      </c>
      <c r="CV400" s="12">
        <f t="shared" si="208"/>
        <v>8.55205206489297E-06</v>
      </c>
      <c r="CW400" s="12">
        <f t="shared" si="208"/>
        <v>0.0008295490502946181</v>
      </c>
      <c r="CX400" s="12">
        <f t="shared" si="208"/>
        <v>0.00016248898923296645</v>
      </c>
      <c r="CY400" s="12">
        <f t="shared" si="208"/>
        <v>5.131231238935782E-05</v>
      </c>
      <c r="CZ400" s="12">
        <f t="shared" si="208"/>
        <v>5.98643644542508E-05</v>
      </c>
      <c r="DA400" s="12">
        <f t="shared" si="208"/>
        <v>0.00013683283303828753</v>
      </c>
      <c r="DB400" s="12">
        <f t="shared" si="208"/>
        <v>0.00011117667684360862</v>
      </c>
      <c r="DC400" s="12">
        <f t="shared" si="208"/>
        <v>0.00023090540575211021</v>
      </c>
      <c r="DD400" s="12">
        <f t="shared" si="208"/>
        <v>0.0003164259264010399</v>
      </c>
      <c r="DE400" s="12">
        <f t="shared" si="208"/>
        <v>0.002651136140116821</v>
      </c>
      <c r="DF400" s="12">
        <f t="shared" si="208"/>
        <v>0.6087949303435359</v>
      </c>
      <c r="DG400" s="12">
        <f t="shared" si="208"/>
        <v>0.000290769770206361</v>
      </c>
      <c r="DH400" s="12">
        <f t="shared" si="208"/>
        <v>0.001736066569173273</v>
      </c>
      <c r="DI400" s="12">
        <f t="shared" si="208"/>
        <v>9.407257271382269E-05</v>
      </c>
      <c r="DJ400" s="12">
        <f t="shared" si="208"/>
        <v>0.00018814514542764537</v>
      </c>
      <c r="DK400" s="12">
        <f t="shared" si="208"/>
        <v>0.000299321822271254</v>
      </c>
      <c r="DL400" s="12">
        <f t="shared" si="208"/>
        <v>0.0010519024039818354</v>
      </c>
      <c r="DM400" s="12">
        <f t="shared" si="208"/>
        <v>0.0001453848851031805</v>
      </c>
      <c r="DN400" s="12">
        <f t="shared" si="208"/>
        <v>0.0001453848851031805</v>
      </c>
      <c r="DO400" s="12">
        <f t="shared" si="208"/>
        <v>0.00016248898923296645</v>
      </c>
      <c r="DP400" s="12">
        <f t="shared" si="208"/>
        <v>8.552052064892971E-05</v>
      </c>
      <c r="DQ400" s="12">
        <f t="shared" si="208"/>
        <v>2.565615619467891E-05</v>
      </c>
      <c r="DR400" s="12">
        <f t="shared" si="208"/>
        <v>8.55205206489297E-06</v>
      </c>
      <c r="DS400" s="12">
        <f t="shared" si="208"/>
        <v>0.0020952527558987777</v>
      </c>
      <c r="DT400" s="12">
        <f t="shared" si="208"/>
        <v>5.98643644542508E-05</v>
      </c>
      <c r="DU400" s="12">
        <f t="shared" si="208"/>
        <v>0.000299321822271254</v>
      </c>
      <c r="DV400" s="12">
        <f t="shared" si="208"/>
        <v>2.565615619467891E-05</v>
      </c>
      <c r="DW400" s="12">
        <f t="shared" si="208"/>
        <v>4.2760260324464856E-05</v>
      </c>
      <c r="DX400" s="12">
        <f t="shared" si="208"/>
        <v>6.841641651914376E-05</v>
      </c>
      <c r="DY400" s="12">
        <f t="shared" si="208"/>
        <v>2.565615619467891E-05</v>
      </c>
      <c r="DZ400" s="12">
        <f t="shared" si="208"/>
        <v>4.2760260324464856E-05</v>
      </c>
      <c r="EA400" s="12">
        <f t="shared" si="208"/>
        <v>6.841641651914376E-05</v>
      </c>
      <c r="EB400" s="12">
        <f t="shared" si="208"/>
        <v>8.552052064892971E-05</v>
      </c>
      <c r="EC400" s="12">
        <f t="shared" si="208"/>
        <v>6.841641651914376E-05</v>
      </c>
      <c r="ED400" s="12">
        <f t="shared" si="208"/>
        <v>3.420820825957188E-05</v>
      </c>
      <c r="EE400" s="12">
        <f t="shared" si="208"/>
        <v>3.420820825957188E-05</v>
      </c>
      <c r="EF400" s="12">
        <f t="shared" si="208"/>
        <v>0.0001197287289085016</v>
      </c>
      <c r="EG400" s="12">
        <f t="shared" si="208"/>
        <v>5.131231238935782E-05</v>
      </c>
    </row>
    <row r="401" spans="2:137" ht="4.5" customHeight="1">
      <c r="B401" s="13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</row>
    <row r="402" spans="1:137" ht="12.75">
      <c r="A402" s="3" t="s">
        <v>129</v>
      </c>
      <c r="B402" s="13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</row>
    <row r="403" spans="2:137" ht="12.75">
      <c r="B403" s="7" t="s">
        <v>124</v>
      </c>
      <c r="C403" s="8">
        <v>1</v>
      </c>
      <c r="D403" s="8">
        <v>10</v>
      </c>
      <c r="E403" s="8">
        <v>10</v>
      </c>
      <c r="F403" s="8">
        <v>2</v>
      </c>
      <c r="G403" s="8">
        <v>12</v>
      </c>
      <c r="H403" s="8">
        <v>7</v>
      </c>
      <c r="I403" s="8">
        <v>4</v>
      </c>
      <c r="J403" s="8">
        <v>5</v>
      </c>
      <c r="K403" s="8">
        <v>5</v>
      </c>
      <c r="L403" s="8">
        <v>44</v>
      </c>
      <c r="M403" s="8">
        <v>6</v>
      </c>
      <c r="N403" s="8">
        <v>34</v>
      </c>
      <c r="O403" s="8">
        <v>12</v>
      </c>
      <c r="P403" s="8">
        <v>1</v>
      </c>
      <c r="Q403" s="8">
        <v>5</v>
      </c>
      <c r="R403" s="8">
        <v>49</v>
      </c>
      <c r="S403" s="8">
        <v>15406</v>
      </c>
      <c r="T403" s="8">
        <v>925</v>
      </c>
      <c r="U403" s="8">
        <v>1</v>
      </c>
      <c r="V403" s="8">
        <v>3</v>
      </c>
      <c r="W403" s="8">
        <v>0</v>
      </c>
      <c r="X403" s="8">
        <v>3</v>
      </c>
      <c r="Y403" s="8">
        <v>80</v>
      </c>
      <c r="Z403" s="8">
        <v>77</v>
      </c>
      <c r="AA403" s="8">
        <v>2</v>
      </c>
      <c r="AB403" s="8">
        <v>1</v>
      </c>
      <c r="AC403" s="8">
        <v>0</v>
      </c>
      <c r="AD403" s="8">
        <v>7</v>
      </c>
      <c r="AE403" s="8">
        <v>4</v>
      </c>
      <c r="AF403" s="8">
        <v>23</v>
      </c>
      <c r="AG403" s="8">
        <v>101</v>
      </c>
      <c r="AH403" s="8">
        <v>3</v>
      </c>
      <c r="AI403" s="8">
        <v>1</v>
      </c>
      <c r="AJ403" s="8">
        <v>9</v>
      </c>
      <c r="AK403" s="8">
        <v>4</v>
      </c>
      <c r="AL403" s="8">
        <v>30</v>
      </c>
      <c r="AM403" s="8">
        <v>6</v>
      </c>
      <c r="AN403" s="8">
        <v>6</v>
      </c>
      <c r="AO403" s="8">
        <v>55</v>
      </c>
      <c r="AP403" s="8">
        <v>27</v>
      </c>
      <c r="AQ403" s="8">
        <v>26</v>
      </c>
      <c r="AR403" s="8">
        <v>6</v>
      </c>
      <c r="AS403" s="8">
        <v>5</v>
      </c>
      <c r="AT403" s="8">
        <v>8</v>
      </c>
      <c r="AU403" s="8">
        <v>6</v>
      </c>
      <c r="AV403" s="8">
        <v>4</v>
      </c>
      <c r="AW403" s="8">
        <v>15</v>
      </c>
      <c r="AX403" s="8">
        <v>14</v>
      </c>
      <c r="AY403" s="8">
        <v>5</v>
      </c>
      <c r="AZ403" s="8">
        <v>156</v>
      </c>
      <c r="BA403" s="8">
        <v>4</v>
      </c>
      <c r="BB403" s="8">
        <v>3</v>
      </c>
      <c r="BC403" s="8">
        <v>9</v>
      </c>
      <c r="BD403" s="8">
        <v>18</v>
      </c>
      <c r="BE403" s="8">
        <v>4</v>
      </c>
      <c r="BF403" s="8">
        <v>1</v>
      </c>
      <c r="BG403" s="8">
        <v>2</v>
      </c>
      <c r="BH403" s="8">
        <v>4</v>
      </c>
      <c r="BI403" s="8">
        <v>1</v>
      </c>
      <c r="BJ403" s="8">
        <v>1</v>
      </c>
      <c r="BK403" s="8">
        <v>0</v>
      </c>
      <c r="BL403" s="8">
        <v>1</v>
      </c>
      <c r="BM403" s="8">
        <v>5</v>
      </c>
      <c r="BN403" s="8">
        <v>4</v>
      </c>
      <c r="BO403" s="8">
        <v>3</v>
      </c>
      <c r="BP403" s="8">
        <v>2</v>
      </c>
      <c r="BQ403" s="8">
        <v>36</v>
      </c>
      <c r="BR403" s="8">
        <v>4</v>
      </c>
      <c r="BS403" s="8">
        <v>1</v>
      </c>
      <c r="BT403" s="8">
        <v>4</v>
      </c>
      <c r="BU403" s="8">
        <v>18</v>
      </c>
      <c r="BV403" s="8">
        <v>12574</v>
      </c>
      <c r="BW403" s="8">
        <v>4</v>
      </c>
      <c r="BX403" s="8">
        <v>3</v>
      </c>
      <c r="BY403" s="8">
        <v>2</v>
      </c>
      <c r="BZ403" s="8">
        <v>0</v>
      </c>
      <c r="CA403" s="8">
        <v>5</v>
      </c>
      <c r="CB403" s="8">
        <v>0</v>
      </c>
      <c r="CC403" s="8">
        <v>1</v>
      </c>
      <c r="CD403" s="8">
        <v>3</v>
      </c>
      <c r="CE403" s="8">
        <v>2</v>
      </c>
      <c r="CF403" s="8">
        <v>3</v>
      </c>
      <c r="CG403" s="8">
        <v>9</v>
      </c>
      <c r="CH403" s="8">
        <v>5</v>
      </c>
      <c r="CI403" s="8">
        <v>7</v>
      </c>
      <c r="CJ403" s="8">
        <v>1</v>
      </c>
      <c r="CK403" s="8">
        <v>2</v>
      </c>
      <c r="CL403" s="8">
        <v>11</v>
      </c>
      <c r="CM403" s="8">
        <v>3</v>
      </c>
      <c r="CN403" s="8">
        <v>6</v>
      </c>
      <c r="CO403" s="8">
        <v>1</v>
      </c>
      <c r="CP403" s="8">
        <v>0</v>
      </c>
      <c r="CQ403" s="8">
        <v>9</v>
      </c>
      <c r="CR403" s="8">
        <v>3</v>
      </c>
      <c r="CS403" s="8">
        <v>1</v>
      </c>
      <c r="CT403" s="8">
        <v>2</v>
      </c>
      <c r="CU403" s="8">
        <v>0</v>
      </c>
      <c r="CV403" s="8">
        <v>2</v>
      </c>
      <c r="CW403" s="8">
        <v>55</v>
      </c>
      <c r="CX403" s="8">
        <v>15</v>
      </c>
      <c r="CY403" s="8">
        <v>4</v>
      </c>
      <c r="CZ403" s="8">
        <v>3</v>
      </c>
      <c r="DA403" s="8">
        <v>9</v>
      </c>
      <c r="DB403" s="8">
        <v>10</v>
      </c>
      <c r="DC403" s="8">
        <v>17</v>
      </c>
      <c r="DD403" s="8">
        <v>44</v>
      </c>
      <c r="DE403" s="8">
        <v>124</v>
      </c>
      <c r="DF403" s="8">
        <v>57682</v>
      </c>
      <c r="DG403" s="8">
        <v>20</v>
      </c>
      <c r="DH403" s="8">
        <v>130</v>
      </c>
      <c r="DI403" s="8">
        <v>5</v>
      </c>
      <c r="DJ403" s="8">
        <v>15</v>
      </c>
      <c r="DK403" s="8">
        <v>24</v>
      </c>
      <c r="DL403" s="8">
        <v>57</v>
      </c>
      <c r="DM403" s="8">
        <v>13</v>
      </c>
      <c r="DN403" s="8">
        <v>9</v>
      </c>
      <c r="DO403" s="8">
        <v>10</v>
      </c>
      <c r="DP403" s="8">
        <v>6</v>
      </c>
      <c r="DQ403" s="8">
        <v>10</v>
      </c>
      <c r="DR403" s="8">
        <v>2</v>
      </c>
      <c r="DS403" s="8">
        <v>142</v>
      </c>
      <c r="DT403" s="8">
        <v>5</v>
      </c>
      <c r="DU403" s="8">
        <v>0</v>
      </c>
      <c r="DV403" s="8">
        <v>0</v>
      </c>
      <c r="DW403" s="8">
        <v>5</v>
      </c>
      <c r="DX403" s="8">
        <v>17</v>
      </c>
      <c r="DY403" s="8">
        <v>0</v>
      </c>
      <c r="DZ403" s="8">
        <v>3</v>
      </c>
      <c r="EA403" s="8">
        <v>7</v>
      </c>
      <c r="EB403" s="8">
        <v>5</v>
      </c>
      <c r="EC403" s="8">
        <v>8</v>
      </c>
      <c r="ED403" s="8">
        <v>1</v>
      </c>
      <c r="EE403" s="8">
        <v>0</v>
      </c>
      <c r="EF403" s="8">
        <v>6</v>
      </c>
      <c r="EG403" s="8">
        <v>1</v>
      </c>
    </row>
    <row r="404" spans="2:137" ht="12.75">
      <c r="B404" s="7" t="s">
        <v>128</v>
      </c>
      <c r="C404" s="8">
        <v>1</v>
      </c>
      <c r="D404" s="8">
        <v>6</v>
      </c>
      <c r="E404" s="8">
        <v>3</v>
      </c>
      <c r="F404" s="8">
        <v>1</v>
      </c>
      <c r="G404" s="8">
        <v>2</v>
      </c>
      <c r="H404" s="8">
        <v>0</v>
      </c>
      <c r="I404" s="8">
        <v>3</v>
      </c>
      <c r="J404" s="8">
        <v>1</v>
      </c>
      <c r="K404" s="8">
        <v>0</v>
      </c>
      <c r="L404" s="8">
        <v>10</v>
      </c>
      <c r="M404" s="8">
        <v>1</v>
      </c>
      <c r="N404" s="8">
        <v>11</v>
      </c>
      <c r="O404" s="8">
        <v>11</v>
      </c>
      <c r="P404" s="8">
        <v>1</v>
      </c>
      <c r="Q404" s="8">
        <v>0</v>
      </c>
      <c r="R404" s="8">
        <v>27</v>
      </c>
      <c r="S404" s="8">
        <v>3860</v>
      </c>
      <c r="T404" s="8">
        <v>356</v>
      </c>
      <c r="U404" s="8">
        <v>0</v>
      </c>
      <c r="V404" s="8">
        <v>0</v>
      </c>
      <c r="W404" s="8">
        <v>0</v>
      </c>
      <c r="X404" s="8">
        <v>3</v>
      </c>
      <c r="Y404" s="8">
        <v>18</v>
      </c>
      <c r="Z404" s="8">
        <v>21</v>
      </c>
      <c r="AA404" s="8">
        <v>1</v>
      </c>
      <c r="AB404" s="8">
        <v>0</v>
      </c>
      <c r="AC404" s="8">
        <v>0</v>
      </c>
      <c r="AD404" s="8">
        <v>0</v>
      </c>
      <c r="AE404" s="8">
        <v>2</v>
      </c>
      <c r="AF404" s="8">
        <v>1</v>
      </c>
      <c r="AG404" s="8">
        <v>26</v>
      </c>
      <c r="AH404" s="8">
        <v>1</v>
      </c>
      <c r="AI404" s="8">
        <v>0</v>
      </c>
      <c r="AJ404" s="8">
        <v>0</v>
      </c>
      <c r="AK404" s="8">
        <v>0</v>
      </c>
      <c r="AL404" s="8">
        <v>13</v>
      </c>
      <c r="AM404" s="8">
        <v>0</v>
      </c>
      <c r="AN404" s="8">
        <v>1</v>
      </c>
      <c r="AO404" s="8">
        <v>3</v>
      </c>
      <c r="AP404" s="8">
        <v>4</v>
      </c>
      <c r="AQ404" s="8">
        <v>0</v>
      </c>
      <c r="AR404" s="8">
        <v>4</v>
      </c>
      <c r="AS404" s="8">
        <v>2</v>
      </c>
      <c r="AT404" s="8">
        <v>5</v>
      </c>
      <c r="AU404" s="8">
        <v>0</v>
      </c>
      <c r="AV404" s="8">
        <v>2</v>
      </c>
      <c r="AW404" s="8">
        <v>2</v>
      </c>
      <c r="AX404" s="8">
        <v>9</v>
      </c>
      <c r="AY404" s="8">
        <v>1</v>
      </c>
      <c r="AZ404" s="8">
        <v>67</v>
      </c>
      <c r="BA404" s="8">
        <v>5</v>
      </c>
      <c r="BB404" s="8">
        <v>0</v>
      </c>
      <c r="BC404" s="8">
        <v>1</v>
      </c>
      <c r="BD404" s="8">
        <v>1</v>
      </c>
      <c r="BE404" s="8">
        <v>0</v>
      </c>
      <c r="BF404" s="8">
        <v>0</v>
      </c>
      <c r="BG404" s="8">
        <v>0</v>
      </c>
      <c r="BH404" s="8">
        <v>0</v>
      </c>
      <c r="BI404" s="8">
        <v>1</v>
      </c>
      <c r="BJ404" s="8">
        <v>1</v>
      </c>
      <c r="BK404" s="8">
        <v>0</v>
      </c>
      <c r="BL404" s="8">
        <v>0</v>
      </c>
      <c r="BM404" s="8">
        <v>1</v>
      </c>
      <c r="BN404" s="8">
        <v>1</v>
      </c>
      <c r="BO404" s="8">
        <v>0</v>
      </c>
      <c r="BP404" s="8">
        <v>1</v>
      </c>
      <c r="BQ404" s="8">
        <v>20</v>
      </c>
      <c r="BR404" s="8">
        <v>1</v>
      </c>
      <c r="BS404" s="8">
        <v>0</v>
      </c>
      <c r="BT404" s="8">
        <v>0</v>
      </c>
      <c r="BU404" s="8">
        <v>10</v>
      </c>
      <c r="BV404" s="8">
        <v>3583</v>
      </c>
      <c r="BW404" s="8">
        <v>2</v>
      </c>
      <c r="BX404" s="8">
        <v>1</v>
      </c>
      <c r="BY404" s="8">
        <v>0</v>
      </c>
      <c r="BZ404" s="8">
        <v>2</v>
      </c>
      <c r="CA404" s="8">
        <v>1</v>
      </c>
      <c r="CB404" s="8">
        <v>0</v>
      </c>
      <c r="CC404" s="8">
        <v>2</v>
      </c>
      <c r="CD404" s="8">
        <v>1</v>
      </c>
      <c r="CE404" s="8">
        <v>1</v>
      </c>
      <c r="CF404" s="8">
        <v>0</v>
      </c>
      <c r="CG404" s="8">
        <v>2</v>
      </c>
      <c r="CH404" s="8">
        <v>1</v>
      </c>
      <c r="CI404" s="8">
        <v>3</v>
      </c>
      <c r="CJ404" s="8">
        <v>0</v>
      </c>
      <c r="CK404" s="8">
        <v>2</v>
      </c>
      <c r="CL404" s="8">
        <v>3</v>
      </c>
      <c r="CM404" s="8">
        <v>0</v>
      </c>
      <c r="CN404" s="8">
        <v>2</v>
      </c>
      <c r="CO404" s="8">
        <v>0</v>
      </c>
      <c r="CP404" s="8">
        <v>0</v>
      </c>
      <c r="CQ404" s="8">
        <v>3</v>
      </c>
      <c r="CR404" s="8">
        <v>2</v>
      </c>
      <c r="CS404" s="8">
        <v>0</v>
      </c>
      <c r="CT404" s="8">
        <v>0</v>
      </c>
      <c r="CU404" s="8">
        <v>0</v>
      </c>
      <c r="CV404" s="8">
        <v>0</v>
      </c>
      <c r="CW404" s="8">
        <v>12</v>
      </c>
      <c r="CX404" s="8">
        <v>6</v>
      </c>
      <c r="CY404" s="8">
        <v>0</v>
      </c>
      <c r="CZ404" s="8">
        <v>0</v>
      </c>
      <c r="DA404" s="8">
        <v>2</v>
      </c>
      <c r="DB404" s="8">
        <v>1</v>
      </c>
      <c r="DC404" s="8">
        <v>1</v>
      </c>
      <c r="DD404" s="8">
        <v>0</v>
      </c>
      <c r="DE404" s="8">
        <v>57</v>
      </c>
      <c r="DF404" s="8">
        <v>20632</v>
      </c>
      <c r="DG404" s="8">
        <v>5</v>
      </c>
      <c r="DH404" s="8">
        <v>33</v>
      </c>
      <c r="DI404" s="8">
        <v>2</v>
      </c>
      <c r="DJ404" s="8">
        <v>5</v>
      </c>
      <c r="DK404" s="8">
        <v>14</v>
      </c>
      <c r="DL404" s="8">
        <v>17</v>
      </c>
      <c r="DM404" s="8">
        <v>0</v>
      </c>
      <c r="DN404" s="8">
        <v>1</v>
      </c>
      <c r="DO404" s="8">
        <v>10</v>
      </c>
      <c r="DP404" s="8">
        <v>3</v>
      </c>
      <c r="DQ404" s="8">
        <v>2</v>
      </c>
      <c r="DR404" s="8">
        <v>9</v>
      </c>
      <c r="DS404" s="8">
        <v>55</v>
      </c>
      <c r="DT404" s="8">
        <v>1</v>
      </c>
      <c r="DU404" s="8">
        <v>0</v>
      </c>
      <c r="DV404" s="8">
        <v>1</v>
      </c>
      <c r="DW404" s="8">
        <v>1</v>
      </c>
      <c r="DX404" s="8">
        <v>0</v>
      </c>
      <c r="DY404" s="8">
        <v>1</v>
      </c>
      <c r="DZ404" s="8">
        <v>1</v>
      </c>
      <c r="EA404" s="8">
        <v>8</v>
      </c>
      <c r="EB404" s="8">
        <v>2</v>
      </c>
      <c r="EC404" s="8">
        <v>5</v>
      </c>
      <c r="ED404" s="8">
        <v>0</v>
      </c>
      <c r="EE404" s="8">
        <v>2</v>
      </c>
      <c r="EF404" s="8">
        <v>1</v>
      </c>
      <c r="EG404" s="8">
        <v>0</v>
      </c>
    </row>
    <row r="405" spans="1:137" ht="12.75">
      <c r="A405" s="9" t="s">
        <v>13</v>
      </c>
      <c r="C405" s="8">
        <v>2</v>
      </c>
      <c r="D405" s="8">
        <v>16</v>
      </c>
      <c r="E405" s="8">
        <v>13</v>
      </c>
      <c r="F405" s="8">
        <v>3</v>
      </c>
      <c r="G405" s="8">
        <v>14</v>
      </c>
      <c r="H405" s="8">
        <v>7</v>
      </c>
      <c r="I405" s="8">
        <v>7</v>
      </c>
      <c r="J405" s="8">
        <v>6</v>
      </c>
      <c r="K405" s="8">
        <v>5</v>
      </c>
      <c r="L405" s="8">
        <v>54</v>
      </c>
      <c r="M405" s="8">
        <v>7</v>
      </c>
      <c r="N405" s="8">
        <v>45</v>
      </c>
      <c r="O405" s="8">
        <v>23</v>
      </c>
      <c r="P405" s="8">
        <v>2</v>
      </c>
      <c r="Q405" s="8">
        <v>5</v>
      </c>
      <c r="R405" s="8">
        <v>76</v>
      </c>
      <c r="S405" s="8">
        <v>19266</v>
      </c>
      <c r="T405" s="8">
        <v>1281</v>
      </c>
      <c r="U405" s="8">
        <v>1</v>
      </c>
      <c r="V405" s="8">
        <v>3</v>
      </c>
      <c r="W405" s="8">
        <v>0</v>
      </c>
      <c r="X405" s="8">
        <v>6</v>
      </c>
      <c r="Y405" s="8">
        <v>98</v>
      </c>
      <c r="Z405" s="8">
        <v>98</v>
      </c>
      <c r="AA405" s="8">
        <v>3</v>
      </c>
      <c r="AB405" s="8">
        <v>1</v>
      </c>
      <c r="AC405" s="8">
        <v>0</v>
      </c>
      <c r="AD405" s="8">
        <v>7</v>
      </c>
      <c r="AE405" s="8">
        <v>6</v>
      </c>
      <c r="AF405" s="8">
        <v>24</v>
      </c>
      <c r="AG405" s="8">
        <v>127</v>
      </c>
      <c r="AH405" s="8">
        <v>4</v>
      </c>
      <c r="AI405" s="8">
        <v>1</v>
      </c>
      <c r="AJ405" s="8">
        <v>9</v>
      </c>
      <c r="AK405" s="8">
        <v>4</v>
      </c>
      <c r="AL405" s="8">
        <v>43</v>
      </c>
      <c r="AM405" s="8">
        <v>6</v>
      </c>
      <c r="AN405" s="8">
        <v>7</v>
      </c>
      <c r="AO405" s="8">
        <v>58</v>
      </c>
      <c r="AP405" s="8">
        <v>31</v>
      </c>
      <c r="AQ405" s="8">
        <v>26</v>
      </c>
      <c r="AR405" s="8">
        <v>10</v>
      </c>
      <c r="AS405" s="8">
        <v>7</v>
      </c>
      <c r="AT405" s="8">
        <v>13</v>
      </c>
      <c r="AU405" s="8">
        <v>6</v>
      </c>
      <c r="AV405" s="8">
        <v>6</v>
      </c>
      <c r="AW405" s="8">
        <v>17</v>
      </c>
      <c r="AX405" s="8">
        <v>23</v>
      </c>
      <c r="AY405" s="8">
        <v>6</v>
      </c>
      <c r="AZ405" s="8">
        <v>223</v>
      </c>
      <c r="BA405" s="8">
        <v>9</v>
      </c>
      <c r="BB405" s="8">
        <v>3</v>
      </c>
      <c r="BC405" s="8">
        <v>10</v>
      </c>
      <c r="BD405" s="8">
        <v>19</v>
      </c>
      <c r="BE405" s="8">
        <v>4</v>
      </c>
      <c r="BF405" s="8">
        <v>1</v>
      </c>
      <c r="BG405" s="8">
        <v>2</v>
      </c>
      <c r="BH405" s="8">
        <v>4</v>
      </c>
      <c r="BI405" s="8">
        <v>2</v>
      </c>
      <c r="BJ405" s="8">
        <v>2</v>
      </c>
      <c r="BK405" s="8">
        <v>0</v>
      </c>
      <c r="BL405" s="8">
        <v>1</v>
      </c>
      <c r="BM405" s="8">
        <v>6</v>
      </c>
      <c r="BN405" s="8">
        <v>5</v>
      </c>
      <c r="BO405" s="8">
        <v>3</v>
      </c>
      <c r="BP405" s="8">
        <v>3</v>
      </c>
      <c r="BQ405" s="8">
        <v>56</v>
      </c>
      <c r="BR405" s="8">
        <v>5</v>
      </c>
      <c r="BS405" s="8">
        <v>1</v>
      </c>
      <c r="BT405" s="8">
        <v>4</v>
      </c>
      <c r="BU405" s="8">
        <v>28</v>
      </c>
      <c r="BV405" s="8">
        <v>16157</v>
      </c>
      <c r="BW405" s="8">
        <v>6</v>
      </c>
      <c r="BX405" s="8">
        <v>4</v>
      </c>
      <c r="BY405" s="8">
        <v>2</v>
      </c>
      <c r="BZ405" s="8">
        <v>2</v>
      </c>
      <c r="CA405" s="8">
        <v>6</v>
      </c>
      <c r="CB405" s="8">
        <v>0</v>
      </c>
      <c r="CC405" s="8">
        <v>3</v>
      </c>
      <c r="CD405" s="8">
        <v>4</v>
      </c>
      <c r="CE405" s="8">
        <v>3</v>
      </c>
      <c r="CF405" s="8">
        <v>3</v>
      </c>
      <c r="CG405" s="8">
        <v>11</v>
      </c>
      <c r="CH405" s="8">
        <v>6</v>
      </c>
      <c r="CI405" s="8">
        <v>10</v>
      </c>
      <c r="CJ405" s="8">
        <v>1</v>
      </c>
      <c r="CK405" s="8">
        <v>4</v>
      </c>
      <c r="CL405" s="8">
        <v>14</v>
      </c>
      <c r="CM405" s="8">
        <v>3</v>
      </c>
      <c r="CN405" s="8">
        <v>8</v>
      </c>
      <c r="CO405" s="8">
        <v>1</v>
      </c>
      <c r="CP405" s="8">
        <v>0</v>
      </c>
      <c r="CQ405" s="8">
        <v>12</v>
      </c>
      <c r="CR405" s="8">
        <v>5</v>
      </c>
      <c r="CS405" s="8">
        <v>1</v>
      </c>
      <c r="CT405" s="8">
        <v>2</v>
      </c>
      <c r="CU405" s="8">
        <v>0</v>
      </c>
      <c r="CV405" s="8">
        <v>2</v>
      </c>
      <c r="CW405" s="8">
        <v>67</v>
      </c>
      <c r="CX405" s="8">
        <v>21</v>
      </c>
      <c r="CY405" s="8">
        <v>4</v>
      </c>
      <c r="CZ405" s="8">
        <v>3</v>
      </c>
      <c r="DA405" s="8">
        <v>11</v>
      </c>
      <c r="DB405" s="8">
        <v>11</v>
      </c>
      <c r="DC405" s="8">
        <v>18</v>
      </c>
      <c r="DD405" s="8">
        <v>44</v>
      </c>
      <c r="DE405" s="8">
        <v>181</v>
      </c>
      <c r="DF405" s="8">
        <v>78314</v>
      </c>
      <c r="DG405" s="8">
        <v>25</v>
      </c>
      <c r="DH405" s="8">
        <v>163</v>
      </c>
      <c r="DI405" s="8">
        <v>7</v>
      </c>
      <c r="DJ405" s="8">
        <v>20</v>
      </c>
      <c r="DK405" s="8">
        <v>38</v>
      </c>
      <c r="DL405" s="8">
        <v>74</v>
      </c>
      <c r="DM405" s="8">
        <v>13</v>
      </c>
      <c r="DN405" s="8">
        <v>10</v>
      </c>
      <c r="DO405" s="8">
        <v>20</v>
      </c>
      <c r="DP405" s="8">
        <v>9</v>
      </c>
      <c r="DQ405" s="8">
        <v>12</v>
      </c>
      <c r="DR405" s="8">
        <v>11</v>
      </c>
      <c r="DS405" s="8">
        <v>197</v>
      </c>
      <c r="DT405" s="8">
        <v>6</v>
      </c>
      <c r="DU405" s="8">
        <v>0</v>
      </c>
      <c r="DV405" s="8">
        <v>1</v>
      </c>
      <c r="DW405" s="8">
        <v>6</v>
      </c>
      <c r="DX405" s="8">
        <v>17</v>
      </c>
      <c r="DY405" s="8">
        <v>1</v>
      </c>
      <c r="DZ405" s="8">
        <v>4</v>
      </c>
      <c r="EA405" s="8">
        <v>15</v>
      </c>
      <c r="EB405" s="8">
        <v>7</v>
      </c>
      <c r="EC405" s="8">
        <v>13</v>
      </c>
      <c r="ED405" s="8">
        <v>1</v>
      </c>
      <c r="EE405" s="8">
        <v>2</v>
      </c>
      <c r="EF405" s="8">
        <v>7</v>
      </c>
      <c r="EG405" s="8">
        <v>1</v>
      </c>
    </row>
    <row r="406" spans="2:137" s="10" customFormat="1" ht="12.75" customHeight="1">
      <c r="B406" s="11" t="s">
        <v>145</v>
      </c>
      <c r="C406" s="12">
        <f aca="true" t="shared" si="209" ref="C406:AH406">C405/117498</f>
        <v>1.7021566324533183E-05</v>
      </c>
      <c r="D406" s="12">
        <f t="shared" si="209"/>
        <v>0.00013617253059626546</v>
      </c>
      <c r="E406" s="12">
        <f t="shared" si="209"/>
        <v>0.00011064018110946569</v>
      </c>
      <c r="F406" s="12">
        <f t="shared" si="209"/>
        <v>2.5532349486799776E-05</v>
      </c>
      <c r="G406" s="12">
        <f t="shared" si="209"/>
        <v>0.00011915096427173228</v>
      </c>
      <c r="H406" s="12">
        <f t="shared" si="209"/>
        <v>5.957548213586614E-05</v>
      </c>
      <c r="I406" s="12">
        <f t="shared" si="209"/>
        <v>5.957548213586614E-05</v>
      </c>
      <c r="J406" s="12">
        <f t="shared" si="209"/>
        <v>5.106469897359955E-05</v>
      </c>
      <c r="K406" s="12">
        <f t="shared" si="209"/>
        <v>4.255391581133296E-05</v>
      </c>
      <c r="L406" s="12">
        <f t="shared" si="209"/>
        <v>0.000459582290762396</v>
      </c>
      <c r="M406" s="12">
        <f t="shared" si="209"/>
        <v>5.957548213586614E-05</v>
      </c>
      <c r="N406" s="12">
        <f t="shared" si="209"/>
        <v>0.00038298524230199663</v>
      </c>
      <c r="O406" s="12">
        <f t="shared" si="209"/>
        <v>0.0001957480127321316</v>
      </c>
      <c r="P406" s="12">
        <f t="shared" si="209"/>
        <v>1.7021566324533183E-05</v>
      </c>
      <c r="Q406" s="12">
        <f t="shared" si="209"/>
        <v>4.255391581133296E-05</v>
      </c>
      <c r="R406" s="12">
        <f t="shared" si="209"/>
        <v>0.000646819520332261</v>
      </c>
      <c r="S406" s="12">
        <f t="shared" si="209"/>
        <v>0.16396874840422815</v>
      </c>
      <c r="T406" s="12">
        <f t="shared" si="209"/>
        <v>0.010902313230863504</v>
      </c>
      <c r="U406" s="12">
        <f t="shared" si="209"/>
        <v>8.510783162266591E-06</v>
      </c>
      <c r="V406" s="12">
        <f t="shared" si="209"/>
        <v>2.5532349486799776E-05</v>
      </c>
      <c r="W406" s="12">
        <f t="shared" si="209"/>
        <v>0</v>
      </c>
      <c r="X406" s="12">
        <f t="shared" si="209"/>
        <v>5.106469897359955E-05</v>
      </c>
      <c r="Y406" s="12">
        <f t="shared" si="209"/>
        <v>0.000834056749902126</v>
      </c>
      <c r="Z406" s="12">
        <f t="shared" si="209"/>
        <v>0.000834056749902126</v>
      </c>
      <c r="AA406" s="12">
        <f t="shared" si="209"/>
        <v>2.5532349486799776E-05</v>
      </c>
      <c r="AB406" s="12">
        <f t="shared" si="209"/>
        <v>8.510783162266591E-06</v>
      </c>
      <c r="AC406" s="12">
        <f t="shared" si="209"/>
        <v>0</v>
      </c>
      <c r="AD406" s="12">
        <f t="shared" si="209"/>
        <v>5.957548213586614E-05</v>
      </c>
      <c r="AE406" s="12">
        <f t="shared" si="209"/>
        <v>5.106469897359955E-05</v>
      </c>
      <c r="AF406" s="12">
        <f t="shared" si="209"/>
        <v>0.0002042587958943982</v>
      </c>
      <c r="AG406" s="12">
        <f t="shared" si="209"/>
        <v>0.0010808694616078571</v>
      </c>
      <c r="AH406" s="12">
        <f t="shared" si="209"/>
        <v>3.4043132649066365E-05</v>
      </c>
      <c r="AI406" s="12">
        <f aca="true" t="shared" si="210" ref="AI406:CT406">AI405/117498</f>
        <v>8.510783162266591E-06</v>
      </c>
      <c r="AJ406" s="12">
        <f t="shared" si="210"/>
        <v>7.659704846039932E-05</v>
      </c>
      <c r="AK406" s="12">
        <f t="shared" si="210"/>
        <v>3.4043132649066365E-05</v>
      </c>
      <c r="AL406" s="12">
        <f t="shared" si="210"/>
        <v>0.0003659636759774634</v>
      </c>
      <c r="AM406" s="12">
        <f t="shared" si="210"/>
        <v>5.106469897359955E-05</v>
      </c>
      <c r="AN406" s="12">
        <f t="shared" si="210"/>
        <v>5.957548213586614E-05</v>
      </c>
      <c r="AO406" s="12">
        <f t="shared" si="210"/>
        <v>0.0004936254234114623</v>
      </c>
      <c r="AP406" s="12">
        <f t="shared" si="210"/>
        <v>0.00026383427803026435</v>
      </c>
      <c r="AQ406" s="12">
        <f t="shared" si="210"/>
        <v>0.00022128036221893139</v>
      </c>
      <c r="AR406" s="12">
        <f t="shared" si="210"/>
        <v>8.510783162266592E-05</v>
      </c>
      <c r="AS406" s="12">
        <f t="shared" si="210"/>
        <v>5.957548213586614E-05</v>
      </c>
      <c r="AT406" s="12">
        <f t="shared" si="210"/>
        <v>0.00011064018110946569</v>
      </c>
      <c r="AU406" s="12">
        <f t="shared" si="210"/>
        <v>5.106469897359955E-05</v>
      </c>
      <c r="AV406" s="12">
        <f t="shared" si="210"/>
        <v>5.106469897359955E-05</v>
      </c>
      <c r="AW406" s="12">
        <f t="shared" si="210"/>
        <v>0.00014468331375853206</v>
      </c>
      <c r="AX406" s="12">
        <f t="shared" si="210"/>
        <v>0.0001957480127321316</v>
      </c>
      <c r="AY406" s="12">
        <f t="shared" si="210"/>
        <v>5.106469897359955E-05</v>
      </c>
      <c r="AZ406" s="12">
        <f t="shared" si="210"/>
        <v>0.00189790464518545</v>
      </c>
      <c r="BA406" s="12">
        <f t="shared" si="210"/>
        <v>7.659704846039932E-05</v>
      </c>
      <c r="BB406" s="12">
        <f t="shared" si="210"/>
        <v>2.5532349486799776E-05</v>
      </c>
      <c r="BC406" s="12">
        <f t="shared" si="210"/>
        <v>8.510783162266592E-05</v>
      </c>
      <c r="BD406" s="12">
        <f t="shared" si="210"/>
        <v>0.00016170488008306524</v>
      </c>
      <c r="BE406" s="12">
        <f t="shared" si="210"/>
        <v>3.4043132649066365E-05</v>
      </c>
      <c r="BF406" s="12">
        <f t="shared" si="210"/>
        <v>8.510783162266591E-06</v>
      </c>
      <c r="BG406" s="12">
        <f t="shared" si="210"/>
        <v>1.7021566324533183E-05</v>
      </c>
      <c r="BH406" s="12">
        <f t="shared" si="210"/>
        <v>3.4043132649066365E-05</v>
      </c>
      <c r="BI406" s="12">
        <f t="shared" si="210"/>
        <v>1.7021566324533183E-05</v>
      </c>
      <c r="BJ406" s="12">
        <f t="shared" si="210"/>
        <v>1.7021566324533183E-05</v>
      </c>
      <c r="BK406" s="12">
        <f t="shared" si="210"/>
        <v>0</v>
      </c>
      <c r="BL406" s="12">
        <f t="shared" si="210"/>
        <v>8.510783162266591E-06</v>
      </c>
      <c r="BM406" s="12">
        <f t="shared" si="210"/>
        <v>5.106469897359955E-05</v>
      </c>
      <c r="BN406" s="12">
        <f t="shared" si="210"/>
        <v>4.255391581133296E-05</v>
      </c>
      <c r="BO406" s="12">
        <f t="shared" si="210"/>
        <v>2.5532349486799776E-05</v>
      </c>
      <c r="BP406" s="12">
        <f t="shared" si="210"/>
        <v>2.5532349486799776E-05</v>
      </c>
      <c r="BQ406" s="12">
        <f t="shared" si="210"/>
        <v>0.00047660385708692913</v>
      </c>
      <c r="BR406" s="12">
        <f t="shared" si="210"/>
        <v>4.255391581133296E-05</v>
      </c>
      <c r="BS406" s="12">
        <f t="shared" si="210"/>
        <v>8.510783162266591E-06</v>
      </c>
      <c r="BT406" s="12">
        <f t="shared" si="210"/>
        <v>3.4043132649066365E-05</v>
      </c>
      <c r="BU406" s="12">
        <f t="shared" si="210"/>
        <v>0.00023830192854346456</v>
      </c>
      <c r="BV406" s="12">
        <f t="shared" si="210"/>
        <v>0.13750872355274132</v>
      </c>
      <c r="BW406" s="12">
        <f t="shared" si="210"/>
        <v>5.106469897359955E-05</v>
      </c>
      <c r="BX406" s="12">
        <f t="shared" si="210"/>
        <v>3.4043132649066365E-05</v>
      </c>
      <c r="BY406" s="12">
        <f t="shared" si="210"/>
        <v>1.7021566324533183E-05</v>
      </c>
      <c r="BZ406" s="12">
        <f t="shared" si="210"/>
        <v>1.7021566324533183E-05</v>
      </c>
      <c r="CA406" s="12">
        <f t="shared" si="210"/>
        <v>5.106469897359955E-05</v>
      </c>
      <c r="CB406" s="12">
        <f t="shared" si="210"/>
        <v>0</v>
      </c>
      <c r="CC406" s="12">
        <f t="shared" si="210"/>
        <v>2.5532349486799776E-05</v>
      </c>
      <c r="CD406" s="12">
        <f t="shared" si="210"/>
        <v>3.4043132649066365E-05</v>
      </c>
      <c r="CE406" s="12">
        <f t="shared" si="210"/>
        <v>2.5532349486799776E-05</v>
      </c>
      <c r="CF406" s="12">
        <f t="shared" si="210"/>
        <v>2.5532349486799776E-05</v>
      </c>
      <c r="CG406" s="12">
        <f t="shared" si="210"/>
        <v>9.361861478493251E-05</v>
      </c>
      <c r="CH406" s="12">
        <f t="shared" si="210"/>
        <v>5.106469897359955E-05</v>
      </c>
      <c r="CI406" s="12">
        <f t="shared" si="210"/>
        <v>8.510783162266592E-05</v>
      </c>
      <c r="CJ406" s="12">
        <f t="shared" si="210"/>
        <v>8.510783162266591E-06</v>
      </c>
      <c r="CK406" s="12">
        <f t="shared" si="210"/>
        <v>3.4043132649066365E-05</v>
      </c>
      <c r="CL406" s="12">
        <f t="shared" si="210"/>
        <v>0.00011915096427173228</v>
      </c>
      <c r="CM406" s="12">
        <f t="shared" si="210"/>
        <v>2.5532349486799776E-05</v>
      </c>
      <c r="CN406" s="12">
        <f t="shared" si="210"/>
        <v>6.808626529813273E-05</v>
      </c>
      <c r="CO406" s="12">
        <f t="shared" si="210"/>
        <v>8.510783162266591E-06</v>
      </c>
      <c r="CP406" s="12">
        <f t="shared" si="210"/>
        <v>0</v>
      </c>
      <c r="CQ406" s="12">
        <f t="shared" si="210"/>
        <v>0.0001021293979471991</v>
      </c>
      <c r="CR406" s="12">
        <f t="shared" si="210"/>
        <v>4.255391581133296E-05</v>
      </c>
      <c r="CS406" s="12">
        <f t="shared" si="210"/>
        <v>8.510783162266591E-06</v>
      </c>
      <c r="CT406" s="12">
        <f t="shared" si="210"/>
        <v>1.7021566324533183E-05</v>
      </c>
      <c r="CU406" s="12">
        <f aca="true" t="shared" si="211" ref="CU406:EG406">CU405/117498</f>
        <v>0</v>
      </c>
      <c r="CV406" s="12">
        <f t="shared" si="211"/>
        <v>1.7021566324533183E-05</v>
      </c>
      <c r="CW406" s="12">
        <f t="shared" si="211"/>
        <v>0.0005702224718718617</v>
      </c>
      <c r="CX406" s="12">
        <f t="shared" si="211"/>
        <v>0.00017872644640759842</v>
      </c>
      <c r="CY406" s="12">
        <f t="shared" si="211"/>
        <v>3.4043132649066365E-05</v>
      </c>
      <c r="CZ406" s="12">
        <f t="shared" si="211"/>
        <v>2.5532349486799776E-05</v>
      </c>
      <c r="DA406" s="12">
        <f t="shared" si="211"/>
        <v>9.361861478493251E-05</v>
      </c>
      <c r="DB406" s="12">
        <f t="shared" si="211"/>
        <v>9.361861478493251E-05</v>
      </c>
      <c r="DC406" s="12">
        <f t="shared" si="211"/>
        <v>0.00015319409692079864</v>
      </c>
      <c r="DD406" s="12">
        <f t="shared" si="211"/>
        <v>0.00037447445913973005</v>
      </c>
      <c r="DE406" s="12">
        <f t="shared" si="211"/>
        <v>0.001540451752370253</v>
      </c>
      <c r="DF406" s="12">
        <f t="shared" si="211"/>
        <v>0.6665134725697459</v>
      </c>
      <c r="DG406" s="12">
        <f t="shared" si="211"/>
        <v>0.00021276957905666478</v>
      </c>
      <c r="DH406" s="12">
        <f t="shared" si="211"/>
        <v>0.0013872576554494545</v>
      </c>
      <c r="DI406" s="12">
        <f t="shared" si="211"/>
        <v>5.957548213586614E-05</v>
      </c>
      <c r="DJ406" s="12">
        <f t="shared" si="211"/>
        <v>0.00017021566324533185</v>
      </c>
      <c r="DK406" s="12">
        <f t="shared" si="211"/>
        <v>0.0003234097601661305</v>
      </c>
      <c r="DL406" s="12">
        <f t="shared" si="211"/>
        <v>0.0006297979540077278</v>
      </c>
      <c r="DM406" s="12">
        <f t="shared" si="211"/>
        <v>0.00011064018110946569</v>
      </c>
      <c r="DN406" s="12">
        <f t="shared" si="211"/>
        <v>8.510783162266592E-05</v>
      </c>
      <c r="DO406" s="12">
        <f t="shared" si="211"/>
        <v>0.00017021566324533185</v>
      </c>
      <c r="DP406" s="12">
        <f t="shared" si="211"/>
        <v>7.659704846039932E-05</v>
      </c>
      <c r="DQ406" s="12">
        <f t="shared" si="211"/>
        <v>0.0001021293979471991</v>
      </c>
      <c r="DR406" s="12">
        <f t="shared" si="211"/>
        <v>9.361861478493251E-05</v>
      </c>
      <c r="DS406" s="12">
        <f t="shared" si="211"/>
        <v>0.0016766242829665185</v>
      </c>
      <c r="DT406" s="12">
        <f t="shared" si="211"/>
        <v>5.106469897359955E-05</v>
      </c>
      <c r="DU406" s="12">
        <f t="shared" si="211"/>
        <v>0</v>
      </c>
      <c r="DV406" s="12">
        <f t="shared" si="211"/>
        <v>8.510783162266591E-06</v>
      </c>
      <c r="DW406" s="12">
        <f t="shared" si="211"/>
        <v>5.106469897359955E-05</v>
      </c>
      <c r="DX406" s="12">
        <f t="shared" si="211"/>
        <v>0.00014468331375853206</v>
      </c>
      <c r="DY406" s="12">
        <f t="shared" si="211"/>
        <v>8.510783162266591E-06</v>
      </c>
      <c r="DZ406" s="12">
        <f t="shared" si="211"/>
        <v>3.4043132649066365E-05</v>
      </c>
      <c r="EA406" s="12">
        <f t="shared" si="211"/>
        <v>0.00012766174743399889</v>
      </c>
      <c r="EB406" s="12">
        <f t="shared" si="211"/>
        <v>5.957548213586614E-05</v>
      </c>
      <c r="EC406" s="12">
        <f t="shared" si="211"/>
        <v>0.00011064018110946569</v>
      </c>
      <c r="ED406" s="12">
        <f t="shared" si="211"/>
        <v>8.510783162266591E-06</v>
      </c>
      <c r="EE406" s="12">
        <f t="shared" si="211"/>
        <v>1.7021566324533183E-05</v>
      </c>
      <c r="EF406" s="12">
        <f t="shared" si="211"/>
        <v>5.957548213586614E-05</v>
      </c>
      <c r="EG406" s="12">
        <f t="shared" si="211"/>
        <v>8.510783162266591E-06</v>
      </c>
    </row>
    <row r="407" spans="2:137" ht="4.5" customHeight="1">
      <c r="B407" s="13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</row>
    <row r="408" spans="1:137" ht="12.75">
      <c r="A408" s="3" t="s">
        <v>130</v>
      </c>
      <c r="B408" s="13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</row>
    <row r="409" spans="2:137" ht="12.75">
      <c r="B409" s="7" t="s">
        <v>116</v>
      </c>
      <c r="C409" s="8">
        <v>17</v>
      </c>
      <c r="D409" s="8">
        <v>46</v>
      </c>
      <c r="E409" s="8">
        <v>3</v>
      </c>
      <c r="F409" s="8">
        <v>2</v>
      </c>
      <c r="G409" s="8">
        <v>13</v>
      </c>
      <c r="H409" s="8">
        <v>36</v>
      </c>
      <c r="I409" s="8">
        <v>9</v>
      </c>
      <c r="J409" s="8">
        <v>8</v>
      </c>
      <c r="K409" s="8">
        <v>5</v>
      </c>
      <c r="L409" s="8">
        <v>3</v>
      </c>
      <c r="M409" s="8">
        <v>0</v>
      </c>
      <c r="N409" s="8">
        <v>64</v>
      </c>
      <c r="O409" s="8">
        <v>24</v>
      </c>
      <c r="P409" s="8">
        <v>1</v>
      </c>
      <c r="Q409" s="8">
        <v>3</v>
      </c>
      <c r="R409" s="8">
        <v>97</v>
      </c>
      <c r="S409" s="8">
        <v>21604</v>
      </c>
      <c r="T409" s="8">
        <v>2180</v>
      </c>
      <c r="U409" s="8">
        <v>3</v>
      </c>
      <c r="V409" s="8">
        <v>9</v>
      </c>
      <c r="W409" s="8">
        <v>5</v>
      </c>
      <c r="X409" s="8">
        <v>3</v>
      </c>
      <c r="Y409" s="8">
        <v>114</v>
      </c>
      <c r="Z409" s="8">
        <v>153</v>
      </c>
      <c r="AA409" s="8">
        <v>7</v>
      </c>
      <c r="AB409" s="8">
        <v>0</v>
      </c>
      <c r="AC409" s="8">
        <v>5</v>
      </c>
      <c r="AD409" s="8">
        <v>5</v>
      </c>
      <c r="AE409" s="8">
        <v>45</v>
      </c>
      <c r="AF409" s="8">
        <v>13</v>
      </c>
      <c r="AG409" s="8">
        <v>205</v>
      </c>
      <c r="AH409" s="8">
        <v>6</v>
      </c>
      <c r="AI409" s="8">
        <v>1</v>
      </c>
      <c r="AJ409" s="8">
        <v>15</v>
      </c>
      <c r="AK409" s="8">
        <v>5</v>
      </c>
      <c r="AL409" s="8">
        <v>71</v>
      </c>
      <c r="AM409" s="8">
        <v>4</v>
      </c>
      <c r="AN409" s="8">
        <v>10</v>
      </c>
      <c r="AO409" s="8">
        <v>31</v>
      </c>
      <c r="AP409" s="8">
        <v>108</v>
      </c>
      <c r="AQ409" s="8">
        <v>12</v>
      </c>
      <c r="AR409" s="8">
        <v>13</v>
      </c>
      <c r="AS409" s="8">
        <v>6</v>
      </c>
      <c r="AT409" s="8">
        <v>15</v>
      </c>
      <c r="AU409" s="8">
        <v>5</v>
      </c>
      <c r="AV409" s="8">
        <v>3</v>
      </c>
      <c r="AW409" s="8">
        <v>4</v>
      </c>
      <c r="AX409" s="8">
        <v>15</v>
      </c>
      <c r="AY409" s="8">
        <v>3</v>
      </c>
      <c r="AZ409" s="8">
        <v>394</v>
      </c>
      <c r="BA409" s="8">
        <v>6</v>
      </c>
      <c r="BB409" s="8">
        <v>3</v>
      </c>
      <c r="BC409" s="8">
        <v>12</v>
      </c>
      <c r="BD409" s="8">
        <v>41</v>
      </c>
      <c r="BE409" s="8">
        <v>0</v>
      </c>
      <c r="BF409" s="8">
        <v>5</v>
      </c>
      <c r="BG409" s="8">
        <v>2</v>
      </c>
      <c r="BH409" s="8">
        <v>3</v>
      </c>
      <c r="BI409" s="8">
        <v>0</v>
      </c>
      <c r="BJ409" s="8">
        <v>9</v>
      </c>
      <c r="BK409" s="8">
        <v>2</v>
      </c>
      <c r="BL409" s="8">
        <v>0</v>
      </c>
      <c r="BM409" s="8">
        <v>7</v>
      </c>
      <c r="BN409" s="8">
        <v>8</v>
      </c>
      <c r="BO409" s="8">
        <v>8</v>
      </c>
      <c r="BP409" s="8">
        <v>2</v>
      </c>
      <c r="BQ409" s="8">
        <v>71</v>
      </c>
      <c r="BR409" s="8">
        <v>6</v>
      </c>
      <c r="BS409" s="8">
        <v>1</v>
      </c>
      <c r="BT409" s="8">
        <v>8</v>
      </c>
      <c r="BU409" s="8">
        <v>17</v>
      </c>
      <c r="BV409" s="8">
        <v>21576</v>
      </c>
      <c r="BW409" s="8">
        <v>3</v>
      </c>
      <c r="BX409" s="8">
        <v>5</v>
      </c>
      <c r="BY409" s="8">
        <v>3</v>
      </c>
      <c r="BZ409" s="8">
        <v>1</v>
      </c>
      <c r="CA409" s="8">
        <v>6</v>
      </c>
      <c r="CB409" s="8">
        <v>3</v>
      </c>
      <c r="CC409" s="8">
        <v>2</v>
      </c>
      <c r="CD409" s="8">
        <v>2</v>
      </c>
      <c r="CE409" s="8">
        <v>4</v>
      </c>
      <c r="CF409" s="8">
        <v>2</v>
      </c>
      <c r="CG409" s="8">
        <v>7</v>
      </c>
      <c r="CH409" s="8">
        <v>7</v>
      </c>
      <c r="CI409" s="8">
        <v>20</v>
      </c>
      <c r="CJ409" s="8">
        <v>1</v>
      </c>
      <c r="CK409" s="8">
        <v>2</v>
      </c>
      <c r="CL409" s="8">
        <v>5</v>
      </c>
      <c r="CM409" s="8">
        <v>5</v>
      </c>
      <c r="CN409" s="8">
        <v>11</v>
      </c>
      <c r="CO409" s="8">
        <v>4</v>
      </c>
      <c r="CP409" s="8">
        <v>3</v>
      </c>
      <c r="CQ409" s="8">
        <v>9</v>
      </c>
      <c r="CR409" s="8">
        <v>7</v>
      </c>
      <c r="CS409" s="8">
        <v>4</v>
      </c>
      <c r="CT409" s="8">
        <v>0</v>
      </c>
      <c r="CU409" s="8">
        <v>0</v>
      </c>
      <c r="CV409" s="8">
        <v>7</v>
      </c>
      <c r="CW409" s="8">
        <v>39</v>
      </c>
      <c r="CX409" s="8">
        <v>23</v>
      </c>
      <c r="CY409" s="8">
        <v>5</v>
      </c>
      <c r="CZ409" s="8">
        <v>11</v>
      </c>
      <c r="DA409" s="8">
        <v>2</v>
      </c>
      <c r="DB409" s="8">
        <v>15</v>
      </c>
      <c r="DC409" s="8">
        <v>9</v>
      </c>
      <c r="DD409" s="8">
        <v>21</v>
      </c>
      <c r="DE409" s="8">
        <v>126</v>
      </c>
      <c r="DF409" s="8">
        <v>86145</v>
      </c>
      <c r="DG409" s="8">
        <v>21</v>
      </c>
      <c r="DH409" s="8">
        <v>185</v>
      </c>
      <c r="DI409" s="8">
        <v>7</v>
      </c>
      <c r="DJ409" s="8">
        <v>4</v>
      </c>
      <c r="DK409" s="8">
        <v>53</v>
      </c>
      <c r="DL409" s="8">
        <v>55</v>
      </c>
      <c r="DM409" s="8">
        <v>5</v>
      </c>
      <c r="DN409" s="8">
        <v>20</v>
      </c>
      <c r="DO409" s="8">
        <v>12</v>
      </c>
      <c r="DP409" s="8">
        <v>11</v>
      </c>
      <c r="DQ409" s="8">
        <v>6</v>
      </c>
      <c r="DR409" s="8">
        <v>0</v>
      </c>
      <c r="DS409" s="8">
        <v>540</v>
      </c>
      <c r="DT409" s="8">
        <v>6</v>
      </c>
      <c r="DU409" s="8">
        <v>1</v>
      </c>
      <c r="DV409" s="8">
        <v>3</v>
      </c>
      <c r="DW409" s="8">
        <v>2</v>
      </c>
      <c r="DX409" s="8">
        <v>330</v>
      </c>
      <c r="DY409" s="8">
        <v>3</v>
      </c>
      <c r="DZ409" s="8">
        <v>8</v>
      </c>
      <c r="EA409" s="8">
        <v>20</v>
      </c>
      <c r="EB409" s="8">
        <v>18</v>
      </c>
      <c r="EC409" s="8">
        <v>6</v>
      </c>
      <c r="ED409" s="8">
        <v>14</v>
      </c>
      <c r="EE409" s="8">
        <v>3</v>
      </c>
      <c r="EF409" s="8">
        <v>1</v>
      </c>
      <c r="EG409" s="8">
        <v>3</v>
      </c>
    </row>
    <row r="410" spans="1:137" ht="12.75">
      <c r="A410" s="9" t="s">
        <v>13</v>
      </c>
      <c r="C410" s="8">
        <v>17</v>
      </c>
      <c r="D410" s="8">
        <v>46</v>
      </c>
      <c r="E410" s="8">
        <v>3</v>
      </c>
      <c r="F410" s="8">
        <v>2</v>
      </c>
      <c r="G410" s="8">
        <v>13</v>
      </c>
      <c r="H410" s="8">
        <v>36</v>
      </c>
      <c r="I410" s="8">
        <v>9</v>
      </c>
      <c r="J410" s="8">
        <v>8</v>
      </c>
      <c r="K410" s="8">
        <v>5</v>
      </c>
      <c r="L410" s="8">
        <v>3</v>
      </c>
      <c r="M410" s="8">
        <v>0</v>
      </c>
      <c r="N410" s="8">
        <v>64</v>
      </c>
      <c r="O410" s="8">
        <v>24</v>
      </c>
      <c r="P410" s="8">
        <v>1</v>
      </c>
      <c r="Q410" s="8">
        <v>3</v>
      </c>
      <c r="R410" s="8">
        <v>97</v>
      </c>
      <c r="S410" s="8">
        <v>21604</v>
      </c>
      <c r="T410" s="8">
        <v>2180</v>
      </c>
      <c r="U410" s="8">
        <v>3</v>
      </c>
      <c r="V410" s="8">
        <v>9</v>
      </c>
      <c r="W410" s="8">
        <v>5</v>
      </c>
      <c r="X410" s="8">
        <v>3</v>
      </c>
      <c r="Y410" s="8">
        <v>114</v>
      </c>
      <c r="Z410" s="8">
        <v>153</v>
      </c>
      <c r="AA410" s="8">
        <v>7</v>
      </c>
      <c r="AB410" s="8">
        <v>0</v>
      </c>
      <c r="AC410" s="8">
        <v>5</v>
      </c>
      <c r="AD410" s="8">
        <v>5</v>
      </c>
      <c r="AE410" s="8">
        <v>45</v>
      </c>
      <c r="AF410" s="8">
        <v>13</v>
      </c>
      <c r="AG410" s="8">
        <v>205</v>
      </c>
      <c r="AH410" s="8">
        <v>6</v>
      </c>
      <c r="AI410" s="8">
        <v>1</v>
      </c>
      <c r="AJ410" s="8">
        <v>15</v>
      </c>
      <c r="AK410" s="8">
        <v>5</v>
      </c>
      <c r="AL410" s="8">
        <v>71</v>
      </c>
      <c r="AM410" s="8">
        <v>4</v>
      </c>
      <c r="AN410" s="8">
        <v>10</v>
      </c>
      <c r="AO410" s="8">
        <v>31</v>
      </c>
      <c r="AP410" s="8">
        <v>108</v>
      </c>
      <c r="AQ410" s="8">
        <v>12</v>
      </c>
      <c r="AR410" s="8">
        <v>13</v>
      </c>
      <c r="AS410" s="8">
        <v>6</v>
      </c>
      <c r="AT410" s="8">
        <v>15</v>
      </c>
      <c r="AU410" s="8">
        <v>5</v>
      </c>
      <c r="AV410" s="8">
        <v>3</v>
      </c>
      <c r="AW410" s="8">
        <v>4</v>
      </c>
      <c r="AX410" s="8">
        <v>15</v>
      </c>
      <c r="AY410" s="8">
        <v>3</v>
      </c>
      <c r="AZ410" s="8">
        <v>394</v>
      </c>
      <c r="BA410" s="8">
        <v>6</v>
      </c>
      <c r="BB410" s="8">
        <v>3</v>
      </c>
      <c r="BC410" s="8">
        <v>12</v>
      </c>
      <c r="BD410" s="8">
        <v>41</v>
      </c>
      <c r="BE410" s="8">
        <v>0</v>
      </c>
      <c r="BF410" s="8">
        <v>5</v>
      </c>
      <c r="BG410" s="8">
        <v>2</v>
      </c>
      <c r="BH410" s="8">
        <v>3</v>
      </c>
      <c r="BI410" s="8">
        <v>0</v>
      </c>
      <c r="BJ410" s="8">
        <v>9</v>
      </c>
      <c r="BK410" s="8">
        <v>2</v>
      </c>
      <c r="BL410" s="8">
        <v>0</v>
      </c>
      <c r="BM410" s="8">
        <v>7</v>
      </c>
      <c r="BN410" s="8">
        <v>8</v>
      </c>
      <c r="BO410" s="8">
        <v>8</v>
      </c>
      <c r="BP410" s="8">
        <v>2</v>
      </c>
      <c r="BQ410" s="8">
        <v>71</v>
      </c>
      <c r="BR410" s="8">
        <v>6</v>
      </c>
      <c r="BS410" s="8">
        <v>1</v>
      </c>
      <c r="BT410" s="8">
        <v>8</v>
      </c>
      <c r="BU410" s="8">
        <v>17</v>
      </c>
      <c r="BV410" s="8">
        <v>21576</v>
      </c>
      <c r="BW410" s="8">
        <v>3</v>
      </c>
      <c r="BX410" s="8">
        <v>5</v>
      </c>
      <c r="BY410" s="8">
        <v>3</v>
      </c>
      <c r="BZ410" s="8">
        <v>1</v>
      </c>
      <c r="CA410" s="8">
        <v>6</v>
      </c>
      <c r="CB410" s="8">
        <v>3</v>
      </c>
      <c r="CC410" s="8">
        <v>2</v>
      </c>
      <c r="CD410" s="8">
        <v>2</v>
      </c>
      <c r="CE410" s="8">
        <v>4</v>
      </c>
      <c r="CF410" s="8">
        <v>2</v>
      </c>
      <c r="CG410" s="8">
        <v>7</v>
      </c>
      <c r="CH410" s="8">
        <v>7</v>
      </c>
      <c r="CI410" s="8">
        <v>20</v>
      </c>
      <c r="CJ410" s="8">
        <v>1</v>
      </c>
      <c r="CK410" s="8">
        <v>2</v>
      </c>
      <c r="CL410" s="8">
        <v>5</v>
      </c>
      <c r="CM410" s="8">
        <v>5</v>
      </c>
      <c r="CN410" s="8">
        <v>11</v>
      </c>
      <c r="CO410" s="8">
        <v>4</v>
      </c>
      <c r="CP410" s="8">
        <v>3</v>
      </c>
      <c r="CQ410" s="8">
        <v>9</v>
      </c>
      <c r="CR410" s="8">
        <v>7</v>
      </c>
      <c r="CS410" s="8">
        <v>4</v>
      </c>
      <c r="CT410" s="8">
        <v>0</v>
      </c>
      <c r="CU410" s="8">
        <v>0</v>
      </c>
      <c r="CV410" s="8">
        <v>7</v>
      </c>
      <c r="CW410" s="8">
        <v>39</v>
      </c>
      <c r="CX410" s="8">
        <v>23</v>
      </c>
      <c r="CY410" s="8">
        <v>5</v>
      </c>
      <c r="CZ410" s="8">
        <v>11</v>
      </c>
      <c r="DA410" s="8">
        <v>2</v>
      </c>
      <c r="DB410" s="8">
        <v>15</v>
      </c>
      <c r="DC410" s="8">
        <v>9</v>
      </c>
      <c r="DD410" s="8">
        <v>21</v>
      </c>
      <c r="DE410" s="8">
        <v>126</v>
      </c>
      <c r="DF410" s="8">
        <v>86145</v>
      </c>
      <c r="DG410" s="8">
        <v>21</v>
      </c>
      <c r="DH410" s="8">
        <v>185</v>
      </c>
      <c r="DI410" s="8">
        <v>7</v>
      </c>
      <c r="DJ410" s="8">
        <v>4</v>
      </c>
      <c r="DK410" s="8">
        <v>53</v>
      </c>
      <c r="DL410" s="8">
        <v>55</v>
      </c>
      <c r="DM410" s="8">
        <v>5</v>
      </c>
      <c r="DN410" s="8">
        <v>20</v>
      </c>
      <c r="DO410" s="8">
        <v>12</v>
      </c>
      <c r="DP410" s="8">
        <v>11</v>
      </c>
      <c r="DQ410" s="8">
        <v>6</v>
      </c>
      <c r="DR410" s="8">
        <v>0</v>
      </c>
      <c r="DS410" s="8">
        <v>540</v>
      </c>
      <c r="DT410" s="8">
        <v>6</v>
      </c>
      <c r="DU410" s="8">
        <v>1</v>
      </c>
      <c r="DV410" s="8">
        <v>3</v>
      </c>
      <c r="DW410" s="8">
        <v>2</v>
      </c>
      <c r="DX410" s="8">
        <v>330</v>
      </c>
      <c r="DY410" s="8">
        <v>3</v>
      </c>
      <c r="DZ410" s="8">
        <v>8</v>
      </c>
      <c r="EA410" s="8">
        <v>20</v>
      </c>
      <c r="EB410" s="8">
        <v>18</v>
      </c>
      <c r="EC410" s="8">
        <v>6</v>
      </c>
      <c r="ED410" s="8">
        <v>14</v>
      </c>
      <c r="EE410" s="8">
        <v>3</v>
      </c>
      <c r="EF410" s="8">
        <v>1</v>
      </c>
      <c r="EG410" s="8">
        <v>3</v>
      </c>
    </row>
    <row r="411" spans="2:137" s="10" customFormat="1" ht="12.75" customHeight="1">
      <c r="B411" s="11" t="s">
        <v>145</v>
      </c>
      <c r="C411" s="12">
        <f aca="true" t="shared" si="212" ref="C411:AH411">C410/135047</f>
        <v>0.00012588210030581946</v>
      </c>
      <c r="D411" s="12">
        <f t="shared" si="212"/>
        <v>0.00034062215376868795</v>
      </c>
      <c r="E411" s="12">
        <f t="shared" si="212"/>
        <v>2.2214488289262256E-05</v>
      </c>
      <c r="F411" s="12">
        <f t="shared" si="212"/>
        <v>1.480965885950817E-05</v>
      </c>
      <c r="G411" s="12">
        <f t="shared" si="212"/>
        <v>9.626278258680311E-05</v>
      </c>
      <c r="H411" s="12">
        <f t="shared" si="212"/>
        <v>0.00026657385947114707</v>
      </c>
      <c r="I411" s="12">
        <f t="shared" si="212"/>
        <v>6.664346486778677E-05</v>
      </c>
      <c r="J411" s="12">
        <f t="shared" si="212"/>
        <v>5.923863543803268E-05</v>
      </c>
      <c r="K411" s="12">
        <f t="shared" si="212"/>
        <v>3.7024147148770426E-05</v>
      </c>
      <c r="L411" s="12">
        <f t="shared" si="212"/>
        <v>2.2214488289262256E-05</v>
      </c>
      <c r="M411" s="12">
        <f t="shared" si="212"/>
        <v>0</v>
      </c>
      <c r="N411" s="12">
        <f t="shared" si="212"/>
        <v>0.00047390908350426145</v>
      </c>
      <c r="O411" s="12">
        <f t="shared" si="212"/>
        <v>0.00017771590631409805</v>
      </c>
      <c r="P411" s="12">
        <f t="shared" si="212"/>
        <v>7.404829429754085E-06</v>
      </c>
      <c r="Q411" s="12">
        <f t="shared" si="212"/>
        <v>2.2214488289262256E-05</v>
      </c>
      <c r="R411" s="12">
        <f t="shared" si="212"/>
        <v>0.0007182684546861463</v>
      </c>
      <c r="S411" s="12">
        <f t="shared" si="212"/>
        <v>0.15997393500040727</v>
      </c>
      <c r="T411" s="12">
        <f t="shared" si="212"/>
        <v>0.016142528156863907</v>
      </c>
      <c r="U411" s="12">
        <f t="shared" si="212"/>
        <v>2.2214488289262256E-05</v>
      </c>
      <c r="V411" s="12">
        <f t="shared" si="212"/>
        <v>6.664346486778677E-05</v>
      </c>
      <c r="W411" s="12">
        <f t="shared" si="212"/>
        <v>3.7024147148770426E-05</v>
      </c>
      <c r="X411" s="12">
        <f t="shared" si="212"/>
        <v>2.2214488289262256E-05</v>
      </c>
      <c r="Y411" s="12">
        <f t="shared" si="212"/>
        <v>0.0008441505549919658</v>
      </c>
      <c r="Z411" s="12">
        <f t="shared" si="212"/>
        <v>0.001132938902752375</v>
      </c>
      <c r="AA411" s="12">
        <f t="shared" si="212"/>
        <v>5.1833806008278597E-05</v>
      </c>
      <c r="AB411" s="12">
        <f t="shared" si="212"/>
        <v>0</v>
      </c>
      <c r="AC411" s="12">
        <f t="shared" si="212"/>
        <v>3.7024147148770426E-05</v>
      </c>
      <c r="AD411" s="12">
        <f t="shared" si="212"/>
        <v>3.7024147148770426E-05</v>
      </c>
      <c r="AE411" s="12">
        <f t="shared" si="212"/>
        <v>0.0003332173243389339</v>
      </c>
      <c r="AF411" s="12">
        <f t="shared" si="212"/>
        <v>9.626278258680311E-05</v>
      </c>
      <c r="AG411" s="12">
        <f t="shared" si="212"/>
        <v>0.0015179900330995876</v>
      </c>
      <c r="AH411" s="12">
        <f t="shared" si="212"/>
        <v>4.442897657852451E-05</v>
      </c>
      <c r="AI411" s="12">
        <f aca="true" t="shared" si="213" ref="AI411:CT411">AI410/135047</f>
        <v>7.404829429754085E-06</v>
      </c>
      <c r="AJ411" s="12">
        <f t="shared" si="213"/>
        <v>0.00011107244144631128</v>
      </c>
      <c r="AK411" s="12">
        <f t="shared" si="213"/>
        <v>3.7024147148770426E-05</v>
      </c>
      <c r="AL411" s="12">
        <f t="shared" si="213"/>
        <v>0.0005257428895125401</v>
      </c>
      <c r="AM411" s="12">
        <f t="shared" si="213"/>
        <v>2.961931771901634E-05</v>
      </c>
      <c r="AN411" s="12">
        <f t="shared" si="213"/>
        <v>7.404829429754085E-05</v>
      </c>
      <c r="AO411" s="12">
        <f t="shared" si="213"/>
        <v>0.00022954971232237666</v>
      </c>
      <c r="AP411" s="12">
        <f t="shared" si="213"/>
        <v>0.0007997215784134413</v>
      </c>
      <c r="AQ411" s="12">
        <f t="shared" si="213"/>
        <v>8.885795315704902E-05</v>
      </c>
      <c r="AR411" s="12">
        <f t="shared" si="213"/>
        <v>9.626278258680311E-05</v>
      </c>
      <c r="AS411" s="12">
        <f t="shared" si="213"/>
        <v>4.442897657852451E-05</v>
      </c>
      <c r="AT411" s="12">
        <f t="shared" si="213"/>
        <v>0.00011107244144631128</v>
      </c>
      <c r="AU411" s="12">
        <f t="shared" si="213"/>
        <v>3.7024147148770426E-05</v>
      </c>
      <c r="AV411" s="12">
        <f t="shared" si="213"/>
        <v>2.2214488289262256E-05</v>
      </c>
      <c r="AW411" s="12">
        <f t="shared" si="213"/>
        <v>2.961931771901634E-05</v>
      </c>
      <c r="AX411" s="12">
        <f t="shared" si="213"/>
        <v>0.00011107244144631128</v>
      </c>
      <c r="AY411" s="12">
        <f t="shared" si="213"/>
        <v>2.2214488289262256E-05</v>
      </c>
      <c r="AZ411" s="12">
        <f t="shared" si="213"/>
        <v>0.0029175027953231097</v>
      </c>
      <c r="BA411" s="12">
        <f t="shared" si="213"/>
        <v>4.442897657852451E-05</v>
      </c>
      <c r="BB411" s="12">
        <f t="shared" si="213"/>
        <v>2.2214488289262256E-05</v>
      </c>
      <c r="BC411" s="12">
        <f t="shared" si="213"/>
        <v>8.885795315704902E-05</v>
      </c>
      <c r="BD411" s="12">
        <f t="shared" si="213"/>
        <v>0.00030359800661991753</v>
      </c>
      <c r="BE411" s="12">
        <f t="shared" si="213"/>
        <v>0</v>
      </c>
      <c r="BF411" s="12">
        <f t="shared" si="213"/>
        <v>3.7024147148770426E-05</v>
      </c>
      <c r="BG411" s="12">
        <f t="shared" si="213"/>
        <v>1.480965885950817E-05</v>
      </c>
      <c r="BH411" s="12">
        <f t="shared" si="213"/>
        <v>2.2214488289262256E-05</v>
      </c>
      <c r="BI411" s="12">
        <f t="shared" si="213"/>
        <v>0</v>
      </c>
      <c r="BJ411" s="12">
        <f t="shared" si="213"/>
        <v>6.664346486778677E-05</v>
      </c>
      <c r="BK411" s="12">
        <f t="shared" si="213"/>
        <v>1.480965885950817E-05</v>
      </c>
      <c r="BL411" s="12">
        <f t="shared" si="213"/>
        <v>0</v>
      </c>
      <c r="BM411" s="12">
        <f t="shared" si="213"/>
        <v>5.1833806008278597E-05</v>
      </c>
      <c r="BN411" s="12">
        <f t="shared" si="213"/>
        <v>5.923863543803268E-05</v>
      </c>
      <c r="BO411" s="12">
        <f t="shared" si="213"/>
        <v>5.923863543803268E-05</v>
      </c>
      <c r="BP411" s="12">
        <f t="shared" si="213"/>
        <v>1.480965885950817E-05</v>
      </c>
      <c r="BQ411" s="12">
        <f t="shared" si="213"/>
        <v>0.0005257428895125401</v>
      </c>
      <c r="BR411" s="12">
        <f t="shared" si="213"/>
        <v>4.442897657852451E-05</v>
      </c>
      <c r="BS411" s="12">
        <f t="shared" si="213"/>
        <v>7.404829429754085E-06</v>
      </c>
      <c r="BT411" s="12">
        <f t="shared" si="213"/>
        <v>5.923863543803268E-05</v>
      </c>
      <c r="BU411" s="12">
        <f t="shared" si="213"/>
        <v>0.00012588210030581946</v>
      </c>
      <c r="BV411" s="12">
        <f t="shared" si="213"/>
        <v>0.15976659977637414</v>
      </c>
      <c r="BW411" s="12">
        <f t="shared" si="213"/>
        <v>2.2214488289262256E-05</v>
      </c>
      <c r="BX411" s="12">
        <f t="shared" si="213"/>
        <v>3.7024147148770426E-05</v>
      </c>
      <c r="BY411" s="12">
        <f t="shared" si="213"/>
        <v>2.2214488289262256E-05</v>
      </c>
      <c r="BZ411" s="12">
        <f t="shared" si="213"/>
        <v>7.404829429754085E-06</v>
      </c>
      <c r="CA411" s="12">
        <f t="shared" si="213"/>
        <v>4.442897657852451E-05</v>
      </c>
      <c r="CB411" s="12">
        <f t="shared" si="213"/>
        <v>2.2214488289262256E-05</v>
      </c>
      <c r="CC411" s="12">
        <f t="shared" si="213"/>
        <v>1.480965885950817E-05</v>
      </c>
      <c r="CD411" s="12">
        <f t="shared" si="213"/>
        <v>1.480965885950817E-05</v>
      </c>
      <c r="CE411" s="12">
        <f t="shared" si="213"/>
        <v>2.961931771901634E-05</v>
      </c>
      <c r="CF411" s="12">
        <f t="shared" si="213"/>
        <v>1.480965885950817E-05</v>
      </c>
      <c r="CG411" s="12">
        <f t="shared" si="213"/>
        <v>5.1833806008278597E-05</v>
      </c>
      <c r="CH411" s="12">
        <f t="shared" si="213"/>
        <v>5.1833806008278597E-05</v>
      </c>
      <c r="CI411" s="12">
        <f t="shared" si="213"/>
        <v>0.0001480965885950817</v>
      </c>
      <c r="CJ411" s="12">
        <f t="shared" si="213"/>
        <v>7.404829429754085E-06</v>
      </c>
      <c r="CK411" s="12">
        <f t="shared" si="213"/>
        <v>1.480965885950817E-05</v>
      </c>
      <c r="CL411" s="12">
        <f t="shared" si="213"/>
        <v>3.7024147148770426E-05</v>
      </c>
      <c r="CM411" s="12">
        <f t="shared" si="213"/>
        <v>3.7024147148770426E-05</v>
      </c>
      <c r="CN411" s="12">
        <f t="shared" si="213"/>
        <v>8.145312372729494E-05</v>
      </c>
      <c r="CO411" s="12">
        <f t="shared" si="213"/>
        <v>2.961931771901634E-05</v>
      </c>
      <c r="CP411" s="12">
        <f t="shared" si="213"/>
        <v>2.2214488289262256E-05</v>
      </c>
      <c r="CQ411" s="12">
        <f t="shared" si="213"/>
        <v>6.664346486778677E-05</v>
      </c>
      <c r="CR411" s="12">
        <f t="shared" si="213"/>
        <v>5.1833806008278597E-05</v>
      </c>
      <c r="CS411" s="12">
        <f t="shared" si="213"/>
        <v>2.961931771901634E-05</v>
      </c>
      <c r="CT411" s="12">
        <f t="shared" si="213"/>
        <v>0</v>
      </c>
      <c r="CU411" s="12">
        <f aca="true" t="shared" si="214" ref="CU411:EG411">CU410/135047</f>
        <v>0</v>
      </c>
      <c r="CV411" s="12">
        <f t="shared" si="214"/>
        <v>5.1833806008278597E-05</v>
      </c>
      <c r="CW411" s="12">
        <f t="shared" si="214"/>
        <v>0.00028878834776040934</v>
      </c>
      <c r="CX411" s="12">
        <f t="shared" si="214"/>
        <v>0.00017031107688434397</v>
      </c>
      <c r="CY411" s="12">
        <f t="shared" si="214"/>
        <v>3.7024147148770426E-05</v>
      </c>
      <c r="CZ411" s="12">
        <f t="shared" si="214"/>
        <v>8.145312372729494E-05</v>
      </c>
      <c r="DA411" s="12">
        <f t="shared" si="214"/>
        <v>1.480965885950817E-05</v>
      </c>
      <c r="DB411" s="12">
        <f t="shared" si="214"/>
        <v>0.00011107244144631128</v>
      </c>
      <c r="DC411" s="12">
        <f t="shared" si="214"/>
        <v>6.664346486778677E-05</v>
      </c>
      <c r="DD411" s="12">
        <f t="shared" si="214"/>
        <v>0.0001555014180248358</v>
      </c>
      <c r="DE411" s="12">
        <f t="shared" si="214"/>
        <v>0.0009330085081490148</v>
      </c>
      <c r="DF411" s="12">
        <f t="shared" si="214"/>
        <v>0.6378890312261657</v>
      </c>
      <c r="DG411" s="12">
        <f t="shared" si="214"/>
        <v>0.0001555014180248358</v>
      </c>
      <c r="DH411" s="12">
        <f t="shared" si="214"/>
        <v>0.0013698934445045058</v>
      </c>
      <c r="DI411" s="12">
        <f t="shared" si="214"/>
        <v>5.1833806008278597E-05</v>
      </c>
      <c r="DJ411" s="12">
        <f t="shared" si="214"/>
        <v>2.961931771901634E-05</v>
      </c>
      <c r="DK411" s="12">
        <f t="shared" si="214"/>
        <v>0.00039245595977696656</v>
      </c>
      <c r="DL411" s="12">
        <f t="shared" si="214"/>
        <v>0.0004072656186364747</v>
      </c>
      <c r="DM411" s="12">
        <f t="shared" si="214"/>
        <v>3.7024147148770426E-05</v>
      </c>
      <c r="DN411" s="12">
        <f t="shared" si="214"/>
        <v>0.0001480965885950817</v>
      </c>
      <c r="DO411" s="12">
        <f t="shared" si="214"/>
        <v>8.885795315704902E-05</v>
      </c>
      <c r="DP411" s="12">
        <f t="shared" si="214"/>
        <v>8.145312372729494E-05</v>
      </c>
      <c r="DQ411" s="12">
        <f t="shared" si="214"/>
        <v>4.442897657852451E-05</v>
      </c>
      <c r="DR411" s="12">
        <f t="shared" si="214"/>
        <v>0</v>
      </c>
      <c r="DS411" s="12">
        <f t="shared" si="214"/>
        <v>0.003998607892067206</v>
      </c>
      <c r="DT411" s="12">
        <f t="shared" si="214"/>
        <v>4.442897657852451E-05</v>
      </c>
      <c r="DU411" s="12">
        <f t="shared" si="214"/>
        <v>7.404829429754085E-06</v>
      </c>
      <c r="DV411" s="12">
        <f t="shared" si="214"/>
        <v>2.2214488289262256E-05</v>
      </c>
      <c r="DW411" s="12">
        <f t="shared" si="214"/>
        <v>1.480965885950817E-05</v>
      </c>
      <c r="DX411" s="12">
        <f t="shared" si="214"/>
        <v>0.002443593711818848</v>
      </c>
      <c r="DY411" s="12">
        <f t="shared" si="214"/>
        <v>2.2214488289262256E-05</v>
      </c>
      <c r="DZ411" s="12">
        <f t="shared" si="214"/>
        <v>5.923863543803268E-05</v>
      </c>
      <c r="EA411" s="12">
        <f t="shared" si="214"/>
        <v>0.0001480965885950817</v>
      </c>
      <c r="EB411" s="12">
        <f t="shared" si="214"/>
        <v>0.00013328692973557353</v>
      </c>
      <c r="EC411" s="12">
        <f t="shared" si="214"/>
        <v>4.442897657852451E-05</v>
      </c>
      <c r="ED411" s="12">
        <f t="shared" si="214"/>
        <v>0.00010366761201655719</v>
      </c>
      <c r="EE411" s="12">
        <f t="shared" si="214"/>
        <v>2.2214488289262256E-05</v>
      </c>
      <c r="EF411" s="12">
        <f t="shared" si="214"/>
        <v>7.404829429754085E-06</v>
      </c>
      <c r="EG411" s="12">
        <f t="shared" si="214"/>
        <v>2.2214488289262256E-05</v>
      </c>
    </row>
    <row r="412" spans="2:137" ht="5.25" customHeight="1">
      <c r="B412" s="13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</row>
    <row r="413" spans="1:137" ht="12.75">
      <c r="A413" s="3" t="s">
        <v>131</v>
      </c>
      <c r="B413" s="13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</row>
    <row r="414" spans="2:137" ht="12.75">
      <c r="B414" s="7" t="s">
        <v>116</v>
      </c>
      <c r="C414" s="8">
        <v>17</v>
      </c>
      <c r="D414" s="8">
        <v>22</v>
      </c>
      <c r="E414" s="8">
        <v>12</v>
      </c>
      <c r="F414" s="8">
        <v>2</v>
      </c>
      <c r="G414" s="8">
        <v>9</v>
      </c>
      <c r="H414" s="8">
        <v>37</v>
      </c>
      <c r="I414" s="8">
        <v>9</v>
      </c>
      <c r="J414" s="8">
        <v>4</v>
      </c>
      <c r="K414" s="8">
        <v>2</v>
      </c>
      <c r="L414" s="8">
        <v>2</v>
      </c>
      <c r="M414" s="8">
        <v>1</v>
      </c>
      <c r="N414" s="8">
        <v>77</v>
      </c>
      <c r="O414" s="8">
        <v>14</v>
      </c>
      <c r="P414" s="8">
        <v>3</v>
      </c>
      <c r="Q414" s="8">
        <v>1</v>
      </c>
      <c r="R414" s="8">
        <v>10</v>
      </c>
      <c r="S414" s="8">
        <v>16856</v>
      </c>
      <c r="T414" s="8">
        <v>1554</v>
      </c>
      <c r="U414" s="8">
        <v>15</v>
      </c>
      <c r="V414" s="8">
        <v>0</v>
      </c>
      <c r="W414" s="8">
        <v>2</v>
      </c>
      <c r="X414" s="8">
        <v>1</v>
      </c>
      <c r="Y414" s="8">
        <v>62</v>
      </c>
      <c r="Z414" s="8">
        <v>106</v>
      </c>
      <c r="AA414" s="8">
        <v>0</v>
      </c>
      <c r="AB414" s="8">
        <v>9</v>
      </c>
      <c r="AC414" s="8">
        <v>8</v>
      </c>
      <c r="AD414" s="8">
        <v>8</v>
      </c>
      <c r="AE414" s="8">
        <v>5</v>
      </c>
      <c r="AF414" s="8">
        <v>65</v>
      </c>
      <c r="AG414" s="8">
        <v>148</v>
      </c>
      <c r="AH414" s="8">
        <v>2</v>
      </c>
      <c r="AI414" s="8">
        <v>2</v>
      </c>
      <c r="AJ414" s="8">
        <v>16</v>
      </c>
      <c r="AK414" s="8">
        <v>1</v>
      </c>
      <c r="AL414" s="8">
        <v>33</v>
      </c>
      <c r="AM414" s="8">
        <v>2</v>
      </c>
      <c r="AN414" s="8">
        <v>9</v>
      </c>
      <c r="AO414" s="8">
        <v>23</v>
      </c>
      <c r="AP414" s="8">
        <v>74</v>
      </c>
      <c r="AQ414" s="8">
        <v>3</v>
      </c>
      <c r="AR414" s="8">
        <v>13</v>
      </c>
      <c r="AS414" s="8">
        <v>8</v>
      </c>
      <c r="AT414" s="8">
        <v>15</v>
      </c>
      <c r="AU414" s="8">
        <v>6</v>
      </c>
      <c r="AV414" s="8">
        <v>5</v>
      </c>
      <c r="AW414" s="8">
        <v>9</v>
      </c>
      <c r="AX414" s="8">
        <v>12</v>
      </c>
      <c r="AY414" s="8">
        <v>2</v>
      </c>
      <c r="AZ414" s="8">
        <v>248</v>
      </c>
      <c r="BA414" s="8">
        <v>10</v>
      </c>
      <c r="BB414" s="8">
        <v>13</v>
      </c>
      <c r="BC414" s="8">
        <v>11</v>
      </c>
      <c r="BD414" s="8">
        <v>17</v>
      </c>
      <c r="BE414" s="8">
        <v>0</v>
      </c>
      <c r="BF414" s="8">
        <v>2</v>
      </c>
      <c r="BG414" s="8">
        <v>1</v>
      </c>
      <c r="BH414" s="8">
        <v>3</v>
      </c>
      <c r="BI414" s="8">
        <v>3</v>
      </c>
      <c r="BJ414" s="8">
        <v>11</v>
      </c>
      <c r="BK414" s="8">
        <v>3</v>
      </c>
      <c r="BL414" s="8">
        <v>4</v>
      </c>
      <c r="BM414" s="8">
        <v>4</v>
      </c>
      <c r="BN414" s="8">
        <v>10</v>
      </c>
      <c r="BO414" s="8">
        <v>2</v>
      </c>
      <c r="BP414" s="8">
        <v>4</v>
      </c>
      <c r="BQ414" s="8">
        <v>50</v>
      </c>
      <c r="BR414" s="8">
        <v>2</v>
      </c>
      <c r="BS414" s="8">
        <v>2</v>
      </c>
      <c r="BT414" s="8">
        <v>10</v>
      </c>
      <c r="BU414" s="8">
        <v>21</v>
      </c>
      <c r="BV414" s="8">
        <v>15112</v>
      </c>
      <c r="BW414" s="8">
        <v>6</v>
      </c>
      <c r="BX414" s="8">
        <v>4</v>
      </c>
      <c r="BY414" s="8">
        <v>2</v>
      </c>
      <c r="BZ414" s="8">
        <v>4</v>
      </c>
      <c r="CA414" s="8">
        <v>7</v>
      </c>
      <c r="CB414" s="8">
        <v>1</v>
      </c>
      <c r="CC414" s="8">
        <v>3</v>
      </c>
      <c r="CD414" s="8">
        <v>2</v>
      </c>
      <c r="CE414" s="8">
        <v>1</v>
      </c>
      <c r="CF414" s="8">
        <v>1</v>
      </c>
      <c r="CG414" s="8">
        <v>6</v>
      </c>
      <c r="CH414" s="8">
        <v>10</v>
      </c>
      <c r="CI414" s="8">
        <v>14</v>
      </c>
      <c r="CJ414" s="8">
        <v>0</v>
      </c>
      <c r="CK414" s="8">
        <v>5</v>
      </c>
      <c r="CL414" s="8">
        <v>10</v>
      </c>
      <c r="CM414" s="8">
        <v>6</v>
      </c>
      <c r="CN414" s="8">
        <v>11</v>
      </c>
      <c r="CO414" s="8">
        <v>1</v>
      </c>
      <c r="CP414" s="8">
        <v>5</v>
      </c>
      <c r="CQ414" s="8">
        <v>5</v>
      </c>
      <c r="CR414" s="8">
        <v>4</v>
      </c>
      <c r="CS414" s="8">
        <v>2</v>
      </c>
      <c r="CT414" s="8">
        <v>2</v>
      </c>
      <c r="CU414" s="8">
        <v>4</v>
      </c>
      <c r="CV414" s="8">
        <v>5</v>
      </c>
      <c r="CW414" s="8">
        <v>31</v>
      </c>
      <c r="CX414" s="8">
        <v>24</v>
      </c>
      <c r="CY414" s="8">
        <v>2</v>
      </c>
      <c r="CZ414" s="8">
        <v>8</v>
      </c>
      <c r="DA414" s="8">
        <v>6</v>
      </c>
      <c r="DB414" s="8">
        <v>30</v>
      </c>
      <c r="DC414" s="8">
        <v>12</v>
      </c>
      <c r="DD414" s="8">
        <v>26</v>
      </c>
      <c r="DE414" s="8">
        <v>95</v>
      </c>
      <c r="DF414" s="8">
        <v>57566</v>
      </c>
      <c r="DG414" s="8">
        <v>17</v>
      </c>
      <c r="DH414" s="8">
        <v>183</v>
      </c>
      <c r="DI414" s="8">
        <v>16</v>
      </c>
      <c r="DJ414" s="8">
        <v>49</v>
      </c>
      <c r="DK414" s="8">
        <v>18</v>
      </c>
      <c r="DL414" s="8">
        <v>51</v>
      </c>
      <c r="DM414" s="8">
        <v>2</v>
      </c>
      <c r="DN414" s="8">
        <v>10</v>
      </c>
      <c r="DO414" s="8">
        <v>7</v>
      </c>
      <c r="DP414" s="8">
        <v>5</v>
      </c>
      <c r="DQ414" s="8">
        <v>8</v>
      </c>
      <c r="DR414" s="8">
        <v>2</v>
      </c>
      <c r="DS414" s="8">
        <v>288</v>
      </c>
      <c r="DT414" s="8">
        <v>5</v>
      </c>
      <c r="DU414" s="8">
        <v>2</v>
      </c>
      <c r="DV414" s="8">
        <v>3</v>
      </c>
      <c r="DW414" s="8">
        <v>7</v>
      </c>
      <c r="DX414" s="8">
        <v>1939</v>
      </c>
      <c r="DY414" s="8">
        <v>6</v>
      </c>
      <c r="DZ414" s="8">
        <v>4</v>
      </c>
      <c r="EA414" s="8">
        <v>10</v>
      </c>
      <c r="EB414" s="8">
        <v>10</v>
      </c>
      <c r="EC414" s="8">
        <v>7</v>
      </c>
      <c r="ED414" s="8">
        <v>6</v>
      </c>
      <c r="EE414" s="8">
        <v>1</v>
      </c>
      <c r="EF414" s="8">
        <v>2</v>
      </c>
      <c r="EG414" s="8">
        <v>1</v>
      </c>
    </row>
    <row r="415" spans="1:137" ht="12.75">
      <c r="A415" s="9" t="s">
        <v>13</v>
      </c>
      <c r="C415" s="8">
        <v>17</v>
      </c>
      <c r="D415" s="8">
        <v>22</v>
      </c>
      <c r="E415" s="8">
        <v>12</v>
      </c>
      <c r="F415" s="8">
        <v>2</v>
      </c>
      <c r="G415" s="8">
        <v>9</v>
      </c>
      <c r="H415" s="8">
        <v>37</v>
      </c>
      <c r="I415" s="8">
        <v>9</v>
      </c>
      <c r="J415" s="8">
        <v>4</v>
      </c>
      <c r="K415" s="8">
        <v>2</v>
      </c>
      <c r="L415" s="8">
        <v>2</v>
      </c>
      <c r="M415" s="8">
        <v>1</v>
      </c>
      <c r="N415" s="8">
        <v>77</v>
      </c>
      <c r="O415" s="8">
        <v>14</v>
      </c>
      <c r="P415" s="8">
        <v>3</v>
      </c>
      <c r="Q415" s="8">
        <v>1</v>
      </c>
      <c r="R415" s="8">
        <v>10</v>
      </c>
      <c r="S415" s="8">
        <v>16856</v>
      </c>
      <c r="T415" s="8">
        <v>1554</v>
      </c>
      <c r="U415" s="8">
        <v>15</v>
      </c>
      <c r="V415" s="8">
        <v>0</v>
      </c>
      <c r="W415" s="8">
        <v>2</v>
      </c>
      <c r="X415" s="8">
        <v>1</v>
      </c>
      <c r="Y415" s="8">
        <v>62</v>
      </c>
      <c r="Z415" s="8">
        <v>106</v>
      </c>
      <c r="AA415" s="8">
        <v>0</v>
      </c>
      <c r="AB415" s="8">
        <v>9</v>
      </c>
      <c r="AC415" s="8">
        <v>8</v>
      </c>
      <c r="AD415" s="8">
        <v>8</v>
      </c>
      <c r="AE415" s="8">
        <v>5</v>
      </c>
      <c r="AF415" s="8">
        <v>65</v>
      </c>
      <c r="AG415" s="8">
        <v>148</v>
      </c>
      <c r="AH415" s="8">
        <v>2</v>
      </c>
      <c r="AI415" s="8">
        <v>2</v>
      </c>
      <c r="AJ415" s="8">
        <v>16</v>
      </c>
      <c r="AK415" s="8">
        <v>1</v>
      </c>
      <c r="AL415" s="8">
        <v>33</v>
      </c>
      <c r="AM415" s="8">
        <v>2</v>
      </c>
      <c r="AN415" s="8">
        <v>9</v>
      </c>
      <c r="AO415" s="8">
        <v>23</v>
      </c>
      <c r="AP415" s="8">
        <v>74</v>
      </c>
      <c r="AQ415" s="8">
        <v>3</v>
      </c>
      <c r="AR415" s="8">
        <v>13</v>
      </c>
      <c r="AS415" s="8">
        <v>8</v>
      </c>
      <c r="AT415" s="8">
        <v>15</v>
      </c>
      <c r="AU415" s="8">
        <v>6</v>
      </c>
      <c r="AV415" s="8">
        <v>5</v>
      </c>
      <c r="AW415" s="8">
        <v>9</v>
      </c>
      <c r="AX415" s="8">
        <v>12</v>
      </c>
      <c r="AY415" s="8">
        <v>2</v>
      </c>
      <c r="AZ415" s="8">
        <v>248</v>
      </c>
      <c r="BA415" s="8">
        <v>10</v>
      </c>
      <c r="BB415" s="8">
        <v>13</v>
      </c>
      <c r="BC415" s="8">
        <v>11</v>
      </c>
      <c r="BD415" s="8">
        <v>17</v>
      </c>
      <c r="BE415" s="8">
        <v>0</v>
      </c>
      <c r="BF415" s="8">
        <v>2</v>
      </c>
      <c r="BG415" s="8">
        <v>1</v>
      </c>
      <c r="BH415" s="8">
        <v>3</v>
      </c>
      <c r="BI415" s="8">
        <v>3</v>
      </c>
      <c r="BJ415" s="8">
        <v>11</v>
      </c>
      <c r="BK415" s="8">
        <v>3</v>
      </c>
      <c r="BL415" s="8">
        <v>4</v>
      </c>
      <c r="BM415" s="8">
        <v>4</v>
      </c>
      <c r="BN415" s="8">
        <v>10</v>
      </c>
      <c r="BO415" s="8">
        <v>2</v>
      </c>
      <c r="BP415" s="8">
        <v>4</v>
      </c>
      <c r="BQ415" s="8">
        <v>50</v>
      </c>
      <c r="BR415" s="8">
        <v>2</v>
      </c>
      <c r="BS415" s="8">
        <v>2</v>
      </c>
      <c r="BT415" s="8">
        <v>10</v>
      </c>
      <c r="BU415" s="8">
        <v>21</v>
      </c>
      <c r="BV415" s="8">
        <v>15112</v>
      </c>
      <c r="BW415" s="8">
        <v>6</v>
      </c>
      <c r="BX415" s="8">
        <v>4</v>
      </c>
      <c r="BY415" s="8">
        <v>2</v>
      </c>
      <c r="BZ415" s="8">
        <v>4</v>
      </c>
      <c r="CA415" s="8">
        <v>7</v>
      </c>
      <c r="CB415" s="8">
        <v>1</v>
      </c>
      <c r="CC415" s="8">
        <v>3</v>
      </c>
      <c r="CD415" s="8">
        <v>2</v>
      </c>
      <c r="CE415" s="8">
        <v>1</v>
      </c>
      <c r="CF415" s="8">
        <v>1</v>
      </c>
      <c r="CG415" s="8">
        <v>6</v>
      </c>
      <c r="CH415" s="8">
        <v>10</v>
      </c>
      <c r="CI415" s="8">
        <v>14</v>
      </c>
      <c r="CJ415" s="8">
        <v>0</v>
      </c>
      <c r="CK415" s="8">
        <v>5</v>
      </c>
      <c r="CL415" s="8">
        <v>10</v>
      </c>
      <c r="CM415" s="8">
        <v>6</v>
      </c>
      <c r="CN415" s="8">
        <v>11</v>
      </c>
      <c r="CO415" s="8">
        <v>1</v>
      </c>
      <c r="CP415" s="8">
        <v>5</v>
      </c>
      <c r="CQ415" s="8">
        <v>5</v>
      </c>
      <c r="CR415" s="8">
        <v>4</v>
      </c>
      <c r="CS415" s="8">
        <v>2</v>
      </c>
      <c r="CT415" s="8">
        <v>2</v>
      </c>
      <c r="CU415" s="8">
        <v>4</v>
      </c>
      <c r="CV415" s="8">
        <v>5</v>
      </c>
      <c r="CW415" s="8">
        <v>31</v>
      </c>
      <c r="CX415" s="8">
        <v>24</v>
      </c>
      <c r="CY415" s="8">
        <v>2</v>
      </c>
      <c r="CZ415" s="8">
        <v>8</v>
      </c>
      <c r="DA415" s="8">
        <v>6</v>
      </c>
      <c r="DB415" s="8">
        <v>30</v>
      </c>
      <c r="DC415" s="8">
        <v>12</v>
      </c>
      <c r="DD415" s="8">
        <v>26</v>
      </c>
      <c r="DE415" s="8">
        <v>95</v>
      </c>
      <c r="DF415" s="8">
        <v>57566</v>
      </c>
      <c r="DG415" s="8">
        <v>17</v>
      </c>
      <c r="DH415" s="8">
        <v>183</v>
      </c>
      <c r="DI415" s="8">
        <v>16</v>
      </c>
      <c r="DJ415" s="8">
        <v>49</v>
      </c>
      <c r="DK415" s="8">
        <v>18</v>
      </c>
      <c r="DL415" s="8">
        <v>51</v>
      </c>
      <c r="DM415" s="8">
        <v>2</v>
      </c>
      <c r="DN415" s="8">
        <v>10</v>
      </c>
      <c r="DO415" s="8">
        <v>7</v>
      </c>
      <c r="DP415" s="8">
        <v>5</v>
      </c>
      <c r="DQ415" s="8">
        <v>8</v>
      </c>
      <c r="DR415" s="8">
        <v>2</v>
      </c>
      <c r="DS415" s="8">
        <v>288</v>
      </c>
      <c r="DT415" s="8">
        <v>5</v>
      </c>
      <c r="DU415" s="8">
        <v>2</v>
      </c>
      <c r="DV415" s="8">
        <v>3</v>
      </c>
      <c r="DW415" s="8">
        <v>7</v>
      </c>
      <c r="DX415" s="8">
        <v>1939</v>
      </c>
      <c r="DY415" s="8">
        <v>6</v>
      </c>
      <c r="DZ415" s="8">
        <v>4</v>
      </c>
      <c r="EA415" s="8">
        <v>10</v>
      </c>
      <c r="EB415" s="8">
        <v>10</v>
      </c>
      <c r="EC415" s="8">
        <v>7</v>
      </c>
      <c r="ED415" s="8">
        <v>6</v>
      </c>
      <c r="EE415" s="8">
        <v>1</v>
      </c>
      <c r="EF415" s="8">
        <v>2</v>
      </c>
      <c r="EG415" s="8">
        <v>1</v>
      </c>
    </row>
    <row r="416" spans="2:137" s="10" customFormat="1" ht="12.75" customHeight="1">
      <c r="B416" s="11" t="s">
        <v>145</v>
      </c>
      <c r="C416" s="12">
        <f aca="true" t="shared" si="215" ref="C416:AH416">C415/95420</f>
        <v>0.0001781597149444561</v>
      </c>
      <c r="D416" s="12">
        <f t="shared" si="215"/>
        <v>0.00023055963110459024</v>
      </c>
      <c r="E416" s="12">
        <f t="shared" si="215"/>
        <v>0.00012575979878432194</v>
      </c>
      <c r="F416" s="12">
        <f t="shared" si="215"/>
        <v>2.0959966464053657E-05</v>
      </c>
      <c r="G416" s="12">
        <f t="shared" si="215"/>
        <v>9.431984908824147E-05</v>
      </c>
      <c r="H416" s="12">
        <f t="shared" si="215"/>
        <v>0.00038775937958499267</v>
      </c>
      <c r="I416" s="12">
        <f t="shared" si="215"/>
        <v>9.431984908824147E-05</v>
      </c>
      <c r="J416" s="12">
        <f t="shared" si="215"/>
        <v>4.1919932928107315E-05</v>
      </c>
      <c r="K416" s="12">
        <f t="shared" si="215"/>
        <v>2.0959966464053657E-05</v>
      </c>
      <c r="L416" s="12">
        <f t="shared" si="215"/>
        <v>2.0959966464053657E-05</v>
      </c>
      <c r="M416" s="12">
        <f t="shared" si="215"/>
        <v>1.0479983232026829E-05</v>
      </c>
      <c r="N416" s="12">
        <f t="shared" si="215"/>
        <v>0.0008069587088660658</v>
      </c>
      <c r="O416" s="12">
        <f t="shared" si="215"/>
        <v>0.00014671976524837562</v>
      </c>
      <c r="P416" s="12">
        <f t="shared" si="215"/>
        <v>3.1439949696080486E-05</v>
      </c>
      <c r="Q416" s="12">
        <f t="shared" si="215"/>
        <v>1.0479983232026829E-05</v>
      </c>
      <c r="R416" s="12">
        <f t="shared" si="215"/>
        <v>0.00010479983232026829</v>
      </c>
      <c r="S416" s="12">
        <f t="shared" si="215"/>
        <v>0.17665059735904423</v>
      </c>
      <c r="T416" s="12">
        <f t="shared" si="215"/>
        <v>0.01628589394256969</v>
      </c>
      <c r="U416" s="12">
        <f t="shared" si="215"/>
        <v>0.00015719974848040242</v>
      </c>
      <c r="V416" s="12">
        <f t="shared" si="215"/>
        <v>0</v>
      </c>
      <c r="W416" s="12">
        <f t="shared" si="215"/>
        <v>2.0959966464053657E-05</v>
      </c>
      <c r="X416" s="12">
        <f t="shared" si="215"/>
        <v>1.0479983232026829E-05</v>
      </c>
      <c r="Y416" s="12">
        <f t="shared" si="215"/>
        <v>0.0006497589603856634</v>
      </c>
      <c r="Z416" s="12">
        <f t="shared" si="215"/>
        <v>0.0011108782225948439</v>
      </c>
      <c r="AA416" s="12">
        <f t="shared" si="215"/>
        <v>0</v>
      </c>
      <c r="AB416" s="12">
        <f t="shared" si="215"/>
        <v>9.431984908824147E-05</v>
      </c>
      <c r="AC416" s="12">
        <f t="shared" si="215"/>
        <v>8.383986585621463E-05</v>
      </c>
      <c r="AD416" s="12">
        <f t="shared" si="215"/>
        <v>8.383986585621463E-05</v>
      </c>
      <c r="AE416" s="12">
        <f t="shared" si="215"/>
        <v>5.2399916160134143E-05</v>
      </c>
      <c r="AF416" s="12">
        <f t="shared" si="215"/>
        <v>0.0006811989100817438</v>
      </c>
      <c r="AG416" s="12">
        <f t="shared" si="215"/>
        <v>0.0015510375183399707</v>
      </c>
      <c r="AH416" s="12">
        <f t="shared" si="215"/>
        <v>2.0959966464053657E-05</v>
      </c>
      <c r="AI416" s="12">
        <f aca="true" t="shared" si="216" ref="AI416:CT416">AI415/95420</f>
        <v>2.0959966464053657E-05</v>
      </c>
      <c r="AJ416" s="12">
        <f t="shared" si="216"/>
        <v>0.00016767973171242926</v>
      </c>
      <c r="AK416" s="12">
        <f t="shared" si="216"/>
        <v>1.0479983232026829E-05</v>
      </c>
      <c r="AL416" s="12">
        <f t="shared" si="216"/>
        <v>0.0003458394466568853</v>
      </c>
      <c r="AM416" s="12">
        <f t="shared" si="216"/>
        <v>2.0959966464053657E-05</v>
      </c>
      <c r="AN416" s="12">
        <f t="shared" si="216"/>
        <v>9.431984908824147E-05</v>
      </c>
      <c r="AO416" s="12">
        <f t="shared" si="216"/>
        <v>0.00024103961433661705</v>
      </c>
      <c r="AP416" s="12">
        <f t="shared" si="216"/>
        <v>0.0007755187591699853</v>
      </c>
      <c r="AQ416" s="12">
        <f t="shared" si="216"/>
        <v>3.1439949696080486E-05</v>
      </c>
      <c r="AR416" s="12">
        <f t="shared" si="216"/>
        <v>0.00013623978201634878</v>
      </c>
      <c r="AS416" s="12">
        <f t="shared" si="216"/>
        <v>8.383986585621463E-05</v>
      </c>
      <c r="AT416" s="12">
        <f t="shared" si="216"/>
        <v>0.00015719974848040242</v>
      </c>
      <c r="AU416" s="12">
        <f t="shared" si="216"/>
        <v>6.287989939216097E-05</v>
      </c>
      <c r="AV416" s="12">
        <f t="shared" si="216"/>
        <v>5.2399916160134143E-05</v>
      </c>
      <c r="AW416" s="12">
        <f t="shared" si="216"/>
        <v>9.431984908824147E-05</v>
      </c>
      <c r="AX416" s="12">
        <f t="shared" si="216"/>
        <v>0.00012575979878432194</v>
      </c>
      <c r="AY416" s="12">
        <f t="shared" si="216"/>
        <v>2.0959966464053657E-05</v>
      </c>
      <c r="AZ416" s="12">
        <f t="shared" si="216"/>
        <v>0.0025990358415426537</v>
      </c>
      <c r="BA416" s="12">
        <f t="shared" si="216"/>
        <v>0.00010479983232026829</v>
      </c>
      <c r="BB416" s="12">
        <f t="shared" si="216"/>
        <v>0.00013623978201634878</v>
      </c>
      <c r="BC416" s="12">
        <f t="shared" si="216"/>
        <v>0.00011527981555229512</v>
      </c>
      <c r="BD416" s="12">
        <f t="shared" si="216"/>
        <v>0.0001781597149444561</v>
      </c>
      <c r="BE416" s="12">
        <f t="shared" si="216"/>
        <v>0</v>
      </c>
      <c r="BF416" s="12">
        <f t="shared" si="216"/>
        <v>2.0959966464053657E-05</v>
      </c>
      <c r="BG416" s="12">
        <f t="shared" si="216"/>
        <v>1.0479983232026829E-05</v>
      </c>
      <c r="BH416" s="12">
        <f t="shared" si="216"/>
        <v>3.1439949696080486E-05</v>
      </c>
      <c r="BI416" s="12">
        <f t="shared" si="216"/>
        <v>3.1439949696080486E-05</v>
      </c>
      <c r="BJ416" s="12">
        <f t="shared" si="216"/>
        <v>0.00011527981555229512</v>
      </c>
      <c r="BK416" s="12">
        <f t="shared" si="216"/>
        <v>3.1439949696080486E-05</v>
      </c>
      <c r="BL416" s="12">
        <f t="shared" si="216"/>
        <v>4.1919932928107315E-05</v>
      </c>
      <c r="BM416" s="12">
        <f t="shared" si="216"/>
        <v>4.1919932928107315E-05</v>
      </c>
      <c r="BN416" s="12">
        <f t="shared" si="216"/>
        <v>0.00010479983232026829</v>
      </c>
      <c r="BO416" s="12">
        <f t="shared" si="216"/>
        <v>2.0959966464053657E-05</v>
      </c>
      <c r="BP416" s="12">
        <f t="shared" si="216"/>
        <v>4.1919932928107315E-05</v>
      </c>
      <c r="BQ416" s="12">
        <f t="shared" si="216"/>
        <v>0.0005239991616013414</v>
      </c>
      <c r="BR416" s="12">
        <f t="shared" si="216"/>
        <v>2.0959966464053657E-05</v>
      </c>
      <c r="BS416" s="12">
        <f t="shared" si="216"/>
        <v>2.0959966464053657E-05</v>
      </c>
      <c r="BT416" s="12">
        <f t="shared" si="216"/>
        <v>0.00010479983232026829</v>
      </c>
      <c r="BU416" s="12">
        <f t="shared" si="216"/>
        <v>0.0002200796478725634</v>
      </c>
      <c r="BV416" s="12">
        <f t="shared" si="216"/>
        <v>0.15837350660238944</v>
      </c>
      <c r="BW416" s="12">
        <f t="shared" si="216"/>
        <v>6.287989939216097E-05</v>
      </c>
      <c r="BX416" s="12">
        <f t="shared" si="216"/>
        <v>4.1919932928107315E-05</v>
      </c>
      <c r="BY416" s="12">
        <f t="shared" si="216"/>
        <v>2.0959966464053657E-05</v>
      </c>
      <c r="BZ416" s="12">
        <f t="shared" si="216"/>
        <v>4.1919932928107315E-05</v>
      </c>
      <c r="CA416" s="12">
        <f t="shared" si="216"/>
        <v>7.335988262418781E-05</v>
      </c>
      <c r="CB416" s="12">
        <f t="shared" si="216"/>
        <v>1.0479983232026829E-05</v>
      </c>
      <c r="CC416" s="12">
        <f t="shared" si="216"/>
        <v>3.1439949696080486E-05</v>
      </c>
      <c r="CD416" s="12">
        <f t="shared" si="216"/>
        <v>2.0959966464053657E-05</v>
      </c>
      <c r="CE416" s="12">
        <f t="shared" si="216"/>
        <v>1.0479983232026829E-05</v>
      </c>
      <c r="CF416" s="12">
        <f t="shared" si="216"/>
        <v>1.0479983232026829E-05</v>
      </c>
      <c r="CG416" s="12">
        <f t="shared" si="216"/>
        <v>6.287989939216097E-05</v>
      </c>
      <c r="CH416" s="12">
        <f t="shared" si="216"/>
        <v>0.00010479983232026829</v>
      </c>
      <c r="CI416" s="12">
        <f t="shared" si="216"/>
        <v>0.00014671976524837562</v>
      </c>
      <c r="CJ416" s="12">
        <f t="shared" si="216"/>
        <v>0</v>
      </c>
      <c r="CK416" s="12">
        <f t="shared" si="216"/>
        <v>5.2399916160134143E-05</v>
      </c>
      <c r="CL416" s="12">
        <f t="shared" si="216"/>
        <v>0.00010479983232026829</v>
      </c>
      <c r="CM416" s="12">
        <f t="shared" si="216"/>
        <v>6.287989939216097E-05</v>
      </c>
      <c r="CN416" s="12">
        <f t="shared" si="216"/>
        <v>0.00011527981555229512</v>
      </c>
      <c r="CO416" s="12">
        <f t="shared" si="216"/>
        <v>1.0479983232026829E-05</v>
      </c>
      <c r="CP416" s="12">
        <f t="shared" si="216"/>
        <v>5.2399916160134143E-05</v>
      </c>
      <c r="CQ416" s="12">
        <f t="shared" si="216"/>
        <v>5.2399916160134143E-05</v>
      </c>
      <c r="CR416" s="12">
        <f t="shared" si="216"/>
        <v>4.1919932928107315E-05</v>
      </c>
      <c r="CS416" s="12">
        <f t="shared" si="216"/>
        <v>2.0959966464053657E-05</v>
      </c>
      <c r="CT416" s="12">
        <f t="shared" si="216"/>
        <v>2.0959966464053657E-05</v>
      </c>
      <c r="CU416" s="12">
        <f aca="true" t="shared" si="217" ref="CU416:EG416">CU415/95420</f>
        <v>4.1919932928107315E-05</v>
      </c>
      <c r="CV416" s="12">
        <f t="shared" si="217"/>
        <v>5.2399916160134143E-05</v>
      </c>
      <c r="CW416" s="12">
        <f t="shared" si="217"/>
        <v>0.0003248794801928317</v>
      </c>
      <c r="CX416" s="12">
        <f t="shared" si="217"/>
        <v>0.0002515195975686439</v>
      </c>
      <c r="CY416" s="12">
        <f t="shared" si="217"/>
        <v>2.0959966464053657E-05</v>
      </c>
      <c r="CZ416" s="12">
        <f t="shared" si="217"/>
        <v>8.383986585621463E-05</v>
      </c>
      <c r="DA416" s="12">
        <f t="shared" si="217"/>
        <v>6.287989939216097E-05</v>
      </c>
      <c r="DB416" s="12">
        <f t="shared" si="217"/>
        <v>0.00031439949696080485</v>
      </c>
      <c r="DC416" s="12">
        <f t="shared" si="217"/>
        <v>0.00012575979878432194</v>
      </c>
      <c r="DD416" s="12">
        <f t="shared" si="217"/>
        <v>0.00027247956403269756</v>
      </c>
      <c r="DE416" s="12">
        <f t="shared" si="217"/>
        <v>0.0009955984070425486</v>
      </c>
      <c r="DF416" s="12">
        <f t="shared" si="217"/>
        <v>0.6032907147348564</v>
      </c>
      <c r="DG416" s="12">
        <f t="shared" si="217"/>
        <v>0.0001781597149444561</v>
      </c>
      <c r="DH416" s="12">
        <f t="shared" si="217"/>
        <v>0.0019178369314609097</v>
      </c>
      <c r="DI416" s="12">
        <f t="shared" si="217"/>
        <v>0.00016767973171242926</v>
      </c>
      <c r="DJ416" s="12">
        <f t="shared" si="217"/>
        <v>0.0005135191783693146</v>
      </c>
      <c r="DK416" s="12">
        <f t="shared" si="217"/>
        <v>0.00018863969817648293</v>
      </c>
      <c r="DL416" s="12">
        <f t="shared" si="217"/>
        <v>0.0005344791448333683</v>
      </c>
      <c r="DM416" s="12">
        <f t="shared" si="217"/>
        <v>2.0959966464053657E-05</v>
      </c>
      <c r="DN416" s="12">
        <f t="shared" si="217"/>
        <v>0.00010479983232026829</v>
      </c>
      <c r="DO416" s="12">
        <f t="shared" si="217"/>
        <v>7.335988262418781E-05</v>
      </c>
      <c r="DP416" s="12">
        <f t="shared" si="217"/>
        <v>5.2399916160134143E-05</v>
      </c>
      <c r="DQ416" s="12">
        <f t="shared" si="217"/>
        <v>8.383986585621463E-05</v>
      </c>
      <c r="DR416" s="12">
        <f t="shared" si="217"/>
        <v>2.0959966464053657E-05</v>
      </c>
      <c r="DS416" s="12">
        <f t="shared" si="217"/>
        <v>0.003018235170823727</v>
      </c>
      <c r="DT416" s="12">
        <f t="shared" si="217"/>
        <v>5.2399916160134143E-05</v>
      </c>
      <c r="DU416" s="12">
        <f t="shared" si="217"/>
        <v>2.0959966464053657E-05</v>
      </c>
      <c r="DV416" s="12">
        <f t="shared" si="217"/>
        <v>3.1439949696080486E-05</v>
      </c>
      <c r="DW416" s="12">
        <f t="shared" si="217"/>
        <v>7.335988262418781E-05</v>
      </c>
      <c r="DX416" s="12">
        <f t="shared" si="217"/>
        <v>0.02032068748690002</v>
      </c>
      <c r="DY416" s="12">
        <f t="shared" si="217"/>
        <v>6.287989939216097E-05</v>
      </c>
      <c r="DZ416" s="12">
        <f t="shared" si="217"/>
        <v>4.1919932928107315E-05</v>
      </c>
      <c r="EA416" s="12">
        <f t="shared" si="217"/>
        <v>0.00010479983232026829</v>
      </c>
      <c r="EB416" s="12">
        <f t="shared" si="217"/>
        <v>0.00010479983232026829</v>
      </c>
      <c r="EC416" s="12">
        <f t="shared" si="217"/>
        <v>7.335988262418781E-05</v>
      </c>
      <c r="ED416" s="12">
        <f t="shared" si="217"/>
        <v>6.287989939216097E-05</v>
      </c>
      <c r="EE416" s="12">
        <f t="shared" si="217"/>
        <v>1.0479983232026829E-05</v>
      </c>
      <c r="EF416" s="12">
        <f t="shared" si="217"/>
        <v>2.0959966464053657E-05</v>
      </c>
      <c r="EG416" s="12">
        <f t="shared" si="217"/>
        <v>1.0479983232026829E-05</v>
      </c>
    </row>
    <row r="417" spans="2:137" ht="4.5" customHeight="1">
      <c r="B417" s="13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</row>
    <row r="418" spans="1:137" ht="12.75">
      <c r="A418" s="3" t="s">
        <v>132</v>
      </c>
      <c r="B418" s="13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</row>
    <row r="419" spans="2:137" ht="12.75">
      <c r="B419" s="7" t="s">
        <v>116</v>
      </c>
      <c r="C419" s="8">
        <v>0</v>
      </c>
      <c r="D419" s="8">
        <v>10</v>
      </c>
      <c r="E419" s="8">
        <v>3</v>
      </c>
      <c r="F419" s="8">
        <v>1</v>
      </c>
      <c r="G419" s="8">
        <v>3</v>
      </c>
      <c r="H419" s="8">
        <v>7</v>
      </c>
      <c r="I419" s="8">
        <v>2</v>
      </c>
      <c r="J419" s="8">
        <v>2</v>
      </c>
      <c r="K419" s="8">
        <v>3</v>
      </c>
      <c r="L419" s="8">
        <v>4</v>
      </c>
      <c r="M419" s="8">
        <v>0</v>
      </c>
      <c r="N419" s="8">
        <v>32</v>
      </c>
      <c r="O419" s="8">
        <v>8</v>
      </c>
      <c r="P419" s="8">
        <v>0</v>
      </c>
      <c r="Q419" s="8">
        <v>4</v>
      </c>
      <c r="R419" s="8">
        <v>13</v>
      </c>
      <c r="S419" s="8">
        <v>15819</v>
      </c>
      <c r="T419" s="8">
        <v>648</v>
      </c>
      <c r="U419" s="8">
        <v>2</v>
      </c>
      <c r="V419" s="8">
        <v>3</v>
      </c>
      <c r="W419" s="8">
        <v>2</v>
      </c>
      <c r="X419" s="8">
        <v>1</v>
      </c>
      <c r="Y419" s="8">
        <v>46</v>
      </c>
      <c r="Z419" s="8">
        <v>66</v>
      </c>
      <c r="AA419" s="8">
        <v>2</v>
      </c>
      <c r="AB419" s="8">
        <v>3</v>
      </c>
      <c r="AC419" s="8">
        <v>4</v>
      </c>
      <c r="AD419" s="8">
        <v>4</v>
      </c>
      <c r="AE419" s="8">
        <v>3</v>
      </c>
      <c r="AF419" s="8">
        <v>11</v>
      </c>
      <c r="AG419" s="8">
        <v>80</v>
      </c>
      <c r="AH419" s="8">
        <v>2</v>
      </c>
      <c r="AI419" s="8">
        <v>1</v>
      </c>
      <c r="AJ419" s="8">
        <v>12</v>
      </c>
      <c r="AK419" s="8">
        <v>3</v>
      </c>
      <c r="AL419" s="8">
        <v>14</v>
      </c>
      <c r="AM419" s="8">
        <v>4</v>
      </c>
      <c r="AN419" s="8">
        <v>4</v>
      </c>
      <c r="AO419" s="8">
        <v>17</v>
      </c>
      <c r="AP419" s="8">
        <v>24</v>
      </c>
      <c r="AQ419" s="8">
        <v>3</v>
      </c>
      <c r="AR419" s="8">
        <v>10</v>
      </c>
      <c r="AS419" s="8">
        <v>1</v>
      </c>
      <c r="AT419" s="8">
        <v>3</v>
      </c>
      <c r="AU419" s="8">
        <v>2</v>
      </c>
      <c r="AV419" s="8">
        <v>2</v>
      </c>
      <c r="AW419" s="8">
        <v>11</v>
      </c>
      <c r="AX419" s="8">
        <v>2</v>
      </c>
      <c r="AY419" s="8">
        <v>0</v>
      </c>
      <c r="AZ419" s="8">
        <v>106</v>
      </c>
      <c r="BA419" s="8">
        <v>3</v>
      </c>
      <c r="BB419" s="8">
        <v>2</v>
      </c>
      <c r="BC419" s="8">
        <v>3</v>
      </c>
      <c r="BD419" s="8">
        <v>38</v>
      </c>
      <c r="BE419" s="8">
        <v>1</v>
      </c>
      <c r="BF419" s="8">
        <v>5</v>
      </c>
      <c r="BG419" s="8">
        <v>3</v>
      </c>
      <c r="BH419" s="8">
        <v>5</v>
      </c>
      <c r="BI419" s="8">
        <v>1</v>
      </c>
      <c r="BJ419" s="8">
        <v>7</v>
      </c>
      <c r="BK419" s="8">
        <v>3</v>
      </c>
      <c r="BL419" s="8">
        <v>0</v>
      </c>
      <c r="BM419" s="8">
        <v>1</v>
      </c>
      <c r="BN419" s="8">
        <v>5</v>
      </c>
      <c r="BO419" s="8">
        <v>1</v>
      </c>
      <c r="BP419" s="8">
        <v>4</v>
      </c>
      <c r="BQ419" s="8">
        <v>19</v>
      </c>
      <c r="BR419" s="8">
        <v>5</v>
      </c>
      <c r="BS419" s="8">
        <v>2</v>
      </c>
      <c r="BT419" s="8">
        <v>3</v>
      </c>
      <c r="BU419" s="8">
        <v>10</v>
      </c>
      <c r="BV419" s="8">
        <v>5783</v>
      </c>
      <c r="BW419" s="8">
        <v>4</v>
      </c>
      <c r="BX419" s="8">
        <v>3</v>
      </c>
      <c r="BY419" s="8">
        <v>3</v>
      </c>
      <c r="BZ419" s="8">
        <v>0</v>
      </c>
      <c r="CA419" s="8">
        <v>7</v>
      </c>
      <c r="CB419" s="8">
        <v>0</v>
      </c>
      <c r="CC419" s="8">
        <v>0</v>
      </c>
      <c r="CD419" s="8">
        <v>1</v>
      </c>
      <c r="CE419" s="8">
        <v>5</v>
      </c>
      <c r="CF419" s="8">
        <v>2</v>
      </c>
      <c r="CG419" s="8">
        <v>7</v>
      </c>
      <c r="CH419" s="8">
        <v>16</v>
      </c>
      <c r="CI419" s="8">
        <v>5</v>
      </c>
      <c r="CJ419" s="8">
        <v>1</v>
      </c>
      <c r="CK419" s="8">
        <v>1</v>
      </c>
      <c r="CL419" s="8">
        <v>5</v>
      </c>
      <c r="CM419" s="8">
        <v>2</v>
      </c>
      <c r="CN419" s="8">
        <v>5</v>
      </c>
      <c r="CO419" s="8">
        <v>0</v>
      </c>
      <c r="CP419" s="8">
        <v>0</v>
      </c>
      <c r="CQ419" s="8">
        <v>17</v>
      </c>
      <c r="CR419" s="8">
        <v>3</v>
      </c>
      <c r="CS419" s="8">
        <v>6</v>
      </c>
      <c r="CT419" s="8">
        <v>1</v>
      </c>
      <c r="CU419" s="8">
        <v>0</v>
      </c>
      <c r="CV419" s="8">
        <v>2</v>
      </c>
      <c r="CW419" s="8">
        <v>24</v>
      </c>
      <c r="CX419" s="8">
        <v>8</v>
      </c>
      <c r="CY419" s="8">
        <v>2</v>
      </c>
      <c r="CZ419" s="8">
        <v>0</v>
      </c>
      <c r="DA419" s="8">
        <v>2</v>
      </c>
      <c r="DB419" s="8">
        <v>22</v>
      </c>
      <c r="DC419" s="8">
        <v>4</v>
      </c>
      <c r="DD419" s="8">
        <v>28</v>
      </c>
      <c r="DE419" s="8">
        <v>71</v>
      </c>
      <c r="DF419" s="8">
        <v>19825</v>
      </c>
      <c r="DG419" s="8">
        <v>11</v>
      </c>
      <c r="DH419" s="8">
        <v>85</v>
      </c>
      <c r="DI419" s="8">
        <v>10</v>
      </c>
      <c r="DJ419" s="8">
        <v>13</v>
      </c>
      <c r="DK419" s="8">
        <v>16</v>
      </c>
      <c r="DL419" s="8">
        <v>64</v>
      </c>
      <c r="DM419" s="8">
        <v>6</v>
      </c>
      <c r="DN419" s="8">
        <v>9</v>
      </c>
      <c r="DO419" s="8">
        <v>1</v>
      </c>
      <c r="DP419" s="8">
        <v>5</v>
      </c>
      <c r="DQ419" s="8">
        <v>4</v>
      </c>
      <c r="DR419" s="8">
        <v>1</v>
      </c>
      <c r="DS419" s="8">
        <v>98</v>
      </c>
      <c r="DT419" s="8">
        <v>3</v>
      </c>
      <c r="DU419" s="8">
        <v>0</v>
      </c>
      <c r="DV419" s="8">
        <v>0</v>
      </c>
      <c r="DW419" s="8">
        <v>0</v>
      </c>
      <c r="DX419" s="8">
        <v>739</v>
      </c>
      <c r="DY419" s="8">
        <v>2</v>
      </c>
      <c r="DZ419" s="8">
        <v>0</v>
      </c>
      <c r="EA419" s="8">
        <v>1</v>
      </c>
      <c r="EB419" s="8">
        <v>8</v>
      </c>
      <c r="EC419" s="8">
        <v>7</v>
      </c>
      <c r="ED419" s="8">
        <v>9</v>
      </c>
      <c r="EE419" s="8">
        <v>1</v>
      </c>
      <c r="EF419" s="8">
        <v>2</v>
      </c>
      <c r="EG419" s="8">
        <v>1</v>
      </c>
    </row>
    <row r="420" spans="1:137" ht="12.75">
      <c r="A420" s="9" t="s">
        <v>13</v>
      </c>
      <c r="C420" s="8">
        <v>0</v>
      </c>
      <c r="D420" s="8">
        <v>10</v>
      </c>
      <c r="E420" s="8">
        <v>3</v>
      </c>
      <c r="F420" s="8">
        <v>1</v>
      </c>
      <c r="G420" s="8">
        <v>3</v>
      </c>
      <c r="H420" s="8">
        <v>7</v>
      </c>
      <c r="I420" s="8">
        <v>2</v>
      </c>
      <c r="J420" s="8">
        <v>2</v>
      </c>
      <c r="K420" s="8">
        <v>3</v>
      </c>
      <c r="L420" s="8">
        <v>4</v>
      </c>
      <c r="M420" s="8">
        <v>0</v>
      </c>
      <c r="N420" s="8">
        <v>32</v>
      </c>
      <c r="O420" s="8">
        <v>8</v>
      </c>
      <c r="P420" s="8">
        <v>0</v>
      </c>
      <c r="Q420" s="8">
        <v>4</v>
      </c>
      <c r="R420" s="8">
        <v>13</v>
      </c>
      <c r="S420" s="8">
        <v>15819</v>
      </c>
      <c r="T420" s="8">
        <v>648</v>
      </c>
      <c r="U420" s="8">
        <v>2</v>
      </c>
      <c r="V420" s="8">
        <v>3</v>
      </c>
      <c r="W420" s="8">
        <v>2</v>
      </c>
      <c r="X420" s="8">
        <v>1</v>
      </c>
      <c r="Y420" s="8">
        <v>46</v>
      </c>
      <c r="Z420" s="8">
        <v>66</v>
      </c>
      <c r="AA420" s="8">
        <v>2</v>
      </c>
      <c r="AB420" s="8">
        <v>3</v>
      </c>
      <c r="AC420" s="8">
        <v>4</v>
      </c>
      <c r="AD420" s="8">
        <v>4</v>
      </c>
      <c r="AE420" s="8">
        <v>3</v>
      </c>
      <c r="AF420" s="8">
        <v>11</v>
      </c>
      <c r="AG420" s="8">
        <v>80</v>
      </c>
      <c r="AH420" s="8">
        <v>2</v>
      </c>
      <c r="AI420" s="8">
        <v>1</v>
      </c>
      <c r="AJ420" s="8">
        <v>12</v>
      </c>
      <c r="AK420" s="8">
        <v>3</v>
      </c>
      <c r="AL420" s="8">
        <v>14</v>
      </c>
      <c r="AM420" s="8">
        <v>4</v>
      </c>
      <c r="AN420" s="8">
        <v>4</v>
      </c>
      <c r="AO420" s="8">
        <v>17</v>
      </c>
      <c r="AP420" s="8">
        <v>24</v>
      </c>
      <c r="AQ420" s="8">
        <v>3</v>
      </c>
      <c r="AR420" s="8">
        <v>10</v>
      </c>
      <c r="AS420" s="8">
        <v>1</v>
      </c>
      <c r="AT420" s="8">
        <v>3</v>
      </c>
      <c r="AU420" s="8">
        <v>2</v>
      </c>
      <c r="AV420" s="8">
        <v>2</v>
      </c>
      <c r="AW420" s="8">
        <v>11</v>
      </c>
      <c r="AX420" s="8">
        <v>2</v>
      </c>
      <c r="AY420" s="8">
        <v>0</v>
      </c>
      <c r="AZ420" s="8">
        <v>106</v>
      </c>
      <c r="BA420" s="8">
        <v>3</v>
      </c>
      <c r="BB420" s="8">
        <v>2</v>
      </c>
      <c r="BC420" s="8">
        <v>3</v>
      </c>
      <c r="BD420" s="8">
        <v>38</v>
      </c>
      <c r="BE420" s="8">
        <v>1</v>
      </c>
      <c r="BF420" s="8">
        <v>5</v>
      </c>
      <c r="BG420" s="8">
        <v>3</v>
      </c>
      <c r="BH420" s="8">
        <v>5</v>
      </c>
      <c r="BI420" s="8">
        <v>1</v>
      </c>
      <c r="BJ420" s="8">
        <v>7</v>
      </c>
      <c r="BK420" s="8">
        <v>3</v>
      </c>
      <c r="BL420" s="8">
        <v>0</v>
      </c>
      <c r="BM420" s="8">
        <v>1</v>
      </c>
      <c r="BN420" s="8">
        <v>5</v>
      </c>
      <c r="BO420" s="8">
        <v>1</v>
      </c>
      <c r="BP420" s="8">
        <v>4</v>
      </c>
      <c r="BQ420" s="8">
        <v>19</v>
      </c>
      <c r="BR420" s="8">
        <v>5</v>
      </c>
      <c r="BS420" s="8">
        <v>2</v>
      </c>
      <c r="BT420" s="8">
        <v>3</v>
      </c>
      <c r="BU420" s="8">
        <v>10</v>
      </c>
      <c r="BV420" s="8">
        <v>5783</v>
      </c>
      <c r="BW420" s="8">
        <v>4</v>
      </c>
      <c r="BX420" s="8">
        <v>3</v>
      </c>
      <c r="BY420" s="8">
        <v>3</v>
      </c>
      <c r="BZ420" s="8">
        <v>0</v>
      </c>
      <c r="CA420" s="8">
        <v>7</v>
      </c>
      <c r="CB420" s="8">
        <v>0</v>
      </c>
      <c r="CC420" s="8">
        <v>0</v>
      </c>
      <c r="CD420" s="8">
        <v>1</v>
      </c>
      <c r="CE420" s="8">
        <v>5</v>
      </c>
      <c r="CF420" s="8">
        <v>2</v>
      </c>
      <c r="CG420" s="8">
        <v>7</v>
      </c>
      <c r="CH420" s="8">
        <v>16</v>
      </c>
      <c r="CI420" s="8">
        <v>5</v>
      </c>
      <c r="CJ420" s="8">
        <v>1</v>
      </c>
      <c r="CK420" s="8">
        <v>1</v>
      </c>
      <c r="CL420" s="8">
        <v>5</v>
      </c>
      <c r="CM420" s="8">
        <v>2</v>
      </c>
      <c r="CN420" s="8">
        <v>5</v>
      </c>
      <c r="CO420" s="8">
        <v>0</v>
      </c>
      <c r="CP420" s="8">
        <v>0</v>
      </c>
      <c r="CQ420" s="8">
        <v>17</v>
      </c>
      <c r="CR420" s="8">
        <v>3</v>
      </c>
      <c r="CS420" s="8">
        <v>6</v>
      </c>
      <c r="CT420" s="8">
        <v>1</v>
      </c>
      <c r="CU420" s="8">
        <v>0</v>
      </c>
      <c r="CV420" s="8">
        <v>2</v>
      </c>
      <c r="CW420" s="8">
        <v>24</v>
      </c>
      <c r="CX420" s="8">
        <v>8</v>
      </c>
      <c r="CY420" s="8">
        <v>2</v>
      </c>
      <c r="CZ420" s="8">
        <v>0</v>
      </c>
      <c r="DA420" s="8">
        <v>2</v>
      </c>
      <c r="DB420" s="8">
        <v>22</v>
      </c>
      <c r="DC420" s="8">
        <v>4</v>
      </c>
      <c r="DD420" s="8">
        <v>28</v>
      </c>
      <c r="DE420" s="8">
        <v>71</v>
      </c>
      <c r="DF420" s="8">
        <v>19825</v>
      </c>
      <c r="DG420" s="8">
        <v>11</v>
      </c>
      <c r="DH420" s="8">
        <v>85</v>
      </c>
      <c r="DI420" s="8">
        <v>10</v>
      </c>
      <c r="DJ420" s="8">
        <v>13</v>
      </c>
      <c r="DK420" s="8">
        <v>16</v>
      </c>
      <c r="DL420" s="8">
        <v>64</v>
      </c>
      <c r="DM420" s="8">
        <v>6</v>
      </c>
      <c r="DN420" s="8">
        <v>9</v>
      </c>
      <c r="DO420" s="8">
        <v>1</v>
      </c>
      <c r="DP420" s="8">
        <v>5</v>
      </c>
      <c r="DQ420" s="8">
        <v>4</v>
      </c>
      <c r="DR420" s="8">
        <v>1</v>
      </c>
      <c r="DS420" s="8">
        <v>98</v>
      </c>
      <c r="DT420" s="8">
        <v>3</v>
      </c>
      <c r="DU420" s="8">
        <v>0</v>
      </c>
      <c r="DV420" s="8">
        <v>0</v>
      </c>
      <c r="DW420" s="8">
        <v>0</v>
      </c>
      <c r="DX420" s="8">
        <v>739</v>
      </c>
      <c r="DY420" s="8">
        <v>2</v>
      </c>
      <c r="DZ420" s="8">
        <v>0</v>
      </c>
      <c r="EA420" s="8">
        <v>1</v>
      </c>
      <c r="EB420" s="8">
        <v>8</v>
      </c>
      <c r="EC420" s="8">
        <v>7</v>
      </c>
      <c r="ED420" s="8">
        <v>9</v>
      </c>
      <c r="EE420" s="8">
        <v>1</v>
      </c>
      <c r="EF420" s="8">
        <v>2</v>
      </c>
      <c r="EG420" s="8">
        <v>1</v>
      </c>
    </row>
    <row r="421" spans="2:137" s="10" customFormat="1" ht="12.75" customHeight="1">
      <c r="B421" s="11" t="s">
        <v>145</v>
      </c>
      <c r="C421" s="12">
        <f aca="true" t="shared" si="218" ref="C421:AH421">C420/44090</f>
        <v>0</v>
      </c>
      <c r="D421" s="12">
        <f t="shared" si="218"/>
        <v>0.00022680880018144704</v>
      </c>
      <c r="E421" s="12">
        <f t="shared" si="218"/>
        <v>6.80426400544341E-05</v>
      </c>
      <c r="F421" s="12">
        <f t="shared" si="218"/>
        <v>2.2680880018144703E-05</v>
      </c>
      <c r="G421" s="12">
        <f t="shared" si="218"/>
        <v>6.80426400544341E-05</v>
      </c>
      <c r="H421" s="12">
        <f t="shared" si="218"/>
        <v>0.00015876616012701293</v>
      </c>
      <c r="I421" s="12">
        <f t="shared" si="218"/>
        <v>4.5361760036289406E-05</v>
      </c>
      <c r="J421" s="12">
        <f t="shared" si="218"/>
        <v>4.5361760036289406E-05</v>
      </c>
      <c r="K421" s="12">
        <f t="shared" si="218"/>
        <v>6.80426400544341E-05</v>
      </c>
      <c r="L421" s="12">
        <f t="shared" si="218"/>
        <v>9.072352007257881E-05</v>
      </c>
      <c r="M421" s="12">
        <f t="shared" si="218"/>
        <v>0</v>
      </c>
      <c r="N421" s="12">
        <f t="shared" si="218"/>
        <v>0.0007257881605806305</v>
      </c>
      <c r="O421" s="12">
        <f t="shared" si="218"/>
        <v>0.00018144704014515762</v>
      </c>
      <c r="P421" s="12">
        <f t="shared" si="218"/>
        <v>0</v>
      </c>
      <c r="Q421" s="12">
        <f t="shared" si="218"/>
        <v>9.072352007257881E-05</v>
      </c>
      <c r="R421" s="12">
        <f t="shared" si="218"/>
        <v>0.00029485144023588117</v>
      </c>
      <c r="S421" s="12">
        <f t="shared" si="218"/>
        <v>0.35878884100703107</v>
      </c>
      <c r="T421" s="12">
        <f t="shared" si="218"/>
        <v>0.014697210251757768</v>
      </c>
      <c r="U421" s="12">
        <f t="shared" si="218"/>
        <v>4.5361760036289406E-05</v>
      </c>
      <c r="V421" s="12">
        <f t="shared" si="218"/>
        <v>6.80426400544341E-05</v>
      </c>
      <c r="W421" s="12">
        <f t="shared" si="218"/>
        <v>4.5361760036289406E-05</v>
      </c>
      <c r="X421" s="12">
        <f t="shared" si="218"/>
        <v>2.2680880018144703E-05</v>
      </c>
      <c r="Y421" s="12">
        <f t="shared" si="218"/>
        <v>0.0010433204808346563</v>
      </c>
      <c r="Z421" s="12">
        <f t="shared" si="218"/>
        <v>0.0014969380811975504</v>
      </c>
      <c r="AA421" s="12">
        <f t="shared" si="218"/>
        <v>4.5361760036289406E-05</v>
      </c>
      <c r="AB421" s="12">
        <f t="shared" si="218"/>
        <v>6.80426400544341E-05</v>
      </c>
      <c r="AC421" s="12">
        <f t="shared" si="218"/>
        <v>9.072352007257881E-05</v>
      </c>
      <c r="AD421" s="12">
        <f t="shared" si="218"/>
        <v>9.072352007257881E-05</v>
      </c>
      <c r="AE421" s="12">
        <f t="shared" si="218"/>
        <v>6.80426400544341E-05</v>
      </c>
      <c r="AF421" s="12">
        <f t="shared" si="218"/>
        <v>0.00024948968019959173</v>
      </c>
      <c r="AG421" s="12">
        <f t="shared" si="218"/>
        <v>0.0018144704014515763</v>
      </c>
      <c r="AH421" s="12">
        <f t="shared" si="218"/>
        <v>4.5361760036289406E-05</v>
      </c>
      <c r="AI421" s="12">
        <f aca="true" t="shared" si="219" ref="AI421:CT421">AI420/44090</f>
        <v>2.2680880018144703E-05</v>
      </c>
      <c r="AJ421" s="12">
        <f t="shared" si="219"/>
        <v>0.0002721705602177364</v>
      </c>
      <c r="AK421" s="12">
        <f t="shared" si="219"/>
        <v>6.80426400544341E-05</v>
      </c>
      <c r="AL421" s="12">
        <f t="shared" si="219"/>
        <v>0.00031753232025402586</v>
      </c>
      <c r="AM421" s="12">
        <f t="shared" si="219"/>
        <v>9.072352007257881E-05</v>
      </c>
      <c r="AN421" s="12">
        <f t="shared" si="219"/>
        <v>9.072352007257881E-05</v>
      </c>
      <c r="AO421" s="12">
        <f t="shared" si="219"/>
        <v>0.00038557496030846</v>
      </c>
      <c r="AP421" s="12">
        <f t="shared" si="219"/>
        <v>0.0005443411204354728</v>
      </c>
      <c r="AQ421" s="12">
        <f t="shared" si="219"/>
        <v>6.80426400544341E-05</v>
      </c>
      <c r="AR421" s="12">
        <f t="shared" si="219"/>
        <v>0.00022680880018144704</v>
      </c>
      <c r="AS421" s="12">
        <f t="shared" si="219"/>
        <v>2.2680880018144703E-05</v>
      </c>
      <c r="AT421" s="12">
        <f t="shared" si="219"/>
        <v>6.80426400544341E-05</v>
      </c>
      <c r="AU421" s="12">
        <f t="shared" si="219"/>
        <v>4.5361760036289406E-05</v>
      </c>
      <c r="AV421" s="12">
        <f t="shared" si="219"/>
        <v>4.5361760036289406E-05</v>
      </c>
      <c r="AW421" s="12">
        <f t="shared" si="219"/>
        <v>0.00024948968019959173</v>
      </c>
      <c r="AX421" s="12">
        <f t="shared" si="219"/>
        <v>4.5361760036289406E-05</v>
      </c>
      <c r="AY421" s="12">
        <f t="shared" si="219"/>
        <v>0</v>
      </c>
      <c r="AZ421" s="12">
        <f t="shared" si="219"/>
        <v>0.0024041732819233387</v>
      </c>
      <c r="BA421" s="12">
        <f t="shared" si="219"/>
        <v>6.80426400544341E-05</v>
      </c>
      <c r="BB421" s="12">
        <f t="shared" si="219"/>
        <v>4.5361760036289406E-05</v>
      </c>
      <c r="BC421" s="12">
        <f t="shared" si="219"/>
        <v>6.80426400544341E-05</v>
      </c>
      <c r="BD421" s="12">
        <f t="shared" si="219"/>
        <v>0.0008618734406894988</v>
      </c>
      <c r="BE421" s="12">
        <f t="shared" si="219"/>
        <v>2.2680880018144703E-05</v>
      </c>
      <c r="BF421" s="12">
        <f t="shared" si="219"/>
        <v>0.00011340440009072352</v>
      </c>
      <c r="BG421" s="12">
        <f t="shared" si="219"/>
        <v>6.80426400544341E-05</v>
      </c>
      <c r="BH421" s="12">
        <f t="shared" si="219"/>
        <v>0.00011340440009072352</v>
      </c>
      <c r="BI421" s="12">
        <f t="shared" si="219"/>
        <v>2.2680880018144703E-05</v>
      </c>
      <c r="BJ421" s="12">
        <f t="shared" si="219"/>
        <v>0.00015876616012701293</v>
      </c>
      <c r="BK421" s="12">
        <f t="shared" si="219"/>
        <v>6.80426400544341E-05</v>
      </c>
      <c r="BL421" s="12">
        <f t="shared" si="219"/>
        <v>0</v>
      </c>
      <c r="BM421" s="12">
        <f t="shared" si="219"/>
        <v>2.2680880018144703E-05</v>
      </c>
      <c r="BN421" s="12">
        <f t="shared" si="219"/>
        <v>0.00011340440009072352</v>
      </c>
      <c r="BO421" s="12">
        <f t="shared" si="219"/>
        <v>2.2680880018144703E-05</v>
      </c>
      <c r="BP421" s="12">
        <f t="shared" si="219"/>
        <v>9.072352007257881E-05</v>
      </c>
      <c r="BQ421" s="12">
        <f t="shared" si="219"/>
        <v>0.0004309367203447494</v>
      </c>
      <c r="BR421" s="12">
        <f t="shared" si="219"/>
        <v>0.00011340440009072352</v>
      </c>
      <c r="BS421" s="12">
        <f t="shared" si="219"/>
        <v>4.5361760036289406E-05</v>
      </c>
      <c r="BT421" s="12">
        <f t="shared" si="219"/>
        <v>6.80426400544341E-05</v>
      </c>
      <c r="BU421" s="12">
        <f t="shared" si="219"/>
        <v>0.00022680880018144704</v>
      </c>
      <c r="BV421" s="12">
        <f t="shared" si="219"/>
        <v>0.13116352914493082</v>
      </c>
      <c r="BW421" s="12">
        <f t="shared" si="219"/>
        <v>9.072352007257881E-05</v>
      </c>
      <c r="BX421" s="12">
        <f t="shared" si="219"/>
        <v>6.80426400544341E-05</v>
      </c>
      <c r="BY421" s="12">
        <f t="shared" si="219"/>
        <v>6.80426400544341E-05</v>
      </c>
      <c r="BZ421" s="12">
        <f t="shared" si="219"/>
        <v>0</v>
      </c>
      <c r="CA421" s="12">
        <f t="shared" si="219"/>
        <v>0.00015876616012701293</v>
      </c>
      <c r="CB421" s="12">
        <f t="shared" si="219"/>
        <v>0</v>
      </c>
      <c r="CC421" s="12">
        <f t="shared" si="219"/>
        <v>0</v>
      </c>
      <c r="CD421" s="12">
        <f t="shared" si="219"/>
        <v>2.2680880018144703E-05</v>
      </c>
      <c r="CE421" s="12">
        <f t="shared" si="219"/>
        <v>0.00011340440009072352</v>
      </c>
      <c r="CF421" s="12">
        <f t="shared" si="219"/>
        <v>4.5361760036289406E-05</v>
      </c>
      <c r="CG421" s="12">
        <f t="shared" si="219"/>
        <v>0.00015876616012701293</v>
      </c>
      <c r="CH421" s="12">
        <f t="shared" si="219"/>
        <v>0.00036289408029031525</v>
      </c>
      <c r="CI421" s="12">
        <f t="shared" si="219"/>
        <v>0.00011340440009072352</v>
      </c>
      <c r="CJ421" s="12">
        <f t="shared" si="219"/>
        <v>2.2680880018144703E-05</v>
      </c>
      <c r="CK421" s="12">
        <f t="shared" si="219"/>
        <v>2.2680880018144703E-05</v>
      </c>
      <c r="CL421" s="12">
        <f t="shared" si="219"/>
        <v>0.00011340440009072352</v>
      </c>
      <c r="CM421" s="12">
        <f t="shared" si="219"/>
        <v>4.5361760036289406E-05</v>
      </c>
      <c r="CN421" s="12">
        <f t="shared" si="219"/>
        <v>0.00011340440009072352</v>
      </c>
      <c r="CO421" s="12">
        <f t="shared" si="219"/>
        <v>0</v>
      </c>
      <c r="CP421" s="12">
        <f t="shared" si="219"/>
        <v>0</v>
      </c>
      <c r="CQ421" s="12">
        <f t="shared" si="219"/>
        <v>0.00038557496030846</v>
      </c>
      <c r="CR421" s="12">
        <f t="shared" si="219"/>
        <v>6.80426400544341E-05</v>
      </c>
      <c r="CS421" s="12">
        <f t="shared" si="219"/>
        <v>0.0001360852801088682</v>
      </c>
      <c r="CT421" s="12">
        <f t="shared" si="219"/>
        <v>2.2680880018144703E-05</v>
      </c>
      <c r="CU421" s="12">
        <f aca="true" t="shared" si="220" ref="CU421:EG421">CU420/44090</f>
        <v>0</v>
      </c>
      <c r="CV421" s="12">
        <f t="shared" si="220"/>
        <v>4.5361760036289406E-05</v>
      </c>
      <c r="CW421" s="12">
        <f t="shared" si="220"/>
        <v>0.0005443411204354728</v>
      </c>
      <c r="CX421" s="12">
        <f t="shared" si="220"/>
        <v>0.00018144704014515762</v>
      </c>
      <c r="CY421" s="12">
        <f t="shared" si="220"/>
        <v>4.5361760036289406E-05</v>
      </c>
      <c r="CZ421" s="12">
        <f t="shared" si="220"/>
        <v>0</v>
      </c>
      <c r="DA421" s="12">
        <f t="shared" si="220"/>
        <v>4.5361760036289406E-05</v>
      </c>
      <c r="DB421" s="12">
        <f t="shared" si="220"/>
        <v>0.0004989793603991835</v>
      </c>
      <c r="DC421" s="12">
        <f t="shared" si="220"/>
        <v>9.072352007257881E-05</v>
      </c>
      <c r="DD421" s="12">
        <f t="shared" si="220"/>
        <v>0.0006350646405080517</v>
      </c>
      <c r="DE421" s="12">
        <f t="shared" si="220"/>
        <v>0.001610342481288274</v>
      </c>
      <c r="DF421" s="12">
        <f t="shared" si="220"/>
        <v>0.44964844635971873</v>
      </c>
      <c r="DG421" s="12">
        <f t="shared" si="220"/>
        <v>0.00024948968019959173</v>
      </c>
      <c r="DH421" s="12">
        <f t="shared" si="220"/>
        <v>0.0019278748015422998</v>
      </c>
      <c r="DI421" s="12">
        <f t="shared" si="220"/>
        <v>0.00022680880018144704</v>
      </c>
      <c r="DJ421" s="12">
        <f t="shared" si="220"/>
        <v>0.00029485144023588117</v>
      </c>
      <c r="DK421" s="12">
        <f t="shared" si="220"/>
        <v>0.00036289408029031525</v>
      </c>
      <c r="DL421" s="12">
        <f t="shared" si="220"/>
        <v>0.001451576321161261</v>
      </c>
      <c r="DM421" s="12">
        <f t="shared" si="220"/>
        <v>0.0001360852801088682</v>
      </c>
      <c r="DN421" s="12">
        <f t="shared" si="220"/>
        <v>0.00020412792016330234</v>
      </c>
      <c r="DO421" s="12">
        <f t="shared" si="220"/>
        <v>2.2680880018144703E-05</v>
      </c>
      <c r="DP421" s="12">
        <f t="shared" si="220"/>
        <v>0.00011340440009072352</v>
      </c>
      <c r="DQ421" s="12">
        <f t="shared" si="220"/>
        <v>9.072352007257881E-05</v>
      </c>
      <c r="DR421" s="12">
        <f t="shared" si="220"/>
        <v>2.2680880018144703E-05</v>
      </c>
      <c r="DS421" s="12">
        <f t="shared" si="220"/>
        <v>0.002222726241778181</v>
      </c>
      <c r="DT421" s="12">
        <f t="shared" si="220"/>
        <v>6.80426400544341E-05</v>
      </c>
      <c r="DU421" s="12">
        <f t="shared" si="220"/>
        <v>0</v>
      </c>
      <c r="DV421" s="12">
        <f t="shared" si="220"/>
        <v>0</v>
      </c>
      <c r="DW421" s="12">
        <f t="shared" si="220"/>
        <v>0</v>
      </c>
      <c r="DX421" s="12">
        <f t="shared" si="220"/>
        <v>0.016761170333408935</v>
      </c>
      <c r="DY421" s="12">
        <f t="shared" si="220"/>
        <v>4.5361760036289406E-05</v>
      </c>
      <c r="DZ421" s="12">
        <f t="shared" si="220"/>
        <v>0</v>
      </c>
      <c r="EA421" s="12">
        <f t="shared" si="220"/>
        <v>2.2680880018144703E-05</v>
      </c>
      <c r="EB421" s="12">
        <f t="shared" si="220"/>
        <v>0.00018144704014515762</v>
      </c>
      <c r="EC421" s="12">
        <f t="shared" si="220"/>
        <v>0.00015876616012701293</v>
      </c>
      <c r="ED421" s="12">
        <f t="shared" si="220"/>
        <v>0.00020412792016330234</v>
      </c>
      <c r="EE421" s="12">
        <f t="shared" si="220"/>
        <v>2.2680880018144703E-05</v>
      </c>
      <c r="EF421" s="12">
        <f t="shared" si="220"/>
        <v>4.5361760036289406E-05</v>
      </c>
      <c r="EG421" s="12">
        <f t="shared" si="220"/>
        <v>2.2680880018144703E-05</v>
      </c>
    </row>
    <row r="422" spans="2:137" ht="4.5" customHeight="1">
      <c r="B422" s="13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</row>
    <row r="423" spans="1:137" ht="12.75">
      <c r="A423" s="3" t="s">
        <v>133</v>
      </c>
      <c r="B423" s="13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</row>
    <row r="424" spans="2:137" ht="12.75">
      <c r="B424" s="7" t="s">
        <v>116</v>
      </c>
      <c r="C424" s="8">
        <v>37</v>
      </c>
      <c r="D424" s="8">
        <v>66</v>
      </c>
      <c r="E424" s="8">
        <v>9</v>
      </c>
      <c r="F424" s="8">
        <v>5</v>
      </c>
      <c r="G424" s="8">
        <v>28</v>
      </c>
      <c r="H424" s="8">
        <v>36</v>
      </c>
      <c r="I424" s="8">
        <v>88</v>
      </c>
      <c r="J424" s="8">
        <v>9</v>
      </c>
      <c r="K424" s="8">
        <v>5</v>
      </c>
      <c r="L424" s="8">
        <v>3</v>
      </c>
      <c r="M424" s="8">
        <v>4</v>
      </c>
      <c r="N424" s="8">
        <v>39</v>
      </c>
      <c r="O424" s="8">
        <v>19</v>
      </c>
      <c r="P424" s="8">
        <v>2</v>
      </c>
      <c r="Q424" s="8">
        <v>2</v>
      </c>
      <c r="R424" s="8">
        <v>37</v>
      </c>
      <c r="S424" s="8">
        <v>25803</v>
      </c>
      <c r="T424" s="8">
        <v>2591</v>
      </c>
      <c r="U424" s="8">
        <v>11</v>
      </c>
      <c r="V424" s="8">
        <v>6</v>
      </c>
      <c r="W424" s="8">
        <v>4</v>
      </c>
      <c r="X424" s="8">
        <v>3</v>
      </c>
      <c r="Y424" s="8">
        <v>105</v>
      </c>
      <c r="Z424" s="8">
        <v>153</v>
      </c>
      <c r="AA424" s="8">
        <v>1</v>
      </c>
      <c r="AB424" s="8">
        <v>4</v>
      </c>
      <c r="AC424" s="8">
        <v>1</v>
      </c>
      <c r="AD424" s="8">
        <v>14</v>
      </c>
      <c r="AE424" s="8">
        <v>3</v>
      </c>
      <c r="AF424" s="8">
        <v>29</v>
      </c>
      <c r="AG424" s="8">
        <v>211</v>
      </c>
      <c r="AH424" s="8">
        <v>2</v>
      </c>
      <c r="AI424" s="8">
        <v>2</v>
      </c>
      <c r="AJ424" s="8">
        <v>20</v>
      </c>
      <c r="AK424" s="8">
        <v>7</v>
      </c>
      <c r="AL424" s="8">
        <v>51</v>
      </c>
      <c r="AM424" s="8">
        <v>6</v>
      </c>
      <c r="AN424" s="8">
        <v>7</v>
      </c>
      <c r="AO424" s="8">
        <v>23</v>
      </c>
      <c r="AP424" s="8">
        <v>106</v>
      </c>
      <c r="AQ424" s="8">
        <v>15</v>
      </c>
      <c r="AR424" s="8">
        <v>10</v>
      </c>
      <c r="AS424" s="8">
        <v>18</v>
      </c>
      <c r="AT424" s="8">
        <v>28</v>
      </c>
      <c r="AU424" s="8">
        <v>5</v>
      </c>
      <c r="AV424" s="8">
        <v>5</v>
      </c>
      <c r="AW424" s="8">
        <v>3</v>
      </c>
      <c r="AX424" s="8">
        <v>17</v>
      </c>
      <c r="AY424" s="8">
        <v>5</v>
      </c>
      <c r="AZ424" s="8">
        <v>585</v>
      </c>
      <c r="BA424" s="8">
        <v>16</v>
      </c>
      <c r="BB424" s="8">
        <v>1</v>
      </c>
      <c r="BC424" s="8">
        <v>9</v>
      </c>
      <c r="BD424" s="8">
        <v>22</v>
      </c>
      <c r="BE424" s="8">
        <v>2</v>
      </c>
      <c r="BF424" s="8">
        <v>4</v>
      </c>
      <c r="BG424" s="8">
        <v>4</v>
      </c>
      <c r="BH424" s="8">
        <v>9</v>
      </c>
      <c r="BI424" s="8">
        <v>4</v>
      </c>
      <c r="BJ424" s="8">
        <v>14</v>
      </c>
      <c r="BK424" s="8">
        <v>2</v>
      </c>
      <c r="BL424" s="8">
        <v>1</v>
      </c>
      <c r="BM424" s="8">
        <v>33</v>
      </c>
      <c r="BN424" s="8">
        <v>13</v>
      </c>
      <c r="BO424" s="8">
        <v>11</v>
      </c>
      <c r="BP424" s="8">
        <v>2</v>
      </c>
      <c r="BQ424" s="8">
        <v>63</v>
      </c>
      <c r="BR424" s="8">
        <v>10</v>
      </c>
      <c r="BS424" s="8">
        <v>1</v>
      </c>
      <c r="BT424" s="8">
        <v>8</v>
      </c>
      <c r="BU424" s="8">
        <v>16</v>
      </c>
      <c r="BV424" s="8">
        <v>20644</v>
      </c>
      <c r="BW424" s="8">
        <v>3</v>
      </c>
      <c r="BX424" s="8">
        <v>7</v>
      </c>
      <c r="BY424" s="8">
        <v>6</v>
      </c>
      <c r="BZ424" s="8">
        <v>4</v>
      </c>
      <c r="CA424" s="8">
        <v>8</v>
      </c>
      <c r="CB424" s="8">
        <v>3</v>
      </c>
      <c r="CC424" s="8">
        <v>8</v>
      </c>
      <c r="CD424" s="8">
        <v>1</v>
      </c>
      <c r="CE424" s="8">
        <v>5</v>
      </c>
      <c r="CF424" s="8">
        <v>0</v>
      </c>
      <c r="CG424" s="8">
        <v>6</v>
      </c>
      <c r="CH424" s="8">
        <v>3</v>
      </c>
      <c r="CI424" s="8">
        <v>25</v>
      </c>
      <c r="CJ424" s="8">
        <v>1</v>
      </c>
      <c r="CK424" s="8">
        <v>8</v>
      </c>
      <c r="CL424" s="8">
        <v>7</v>
      </c>
      <c r="CM424" s="8">
        <v>1</v>
      </c>
      <c r="CN424" s="8">
        <v>10</v>
      </c>
      <c r="CO424" s="8">
        <v>2</v>
      </c>
      <c r="CP424" s="8">
        <v>5</v>
      </c>
      <c r="CQ424" s="8">
        <v>10</v>
      </c>
      <c r="CR424" s="8">
        <v>6</v>
      </c>
      <c r="CS424" s="8">
        <v>18</v>
      </c>
      <c r="CT424" s="8">
        <v>1</v>
      </c>
      <c r="CU424" s="8">
        <v>1</v>
      </c>
      <c r="CV424" s="8">
        <v>8</v>
      </c>
      <c r="CW424" s="8">
        <v>39</v>
      </c>
      <c r="CX424" s="8">
        <v>25</v>
      </c>
      <c r="CY424" s="8">
        <v>5</v>
      </c>
      <c r="CZ424" s="8">
        <v>12</v>
      </c>
      <c r="DA424" s="8">
        <v>14</v>
      </c>
      <c r="DB424" s="8">
        <v>14</v>
      </c>
      <c r="DC424" s="8">
        <v>15</v>
      </c>
      <c r="DD424" s="8">
        <v>29</v>
      </c>
      <c r="DE424" s="8">
        <v>164</v>
      </c>
      <c r="DF424" s="8">
        <v>93288</v>
      </c>
      <c r="DG424" s="8">
        <v>25</v>
      </c>
      <c r="DH424" s="8">
        <v>206</v>
      </c>
      <c r="DI424" s="8">
        <v>13</v>
      </c>
      <c r="DJ424" s="8">
        <v>5</v>
      </c>
      <c r="DK424" s="8">
        <v>30</v>
      </c>
      <c r="DL424" s="8">
        <v>76</v>
      </c>
      <c r="DM424" s="8">
        <v>8</v>
      </c>
      <c r="DN424" s="8">
        <v>14</v>
      </c>
      <c r="DO424" s="8">
        <v>19</v>
      </c>
      <c r="DP424" s="8">
        <v>7</v>
      </c>
      <c r="DQ424" s="8">
        <v>16</v>
      </c>
      <c r="DR424" s="8">
        <v>1</v>
      </c>
      <c r="DS424" s="8">
        <v>727</v>
      </c>
      <c r="DT424" s="8">
        <v>9</v>
      </c>
      <c r="DU424" s="8">
        <v>0</v>
      </c>
      <c r="DV424" s="8">
        <v>19</v>
      </c>
      <c r="DW424" s="8">
        <v>5</v>
      </c>
      <c r="DX424" s="8">
        <v>101</v>
      </c>
      <c r="DY424" s="8">
        <v>3</v>
      </c>
      <c r="DZ424" s="8">
        <v>9</v>
      </c>
      <c r="EA424" s="8">
        <v>15</v>
      </c>
      <c r="EB424" s="8">
        <v>21</v>
      </c>
      <c r="EC424" s="8">
        <v>5</v>
      </c>
      <c r="ED424" s="8">
        <v>7</v>
      </c>
      <c r="EE424" s="8">
        <v>3</v>
      </c>
      <c r="EF424" s="8">
        <v>11</v>
      </c>
      <c r="EG424" s="8">
        <v>2</v>
      </c>
    </row>
    <row r="425" spans="1:137" ht="12.75">
      <c r="A425" s="9" t="s">
        <v>13</v>
      </c>
      <c r="C425" s="8">
        <v>37</v>
      </c>
      <c r="D425" s="8">
        <v>66</v>
      </c>
      <c r="E425" s="8">
        <v>9</v>
      </c>
      <c r="F425" s="8">
        <v>5</v>
      </c>
      <c r="G425" s="8">
        <v>28</v>
      </c>
      <c r="H425" s="8">
        <v>36</v>
      </c>
      <c r="I425" s="8">
        <v>88</v>
      </c>
      <c r="J425" s="8">
        <v>9</v>
      </c>
      <c r="K425" s="8">
        <v>5</v>
      </c>
      <c r="L425" s="8">
        <v>3</v>
      </c>
      <c r="M425" s="8">
        <v>4</v>
      </c>
      <c r="N425" s="8">
        <v>39</v>
      </c>
      <c r="O425" s="8">
        <v>19</v>
      </c>
      <c r="P425" s="8">
        <v>2</v>
      </c>
      <c r="Q425" s="8">
        <v>2</v>
      </c>
      <c r="R425" s="8">
        <v>37</v>
      </c>
      <c r="S425" s="8">
        <v>25803</v>
      </c>
      <c r="T425" s="8">
        <v>2591</v>
      </c>
      <c r="U425" s="8">
        <v>11</v>
      </c>
      <c r="V425" s="8">
        <v>6</v>
      </c>
      <c r="W425" s="8">
        <v>4</v>
      </c>
      <c r="X425" s="8">
        <v>3</v>
      </c>
      <c r="Y425" s="8">
        <v>105</v>
      </c>
      <c r="Z425" s="8">
        <v>153</v>
      </c>
      <c r="AA425" s="8">
        <v>1</v>
      </c>
      <c r="AB425" s="8">
        <v>4</v>
      </c>
      <c r="AC425" s="8">
        <v>1</v>
      </c>
      <c r="AD425" s="8">
        <v>14</v>
      </c>
      <c r="AE425" s="8">
        <v>3</v>
      </c>
      <c r="AF425" s="8">
        <v>29</v>
      </c>
      <c r="AG425" s="8">
        <v>211</v>
      </c>
      <c r="AH425" s="8">
        <v>2</v>
      </c>
      <c r="AI425" s="8">
        <v>2</v>
      </c>
      <c r="AJ425" s="8">
        <v>20</v>
      </c>
      <c r="AK425" s="8">
        <v>7</v>
      </c>
      <c r="AL425" s="8">
        <v>51</v>
      </c>
      <c r="AM425" s="8">
        <v>6</v>
      </c>
      <c r="AN425" s="8">
        <v>7</v>
      </c>
      <c r="AO425" s="8">
        <v>23</v>
      </c>
      <c r="AP425" s="8">
        <v>106</v>
      </c>
      <c r="AQ425" s="8">
        <v>15</v>
      </c>
      <c r="AR425" s="8">
        <v>10</v>
      </c>
      <c r="AS425" s="8">
        <v>18</v>
      </c>
      <c r="AT425" s="8">
        <v>28</v>
      </c>
      <c r="AU425" s="8">
        <v>5</v>
      </c>
      <c r="AV425" s="8">
        <v>5</v>
      </c>
      <c r="AW425" s="8">
        <v>3</v>
      </c>
      <c r="AX425" s="8">
        <v>17</v>
      </c>
      <c r="AY425" s="8">
        <v>5</v>
      </c>
      <c r="AZ425" s="8">
        <v>585</v>
      </c>
      <c r="BA425" s="8">
        <v>16</v>
      </c>
      <c r="BB425" s="8">
        <v>1</v>
      </c>
      <c r="BC425" s="8">
        <v>9</v>
      </c>
      <c r="BD425" s="8">
        <v>22</v>
      </c>
      <c r="BE425" s="8">
        <v>2</v>
      </c>
      <c r="BF425" s="8">
        <v>4</v>
      </c>
      <c r="BG425" s="8">
        <v>4</v>
      </c>
      <c r="BH425" s="8">
        <v>9</v>
      </c>
      <c r="BI425" s="8">
        <v>4</v>
      </c>
      <c r="BJ425" s="8">
        <v>14</v>
      </c>
      <c r="BK425" s="8">
        <v>2</v>
      </c>
      <c r="BL425" s="8">
        <v>1</v>
      </c>
      <c r="BM425" s="8">
        <v>33</v>
      </c>
      <c r="BN425" s="8">
        <v>13</v>
      </c>
      <c r="BO425" s="8">
        <v>11</v>
      </c>
      <c r="BP425" s="8">
        <v>2</v>
      </c>
      <c r="BQ425" s="8">
        <v>63</v>
      </c>
      <c r="BR425" s="8">
        <v>10</v>
      </c>
      <c r="BS425" s="8">
        <v>1</v>
      </c>
      <c r="BT425" s="8">
        <v>8</v>
      </c>
      <c r="BU425" s="8">
        <v>16</v>
      </c>
      <c r="BV425" s="8">
        <v>20644</v>
      </c>
      <c r="BW425" s="8">
        <v>3</v>
      </c>
      <c r="BX425" s="8">
        <v>7</v>
      </c>
      <c r="BY425" s="8">
        <v>6</v>
      </c>
      <c r="BZ425" s="8">
        <v>4</v>
      </c>
      <c r="CA425" s="8">
        <v>8</v>
      </c>
      <c r="CB425" s="8">
        <v>3</v>
      </c>
      <c r="CC425" s="8">
        <v>8</v>
      </c>
      <c r="CD425" s="8">
        <v>1</v>
      </c>
      <c r="CE425" s="8">
        <v>5</v>
      </c>
      <c r="CF425" s="8">
        <v>0</v>
      </c>
      <c r="CG425" s="8">
        <v>6</v>
      </c>
      <c r="CH425" s="8">
        <v>3</v>
      </c>
      <c r="CI425" s="8">
        <v>25</v>
      </c>
      <c r="CJ425" s="8">
        <v>1</v>
      </c>
      <c r="CK425" s="8">
        <v>8</v>
      </c>
      <c r="CL425" s="8">
        <v>7</v>
      </c>
      <c r="CM425" s="8">
        <v>1</v>
      </c>
      <c r="CN425" s="8">
        <v>10</v>
      </c>
      <c r="CO425" s="8">
        <v>2</v>
      </c>
      <c r="CP425" s="8">
        <v>5</v>
      </c>
      <c r="CQ425" s="8">
        <v>10</v>
      </c>
      <c r="CR425" s="8">
        <v>6</v>
      </c>
      <c r="CS425" s="8">
        <v>18</v>
      </c>
      <c r="CT425" s="8">
        <v>1</v>
      </c>
      <c r="CU425" s="8">
        <v>1</v>
      </c>
      <c r="CV425" s="8">
        <v>8</v>
      </c>
      <c r="CW425" s="8">
        <v>39</v>
      </c>
      <c r="CX425" s="8">
        <v>25</v>
      </c>
      <c r="CY425" s="8">
        <v>5</v>
      </c>
      <c r="CZ425" s="8">
        <v>12</v>
      </c>
      <c r="DA425" s="8">
        <v>14</v>
      </c>
      <c r="DB425" s="8">
        <v>14</v>
      </c>
      <c r="DC425" s="8">
        <v>15</v>
      </c>
      <c r="DD425" s="8">
        <v>29</v>
      </c>
      <c r="DE425" s="8">
        <v>164</v>
      </c>
      <c r="DF425" s="8">
        <v>93288</v>
      </c>
      <c r="DG425" s="8">
        <v>25</v>
      </c>
      <c r="DH425" s="8">
        <v>206</v>
      </c>
      <c r="DI425" s="8">
        <v>13</v>
      </c>
      <c r="DJ425" s="8">
        <v>5</v>
      </c>
      <c r="DK425" s="8">
        <v>30</v>
      </c>
      <c r="DL425" s="8">
        <v>76</v>
      </c>
      <c r="DM425" s="8">
        <v>8</v>
      </c>
      <c r="DN425" s="8">
        <v>14</v>
      </c>
      <c r="DO425" s="8">
        <v>19</v>
      </c>
      <c r="DP425" s="8">
        <v>7</v>
      </c>
      <c r="DQ425" s="8">
        <v>16</v>
      </c>
      <c r="DR425" s="8">
        <v>1</v>
      </c>
      <c r="DS425" s="8">
        <v>727</v>
      </c>
      <c r="DT425" s="8">
        <v>9</v>
      </c>
      <c r="DU425" s="8">
        <v>0</v>
      </c>
      <c r="DV425" s="8">
        <v>19</v>
      </c>
      <c r="DW425" s="8">
        <v>5</v>
      </c>
      <c r="DX425" s="8">
        <v>101</v>
      </c>
      <c r="DY425" s="8">
        <v>3</v>
      </c>
      <c r="DZ425" s="8">
        <v>9</v>
      </c>
      <c r="EA425" s="8">
        <v>15</v>
      </c>
      <c r="EB425" s="8">
        <v>21</v>
      </c>
      <c r="EC425" s="8">
        <v>5</v>
      </c>
      <c r="ED425" s="8">
        <v>7</v>
      </c>
      <c r="EE425" s="8">
        <v>3</v>
      </c>
      <c r="EF425" s="8">
        <v>11</v>
      </c>
      <c r="EG425" s="8">
        <v>2</v>
      </c>
    </row>
    <row r="426" spans="2:137" s="10" customFormat="1" ht="12.75" customHeight="1">
      <c r="B426" s="11" t="s">
        <v>145</v>
      </c>
      <c r="C426" s="12">
        <f aca="true" t="shared" si="221" ref="C426:AH426">C425/146255</f>
        <v>0.00025298280400670064</v>
      </c>
      <c r="D426" s="12">
        <f t="shared" si="221"/>
        <v>0.0004512666233633038</v>
      </c>
      <c r="E426" s="12">
        <f t="shared" si="221"/>
        <v>6.15363577313596E-05</v>
      </c>
      <c r="F426" s="12">
        <f t="shared" si="221"/>
        <v>3.41868654063109E-05</v>
      </c>
      <c r="G426" s="12">
        <f t="shared" si="221"/>
        <v>0.00019144644627534102</v>
      </c>
      <c r="H426" s="12">
        <f t="shared" si="221"/>
        <v>0.0002461454309254384</v>
      </c>
      <c r="I426" s="12">
        <f t="shared" si="221"/>
        <v>0.0006016888311510718</v>
      </c>
      <c r="J426" s="12">
        <f t="shared" si="221"/>
        <v>6.15363577313596E-05</v>
      </c>
      <c r="K426" s="12">
        <f t="shared" si="221"/>
        <v>3.41868654063109E-05</v>
      </c>
      <c r="L426" s="12">
        <f t="shared" si="221"/>
        <v>2.0512119243786536E-05</v>
      </c>
      <c r="M426" s="12">
        <f t="shared" si="221"/>
        <v>2.7349492325048715E-05</v>
      </c>
      <c r="N426" s="12">
        <f t="shared" si="221"/>
        <v>0.00026665755016922496</v>
      </c>
      <c r="O426" s="12">
        <f t="shared" si="221"/>
        <v>0.0001299100885439814</v>
      </c>
      <c r="P426" s="12">
        <f t="shared" si="221"/>
        <v>1.3674746162524358E-05</v>
      </c>
      <c r="Q426" s="12">
        <f t="shared" si="221"/>
        <v>1.3674746162524358E-05</v>
      </c>
      <c r="R426" s="12">
        <f t="shared" si="221"/>
        <v>0.00025298280400670064</v>
      </c>
      <c r="S426" s="12">
        <f t="shared" si="221"/>
        <v>0.176424737615808</v>
      </c>
      <c r="T426" s="12">
        <f t="shared" si="221"/>
        <v>0.017715633653550306</v>
      </c>
      <c r="U426" s="12">
        <f t="shared" si="221"/>
        <v>7.521110389388397E-05</v>
      </c>
      <c r="V426" s="12">
        <f t="shared" si="221"/>
        <v>4.102423848757307E-05</v>
      </c>
      <c r="W426" s="12">
        <f t="shared" si="221"/>
        <v>2.7349492325048715E-05</v>
      </c>
      <c r="X426" s="12">
        <f t="shared" si="221"/>
        <v>2.0512119243786536E-05</v>
      </c>
      <c r="Y426" s="12">
        <f t="shared" si="221"/>
        <v>0.0007179241735325288</v>
      </c>
      <c r="Z426" s="12">
        <f t="shared" si="221"/>
        <v>0.0010461180814331135</v>
      </c>
      <c r="AA426" s="12">
        <f t="shared" si="221"/>
        <v>6.837373081262179E-06</v>
      </c>
      <c r="AB426" s="12">
        <f t="shared" si="221"/>
        <v>2.7349492325048715E-05</v>
      </c>
      <c r="AC426" s="12">
        <f t="shared" si="221"/>
        <v>6.837373081262179E-06</v>
      </c>
      <c r="AD426" s="12">
        <f t="shared" si="221"/>
        <v>9.572322313767051E-05</v>
      </c>
      <c r="AE426" s="12">
        <f t="shared" si="221"/>
        <v>2.0512119243786536E-05</v>
      </c>
      <c r="AF426" s="12">
        <f t="shared" si="221"/>
        <v>0.00019828381935660318</v>
      </c>
      <c r="AG426" s="12">
        <f t="shared" si="221"/>
        <v>0.0014426857201463197</v>
      </c>
      <c r="AH426" s="12">
        <f t="shared" si="221"/>
        <v>1.3674746162524358E-05</v>
      </c>
      <c r="AI426" s="12">
        <f aca="true" t="shared" si="222" ref="AI426:CT426">AI425/146255</f>
        <v>1.3674746162524358E-05</v>
      </c>
      <c r="AJ426" s="12">
        <f t="shared" si="222"/>
        <v>0.0001367474616252436</v>
      </c>
      <c r="AK426" s="12">
        <f t="shared" si="222"/>
        <v>4.7861611568835255E-05</v>
      </c>
      <c r="AL426" s="12">
        <f t="shared" si="222"/>
        <v>0.0003487060271443711</v>
      </c>
      <c r="AM426" s="12">
        <f t="shared" si="222"/>
        <v>4.102423848757307E-05</v>
      </c>
      <c r="AN426" s="12">
        <f t="shared" si="222"/>
        <v>4.7861611568835255E-05</v>
      </c>
      <c r="AO426" s="12">
        <f t="shared" si="222"/>
        <v>0.00015725958086903013</v>
      </c>
      <c r="AP426" s="12">
        <f t="shared" si="222"/>
        <v>0.000724761546613791</v>
      </c>
      <c r="AQ426" s="12">
        <f t="shared" si="222"/>
        <v>0.00010256059621893268</v>
      </c>
      <c r="AR426" s="12">
        <f t="shared" si="222"/>
        <v>6.83737308126218E-05</v>
      </c>
      <c r="AS426" s="12">
        <f t="shared" si="222"/>
        <v>0.0001230727154627192</v>
      </c>
      <c r="AT426" s="12">
        <f t="shared" si="222"/>
        <v>0.00019144644627534102</v>
      </c>
      <c r="AU426" s="12">
        <f t="shared" si="222"/>
        <v>3.41868654063109E-05</v>
      </c>
      <c r="AV426" s="12">
        <f t="shared" si="222"/>
        <v>3.41868654063109E-05</v>
      </c>
      <c r="AW426" s="12">
        <f t="shared" si="222"/>
        <v>2.0512119243786536E-05</v>
      </c>
      <c r="AX426" s="12">
        <f t="shared" si="222"/>
        <v>0.00011623534238145705</v>
      </c>
      <c r="AY426" s="12">
        <f t="shared" si="222"/>
        <v>3.41868654063109E-05</v>
      </c>
      <c r="AZ426" s="12">
        <f t="shared" si="222"/>
        <v>0.003999863252538375</v>
      </c>
      <c r="BA426" s="12">
        <f t="shared" si="222"/>
        <v>0.00010939796930019486</v>
      </c>
      <c r="BB426" s="12">
        <f t="shared" si="222"/>
        <v>6.837373081262179E-06</v>
      </c>
      <c r="BC426" s="12">
        <f t="shared" si="222"/>
        <v>6.15363577313596E-05</v>
      </c>
      <c r="BD426" s="12">
        <f t="shared" si="222"/>
        <v>0.00015042220778776794</v>
      </c>
      <c r="BE426" s="12">
        <f t="shared" si="222"/>
        <v>1.3674746162524358E-05</v>
      </c>
      <c r="BF426" s="12">
        <f t="shared" si="222"/>
        <v>2.7349492325048715E-05</v>
      </c>
      <c r="BG426" s="12">
        <f t="shared" si="222"/>
        <v>2.7349492325048715E-05</v>
      </c>
      <c r="BH426" s="12">
        <f t="shared" si="222"/>
        <v>6.15363577313596E-05</v>
      </c>
      <c r="BI426" s="12">
        <f t="shared" si="222"/>
        <v>2.7349492325048715E-05</v>
      </c>
      <c r="BJ426" s="12">
        <f t="shared" si="222"/>
        <v>9.572322313767051E-05</v>
      </c>
      <c r="BK426" s="12">
        <f t="shared" si="222"/>
        <v>1.3674746162524358E-05</v>
      </c>
      <c r="BL426" s="12">
        <f t="shared" si="222"/>
        <v>6.837373081262179E-06</v>
      </c>
      <c r="BM426" s="12">
        <f t="shared" si="222"/>
        <v>0.0002256333116816519</v>
      </c>
      <c r="BN426" s="12">
        <f t="shared" si="222"/>
        <v>8.888585005640833E-05</v>
      </c>
      <c r="BO426" s="12">
        <f t="shared" si="222"/>
        <v>7.521110389388397E-05</v>
      </c>
      <c r="BP426" s="12">
        <f t="shared" si="222"/>
        <v>1.3674746162524358E-05</v>
      </c>
      <c r="BQ426" s="12">
        <f t="shared" si="222"/>
        <v>0.0004307545041195173</v>
      </c>
      <c r="BR426" s="12">
        <f t="shared" si="222"/>
        <v>6.83737308126218E-05</v>
      </c>
      <c r="BS426" s="12">
        <f t="shared" si="222"/>
        <v>6.837373081262179E-06</v>
      </c>
      <c r="BT426" s="12">
        <f t="shared" si="222"/>
        <v>5.469898465009743E-05</v>
      </c>
      <c r="BU426" s="12">
        <f t="shared" si="222"/>
        <v>0.00010939796930019486</v>
      </c>
      <c r="BV426" s="12">
        <f t="shared" si="222"/>
        <v>0.14115072988957642</v>
      </c>
      <c r="BW426" s="12">
        <f t="shared" si="222"/>
        <v>2.0512119243786536E-05</v>
      </c>
      <c r="BX426" s="12">
        <f t="shared" si="222"/>
        <v>4.7861611568835255E-05</v>
      </c>
      <c r="BY426" s="12">
        <f t="shared" si="222"/>
        <v>4.102423848757307E-05</v>
      </c>
      <c r="BZ426" s="12">
        <f t="shared" si="222"/>
        <v>2.7349492325048715E-05</v>
      </c>
      <c r="CA426" s="12">
        <f t="shared" si="222"/>
        <v>5.469898465009743E-05</v>
      </c>
      <c r="CB426" s="12">
        <f t="shared" si="222"/>
        <v>2.0512119243786536E-05</v>
      </c>
      <c r="CC426" s="12">
        <f t="shared" si="222"/>
        <v>5.469898465009743E-05</v>
      </c>
      <c r="CD426" s="12">
        <f t="shared" si="222"/>
        <v>6.837373081262179E-06</v>
      </c>
      <c r="CE426" s="12">
        <f t="shared" si="222"/>
        <v>3.41868654063109E-05</v>
      </c>
      <c r="CF426" s="12">
        <f t="shared" si="222"/>
        <v>0</v>
      </c>
      <c r="CG426" s="12">
        <f t="shared" si="222"/>
        <v>4.102423848757307E-05</v>
      </c>
      <c r="CH426" s="12">
        <f t="shared" si="222"/>
        <v>2.0512119243786536E-05</v>
      </c>
      <c r="CI426" s="12">
        <f t="shared" si="222"/>
        <v>0.00017093432703155448</v>
      </c>
      <c r="CJ426" s="12">
        <f t="shared" si="222"/>
        <v>6.837373081262179E-06</v>
      </c>
      <c r="CK426" s="12">
        <f t="shared" si="222"/>
        <v>5.469898465009743E-05</v>
      </c>
      <c r="CL426" s="12">
        <f t="shared" si="222"/>
        <v>4.7861611568835255E-05</v>
      </c>
      <c r="CM426" s="12">
        <f t="shared" si="222"/>
        <v>6.837373081262179E-06</v>
      </c>
      <c r="CN426" s="12">
        <f t="shared" si="222"/>
        <v>6.83737308126218E-05</v>
      </c>
      <c r="CO426" s="12">
        <f t="shared" si="222"/>
        <v>1.3674746162524358E-05</v>
      </c>
      <c r="CP426" s="12">
        <f t="shared" si="222"/>
        <v>3.41868654063109E-05</v>
      </c>
      <c r="CQ426" s="12">
        <f t="shared" si="222"/>
        <v>6.83737308126218E-05</v>
      </c>
      <c r="CR426" s="12">
        <f t="shared" si="222"/>
        <v>4.102423848757307E-05</v>
      </c>
      <c r="CS426" s="12">
        <f t="shared" si="222"/>
        <v>0.0001230727154627192</v>
      </c>
      <c r="CT426" s="12">
        <f t="shared" si="222"/>
        <v>6.837373081262179E-06</v>
      </c>
      <c r="CU426" s="12">
        <f aca="true" t="shared" si="223" ref="CU426:EG426">CU425/146255</f>
        <v>6.837373081262179E-06</v>
      </c>
      <c r="CV426" s="12">
        <f t="shared" si="223"/>
        <v>5.469898465009743E-05</v>
      </c>
      <c r="CW426" s="12">
        <f t="shared" si="223"/>
        <v>0.00026665755016922496</v>
      </c>
      <c r="CX426" s="12">
        <f t="shared" si="223"/>
        <v>0.00017093432703155448</v>
      </c>
      <c r="CY426" s="12">
        <f t="shared" si="223"/>
        <v>3.41868654063109E-05</v>
      </c>
      <c r="CZ426" s="12">
        <f t="shared" si="223"/>
        <v>8.204847697514615E-05</v>
      </c>
      <c r="DA426" s="12">
        <f t="shared" si="223"/>
        <v>9.572322313767051E-05</v>
      </c>
      <c r="DB426" s="12">
        <f t="shared" si="223"/>
        <v>9.572322313767051E-05</v>
      </c>
      <c r="DC426" s="12">
        <f t="shared" si="223"/>
        <v>0.00010256059621893268</v>
      </c>
      <c r="DD426" s="12">
        <f t="shared" si="223"/>
        <v>0.00019828381935660318</v>
      </c>
      <c r="DE426" s="12">
        <f t="shared" si="223"/>
        <v>0.0011213291853269974</v>
      </c>
      <c r="DF426" s="12">
        <f t="shared" si="223"/>
        <v>0.6378448600047861</v>
      </c>
      <c r="DG426" s="12">
        <f t="shared" si="223"/>
        <v>0.00017093432703155448</v>
      </c>
      <c r="DH426" s="12">
        <f t="shared" si="223"/>
        <v>0.0014084988547400088</v>
      </c>
      <c r="DI426" s="12">
        <f t="shared" si="223"/>
        <v>8.888585005640833E-05</v>
      </c>
      <c r="DJ426" s="12">
        <f t="shared" si="223"/>
        <v>3.41868654063109E-05</v>
      </c>
      <c r="DK426" s="12">
        <f t="shared" si="223"/>
        <v>0.00020512119243786537</v>
      </c>
      <c r="DL426" s="12">
        <f t="shared" si="223"/>
        <v>0.0005196403541759256</v>
      </c>
      <c r="DM426" s="12">
        <f t="shared" si="223"/>
        <v>5.469898465009743E-05</v>
      </c>
      <c r="DN426" s="12">
        <f t="shared" si="223"/>
        <v>9.572322313767051E-05</v>
      </c>
      <c r="DO426" s="12">
        <f t="shared" si="223"/>
        <v>0.0001299100885439814</v>
      </c>
      <c r="DP426" s="12">
        <f t="shared" si="223"/>
        <v>4.7861611568835255E-05</v>
      </c>
      <c r="DQ426" s="12">
        <f t="shared" si="223"/>
        <v>0.00010939796930019486</v>
      </c>
      <c r="DR426" s="12">
        <f t="shared" si="223"/>
        <v>6.837373081262179E-06</v>
      </c>
      <c r="DS426" s="12">
        <f t="shared" si="223"/>
        <v>0.004970770230077604</v>
      </c>
      <c r="DT426" s="12">
        <f t="shared" si="223"/>
        <v>6.15363577313596E-05</v>
      </c>
      <c r="DU426" s="12">
        <f t="shared" si="223"/>
        <v>0</v>
      </c>
      <c r="DV426" s="12">
        <f t="shared" si="223"/>
        <v>0.0001299100885439814</v>
      </c>
      <c r="DW426" s="12">
        <f t="shared" si="223"/>
        <v>3.41868654063109E-05</v>
      </c>
      <c r="DX426" s="12">
        <f t="shared" si="223"/>
        <v>0.0006905746812074801</v>
      </c>
      <c r="DY426" s="12">
        <f t="shared" si="223"/>
        <v>2.0512119243786536E-05</v>
      </c>
      <c r="DZ426" s="12">
        <f t="shared" si="223"/>
        <v>6.15363577313596E-05</v>
      </c>
      <c r="EA426" s="12">
        <f t="shared" si="223"/>
        <v>0.00010256059621893268</v>
      </c>
      <c r="EB426" s="12">
        <f t="shared" si="223"/>
        <v>0.00014358483470650575</v>
      </c>
      <c r="EC426" s="12">
        <f t="shared" si="223"/>
        <v>3.41868654063109E-05</v>
      </c>
      <c r="ED426" s="12">
        <f t="shared" si="223"/>
        <v>4.7861611568835255E-05</v>
      </c>
      <c r="EE426" s="12">
        <f t="shared" si="223"/>
        <v>2.0512119243786536E-05</v>
      </c>
      <c r="EF426" s="12">
        <f t="shared" si="223"/>
        <v>7.521110389388397E-05</v>
      </c>
      <c r="EG426" s="12">
        <f t="shared" si="223"/>
        <v>1.3674746162524358E-05</v>
      </c>
    </row>
    <row r="427" spans="2:137" ht="4.5" customHeight="1">
      <c r="B427" s="13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</row>
    <row r="428" spans="1:137" ht="12.75">
      <c r="A428" s="3" t="s">
        <v>134</v>
      </c>
      <c r="B428" s="13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</row>
    <row r="429" spans="2:137" ht="12.75">
      <c r="B429" s="7" t="s">
        <v>116</v>
      </c>
      <c r="C429" s="8">
        <v>11</v>
      </c>
      <c r="D429" s="8">
        <v>33</v>
      </c>
      <c r="E429" s="8">
        <v>3</v>
      </c>
      <c r="F429" s="8">
        <v>5</v>
      </c>
      <c r="G429" s="8">
        <v>5</v>
      </c>
      <c r="H429" s="8">
        <v>36</v>
      </c>
      <c r="I429" s="8">
        <v>54</v>
      </c>
      <c r="J429" s="8">
        <v>2</v>
      </c>
      <c r="K429" s="8">
        <v>3</v>
      </c>
      <c r="L429" s="8">
        <v>3</v>
      </c>
      <c r="M429" s="8">
        <v>0</v>
      </c>
      <c r="N429" s="8">
        <v>14</v>
      </c>
      <c r="O429" s="8">
        <v>10</v>
      </c>
      <c r="P429" s="8">
        <v>0</v>
      </c>
      <c r="Q429" s="8">
        <v>0</v>
      </c>
      <c r="R429" s="8">
        <v>6</v>
      </c>
      <c r="S429" s="8">
        <v>10999</v>
      </c>
      <c r="T429" s="8">
        <v>1159</v>
      </c>
      <c r="U429" s="8">
        <v>2</v>
      </c>
      <c r="V429" s="8">
        <v>1</v>
      </c>
      <c r="W429" s="8">
        <v>0</v>
      </c>
      <c r="X429" s="8">
        <v>2</v>
      </c>
      <c r="Y429" s="8">
        <v>48</v>
      </c>
      <c r="Z429" s="8">
        <v>88</v>
      </c>
      <c r="AA429" s="8">
        <v>1</v>
      </c>
      <c r="AB429" s="8">
        <v>1</v>
      </c>
      <c r="AC429" s="8">
        <v>3</v>
      </c>
      <c r="AD429" s="8">
        <v>4</v>
      </c>
      <c r="AE429" s="8">
        <v>2</v>
      </c>
      <c r="AF429" s="8">
        <v>8</v>
      </c>
      <c r="AG429" s="8">
        <v>88</v>
      </c>
      <c r="AH429" s="8">
        <v>4</v>
      </c>
      <c r="AI429" s="8">
        <v>1</v>
      </c>
      <c r="AJ429" s="8">
        <v>10</v>
      </c>
      <c r="AK429" s="8">
        <v>4</v>
      </c>
      <c r="AL429" s="8">
        <v>27</v>
      </c>
      <c r="AM429" s="8">
        <v>1</v>
      </c>
      <c r="AN429" s="8">
        <v>4</v>
      </c>
      <c r="AO429" s="8">
        <v>26</v>
      </c>
      <c r="AP429" s="8">
        <v>31</v>
      </c>
      <c r="AQ429" s="8">
        <v>3</v>
      </c>
      <c r="AR429" s="8">
        <v>3</v>
      </c>
      <c r="AS429" s="8">
        <v>3</v>
      </c>
      <c r="AT429" s="8">
        <v>6</v>
      </c>
      <c r="AU429" s="8">
        <v>4</v>
      </c>
      <c r="AV429" s="8">
        <v>6</v>
      </c>
      <c r="AW429" s="8">
        <v>3</v>
      </c>
      <c r="AX429" s="8">
        <v>11</v>
      </c>
      <c r="AY429" s="8">
        <v>1</v>
      </c>
      <c r="AZ429" s="8">
        <v>252</v>
      </c>
      <c r="BA429" s="8">
        <v>11</v>
      </c>
      <c r="BB429" s="8">
        <v>4</v>
      </c>
      <c r="BC429" s="8">
        <v>4</v>
      </c>
      <c r="BD429" s="8">
        <v>19</v>
      </c>
      <c r="BE429" s="8">
        <v>0</v>
      </c>
      <c r="BF429" s="8">
        <v>4</v>
      </c>
      <c r="BG429" s="8">
        <v>0</v>
      </c>
      <c r="BH429" s="8">
        <v>2</v>
      </c>
      <c r="BI429" s="8">
        <v>2</v>
      </c>
      <c r="BJ429" s="8">
        <v>22</v>
      </c>
      <c r="BK429" s="8">
        <v>1</v>
      </c>
      <c r="BL429" s="8">
        <v>1</v>
      </c>
      <c r="BM429" s="8">
        <v>3</v>
      </c>
      <c r="BN429" s="8">
        <v>2</v>
      </c>
      <c r="BO429" s="8">
        <v>1</v>
      </c>
      <c r="BP429" s="8">
        <v>0</v>
      </c>
      <c r="BQ429" s="8">
        <v>33</v>
      </c>
      <c r="BR429" s="8">
        <v>5</v>
      </c>
      <c r="BS429" s="8">
        <v>0</v>
      </c>
      <c r="BT429" s="8">
        <v>4</v>
      </c>
      <c r="BU429" s="8">
        <v>11</v>
      </c>
      <c r="BV429" s="8">
        <v>14764</v>
      </c>
      <c r="BW429" s="8">
        <v>2</v>
      </c>
      <c r="BX429" s="8">
        <v>2</v>
      </c>
      <c r="BY429" s="8">
        <v>2</v>
      </c>
      <c r="BZ429" s="8">
        <v>0</v>
      </c>
      <c r="CA429" s="8">
        <v>3</v>
      </c>
      <c r="CB429" s="8">
        <v>1</v>
      </c>
      <c r="CC429" s="8">
        <v>2</v>
      </c>
      <c r="CD429" s="8">
        <v>1</v>
      </c>
      <c r="CE429" s="8">
        <v>2</v>
      </c>
      <c r="CF429" s="8">
        <v>1</v>
      </c>
      <c r="CG429" s="8">
        <v>1</v>
      </c>
      <c r="CH429" s="8">
        <v>5</v>
      </c>
      <c r="CI429" s="8">
        <v>15</v>
      </c>
      <c r="CJ429" s="8">
        <v>1</v>
      </c>
      <c r="CK429" s="8">
        <v>3</v>
      </c>
      <c r="CL429" s="8">
        <v>1</v>
      </c>
      <c r="CM429" s="8">
        <v>0</v>
      </c>
      <c r="CN429" s="8">
        <v>5</v>
      </c>
      <c r="CO429" s="8">
        <v>3</v>
      </c>
      <c r="CP429" s="8">
        <v>1</v>
      </c>
      <c r="CQ429" s="8">
        <v>4</v>
      </c>
      <c r="CR429" s="8">
        <v>0</v>
      </c>
      <c r="CS429" s="8">
        <v>11</v>
      </c>
      <c r="CT429" s="8">
        <v>2</v>
      </c>
      <c r="CU429" s="8">
        <v>1</v>
      </c>
      <c r="CV429" s="8">
        <v>4</v>
      </c>
      <c r="CW429" s="8">
        <v>23</v>
      </c>
      <c r="CX429" s="8">
        <v>9</v>
      </c>
      <c r="CY429" s="8">
        <v>3</v>
      </c>
      <c r="CZ429" s="8">
        <v>6</v>
      </c>
      <c r="DA429" s="8">
        <v>7</v>
      </c>
      <c r="DB429" s="8">
        <v>14</v>
      </c>
      <c r="DC429" s="8">
        <v>3</v>
      </c>
      <c r="DD429" s="8">
        <v>12</v>
      </c>
      <c r="DE429" s="8">
        <v>95</v>
      </c>
      <c r="DF429" s="8">
        <v>65597</v>
      </c>
      <c r="DG429" s="8">
        <v>10</v>
      </c>
      <c r="DH429" s="8">
        <v>111</v>
      </c>
      <c r="DI429" s="8">
        <v>2</v>
      </c>
      <c r="DJ429" s="8">
        <v>3</v>
      </c>
      <c r="DK429" s="8">
        <v>16</v>
      </c>
      <c r="DL429" s="8">
        <v>37</v>
      </c>
      <c r="DM429" s="8">
        <v>0</v>
      </c>
      <c r="DN429" s="8">
        <v>6</v>
      </c>
      <c r="DO429" s="8">
        <v>8</v>
      </c>
      <c r="DP429" s="8">
        <v>6</v>
      </c>
      <c r="DQ429" s="8">
        <v>11</v>
      </c>
      <c r="DR429" s="8">
        <v>1</v>
      </c>
      <c r="DS429" s="8">
        <v>357</v>
      </c>
      <c r="DT429" s="8">
        <v>4</v>
      </c>
      <c r="DU429" s="8">
        <v>0</v>
      </c>
      <c r="DV429" s="8">
        <v>8</v>
      </c>
      <c r="DW429" s="8">
        <v>3</v>
      </c>
      <c r="DX429" s="8">
        <v>91</v>
      </c>
      <c r="DY429" s="8">
        <v>2</v>
      </c>
      <c r="DZ429" s="8">
        <v>8</v>
      </c>
      <c r="EA429" s="8">
        <v>9</v>
      </c>
      <c r="EB429" s="8">
        <v>7</v>
      </c>
      <c r="EC429" s="8">
        <v>4</v>
      </c>
      <c r="ED429" s="8">
        <v>10</v>
      </c>
      <c r="EE429" s="8">
        <v>0</v>
      </c>
      <c r="EF429" s="8">
        <v>6</v>
      </c>
      <c r="EG429" s="8">
        <v>1</v>
      </c>
    </row>
    <row r="430" spans="2:137" ht="12.75">
      <c r="B430" s="7" t="s">
        <v>124</v>
      </c>
      <c r="C430" s="8">
        <v>1</v>
      </c>
      <c r="D430" s="8">
        <v>7</v>
      </c>
      <c r="E430" s="8">
        <v>1</v>
      </c>
      <c r="F430" s="8">
        <v>1</v>
      </c>
      <c r="G430" s="8">
        <v>4</v>
      </c>
      <c r="H430" s="8">
        <v>9</v>
      </c>
      <c r="I430" s="8">
        <v>8</v>
      </c>
      <c r="J430" s="8">
        <v>5</v>
      </c>
      <c r="K430" s="8">
        <v>3</v>
      </c>
      <c r="L430" s="8">
        <v>3</v>
      </c>
      <c r="M430" s="8">
        <v>0</v>
      </c>
      <c r="N430" s="8">
        <v>12</v>
      </c>
      <c r="O430" s="8">
        <v>6</v>
      </c>
      <c r="P430" s="8">
        <v>1</v>
      </c>
      <c r="Q430" s="8">
        <v>2</v>
      </c>
      <c r="R430" s="8">
        <v>15</v>
      </c>
      <c r="S430" s="8">
        <v>7328</v>
      </c>
      <c r="T430" s="8">
        <v>450</v>
      </c>
      <c r="U430" s="8">
        <v>4</v>
      </c>
      <c r="V430" s="8">
        <v>1</v>
      </c>
      <c r="W430" s="8">
        <v>1</v>
      </c>
      <c r="X430" s="8">
        <v>2</v>
      </c>
      <c r="Y430" s="8">
        <v>53</v>
      </c>
      <c r="Z430" s="8">
        <v>41</v>
      </c>
      <c r="AA430" s="8">
        <v>2</v>
      </c>
      <c r="AB430" s="8">
        <v>2</v>
      </c>
      <c r="AC430" s="8">
        <v>0</v>
      </c>
      <c r="AD430" s="8">
        <v>2</v>
      </c>
      <c r="AE430" s="8">
        <v>3</v>
      </c>
      <c r="AF430" s="8">
        <v>21</v>
      </c>
      <c r="AG430" s="8">
        <v>58</v>
      </c>
      <c r="AH430" s="8">
        <v>3</v>
      </c>
      <c r="AI430" s="8">
        <v>1</v>
      </c>
      <c r="AJ430" s="8">
        <v>3</v>
      </c>
      <c r="AK430" s="8">
        <v>1</v>
      </c>
      <c r="AL430" s="8">
        <v>21</v>
      </c>
      <c r="AM430" s="8">
        <v>9</v>
      </c>
      <c r="AN430" s="8">
        <v>5</v>
      </c>
      <c r="AO430" s="8">
        <v>25</v>
      </c>
      <c r="AP430" s="8">
        <v>20</v>
      </c>
      <c r="AQ430" s="8">
        <v>11</v>
      </c>
      <c r="AR430" s="8">
        <v>19</v>
      </c>
      <c r="AS430" s="8">
        <v>3</v>
      </c>
      <c r="AT430" s="8">
        <v>2</v>
      </c>
      <c r="AU430" s="8">
        <v>1</v>
      </c>
      <c r="AV430" s="8">
        <v>0</v>
      </c>
      <c r="AW430" s="8">
        <v>11</v>
      </c>
      <c r="AX430" s="8">
        <v>2</v>
      </c>
      <c r="AY430" s="8">
        <v>1</v>
      </c>
      <c r="AZ430" s="8">
        <v>98</v>
      </c>
      <c r="BA430" s="8">
        <v>0</v>
      </c>
      <c r="BB430" s="8">
        <v>2</v>
      </c>
      <c r="BC430" s="8">
        <v>1</v>
      </c>
      <c r="BD430" s="8">
        <v>22</v>
      </c>
      <c r="BE430" s="8">
        <v>0</v>
      </c>
      <c r="BF430" s="8">
        <v>6</v>
      </c>
      <c r="BG430" s="8">
        <v>1</v>
      </c>
      <c r="BH430" s="8">
        <v>2</v>
      </c>
      <c r="BI430" s="8">
        <v>0</v>
      </c>
      <c r="BJ430" s="8">
        <v>6</v>
      </c>
      <c r="BK430" s="8">
        <v>1</v>
      </c>
      <c r="BL430" s="8">
        <v>0</v>
      </c>
      <c r="BM430" s="8">
        <v>2</v>
      </c>
      <c r="BN430" s="8">
        <v>0</v>
      </c>
      <c r="BO430" s="8">
        <v>0</v>
      </c>
      <c r="BP430" s="8">
        <v>2</v>
      </c>
      <c r="BQ430" s="8">
        <v>21</v>
      </c>
      <c r="BR430" s="8">
        <v>0</v>
      </c>
      <c r="BS430" s="8">
        <v>0</v>
      </c>
      <c r="BT430" s="8">
        <v>0</v>
      </c>
      <c r="BU430" s="8">
        <v>7</v>
      </c>
      <c r="BV430" s="8">
        <v>6375</v>
      </c>
      <c r="BW430" s="8">
        <v>2</v>
      </c>
      <c r="BX430" s="8">
        <v>1</v>
      </c>
      <c r="BY430" s="8">
        <v>0</v>
      </c>
      <c r="BZ430" s="8">
        <v>0</v>
      </c>
      <c r="CA430" s="8">
        <v>3</v>
      </c>
      <c r="CB430" s="8">
        <v>0</v>
      </c>
      <c r="CC430" s="8">
        <v>1</v>
      </c>
      <c r="CD430" s="8">
        <v>0</v>
      </c>
      <c r="CE430" s="8">
        <v>0</v>
      </c>
      <c r="CF430" s="8">
        <v>6</v>
      </c>
      <c r="CG430" s="8">
        <v>2</v>
      </c>
      <c r="CH430" s="8">
        <v>5</v>
      </c>
      <c r="CI430" s="8">
        <v>8</v>
      </c>
      <c r="CJ430" s="8">
        <v>1</v>
      </c>
      <c r="CK430" s="8">
        <v>3</v>
      </c>
      <c r="CL430" s="8">
        <v>1</v>
      </c>
      <c r="CM430" s="8">
        <v>2</v>
      </c>
      <c r="CN430" s="8">
        <v>2</v>
      </c>
      <c r="CO430" s="8">
        <v>0</v>
      </c>
      <c r="CP430" s="8">
        <v>5</v>
      </c>
      <c r="CQ430" s="8">
        <v>5</v>
      </c>
      <c r="CR430" s="8">
        <v>1</v>
      </c>
      <c r="CS430" s="8">
        <v>0</v>
      </c>
      <c r="CT430" s="8">
        <v>0</v>
      </c>
      <c r="CU430" s="8">
        <v>2</v>
      </c>
      <c r="CV430" s="8">
        <v>2</v>
      </c>
      <c r="CW430" s="8">
        <v>19</v>
      </c>
      <c r="CX430" s="8">
        <v>7</v>
      </c>
      <c r="CY430" s="8">
        <v>2</v>
      </c>
      <c r="CZ430" s="8">
        <v>3</v>
      </c>
      <c r="DA430" s="8">
        <v>13</v>
      </c>
      <c r="DB430" s="8">
        <v>22</v>
      </c>
      <c r="DC430" s="8">
        <v>10</v>
      </c>
      <c r="DD430" s="8">
        <v>22</v>
      </c>
      <c r="DE430" s="8">
        <v>62</v>
      </c>
      <c r="DF430" s="8">
        <v>28015</v>
      </c>
      <c r="DG430" s="8">
        <v>11</v>
      </c>
      <c r="DH430" s="8">
        <v>72</v>
      </c>
      <c r="DI430" s="8">
        <v>2</v>
      </c>
      <c r="DJ430" s="8">
        <v>12</v>
      </c>
      <c r="DK430" s="8">
        <v>21</v>
      </c>
      <c r="DL430" s="8">
        <v>75</v>
      </c>
      <c r="DM430" s="8">
        <v>17</v>
      </c>
      <c r="DN430" s="8">
        <v>6</v>
      </c>
      <c r="DO430" s="8">
        <v>8</v>
      </c>
      <c r="DP430" s="8">
        <v>2</v>
      </c>
      <c r="DQ430" s="8">
        <v>6</v>
      </c>
      <c r="DR430" s="8">
        <v>0</v>
      </c>
      <c r="DS430" s="8">
        <v>75</v>
      </c>
      <c r="DT430" s="8">
        <v>8</v>
      </c>
      <c r="DU430" s="8">
        <v>1</v>
      </c>
      <c r="DV430" s="8">
        <v>0</v>
      </c>
      <c r="DW430" s="8">
        <v>3</v>
      </c>
      <c r="DX430" s="8">
        <v>9</v>
      </c>
      <c r="DY430" s="8">
        <v>2</v>
      </c>
      <c r="DZ430" s="8">
        <v>4</v>
      </c>
      <c r="EA430" s="8">
        <v>2</v>
      </c>
      <c r="EB430" s="8">
        <v>4</v>
      </c>
      <c r="EC430" s="8">
        <v>2</v>
      </c>
      <c r="ED430" s="8">
        <v>2</v>
      </c>
      <c r="EE430" s="8">
        <v>2</v>
      </c>
      <c r="EF430" s="8">
        <v>3</v>
      </c>
      <c r="EG430" s="8">
        <v>5</v>
      </c>
    </row>
    <row r="431" spans="1:137" ht="12.75">
      <c r="A431" s="9" t="s">
        <v>13</v>
      </c>
      <c r="C431" s="8">
        <v>12</v>
      </c>
      <c r="D431" s="8">
        <v>40</v>
      </c>
      <c r="E431" s="8">
        <v>4</v>
      </c>
      <c r="F431" s="8">
        <v>6</v>
      </c>
      <c r="G431" s="8">
        <v>9</v>
      </c>
      <c r="H431" s="8">
        <v>45</v>
      </c>
      <c r="I431" s="8">
        <v>62</v>
      </c>
      <c r="J431" s="8">
        <v>7</v>
      </c>
      <c r="K431" s="8">
        <v>6</v>
      </c>
      <c r="L431" s="8">
        <v>6</v>
      </c>
      <c r="M431" s="8">
        <v>0</v>
      </c>
      <c r="N431" s="8">
        <v>26</v>
      </c>
      <c r="O431" s="8">
        <v>16</v>
      </c>
      <c r="P431" s="8">
        <v>1</v>
      </c>
      <c r="Q431" s="8">
        <v>2</v>
      </c>
      <c r="R431" s="8">
        <v>21</v>
      </c>
      <c r="S431" s="8">
        <v>18327</v>
      </c>
      <c r="T431" s="8">
        <v>1609</v>
      </c>
      <c r="U431" s="8">
        <v>6</v>
      </c>
      <c r="V431" s="8">
        <v>2</v>
      </c>
      <c r="W431" s="8">
        <v>1</v>
      </c>
      <c r="X431" s="8">
        <v>4</v>
      </c>
      <c r="Y431" s="8">
        <v>101</v>
      </c>
      <c r="Z431" s="8">
        <v>129</v>
      </c>
      <c r="AA431" s="8">
        <v>3</v>
      </c>
      <c r="AB431" s="8">
        <v>3</v>
      </c>
      <c r="AC431" s="8">
        <v>3</v>
      </c>
      <c r="AD431" s="8">
        <v>6</v>
      </c>
      <c r="AE431" s="8">
        <v>5</v>
      </c>
      <c r="AF431" s="8">
        <v>29</v>
      </c>
      <c r="AG431" s="8">
        <v>146</v>
      </c>
      <c r="AH431" s="8">
        <v>7</v>
      </c>
      <c r="AI431" s="8">
        <v>2</v>
      </c>
      <c r="AJ431" s="8">
        <v>13</v>
      </c>
      <c r="AK431" s="8">
        <v>5</v>
      </c>
      <c r="AL431" s="8">
        <v>48</v>
      </c>
      <c r="AM431" s="8">
        <v>10</v>
      </c>
      <c r="AN431" s="8">
        <v>9</v>
      </c>
      <c r="AO431" s="8">
        <v>51</v>
      </c>
      <c r="AP431" s="8">
        <v>51</v>
      </c>
      <c r="AQ431" s="8">
        <v>14</v>
      </c>
      <c r="AR431" s="8">
        <v>22</v>
      </c>
      <c r="AS431" s="8">
        <v>6</v>
      </c>
      <c r="AT431" s="8">
        <v>8</v>
      </c>
      <c r="AU431" s="8">
        <v>5</v>
      </c>
      <c r="AV431" s="8">
        <v>6</v>
      </c>
      <c r="AW431" s="8">
        <v>14</v>
      </c>
      <c r="AX431" s="8">
        <v>13</v>
      </c>
      <c r="AY431" s="8">
        <v>2</v>
      </c>
      <c r="AZ431" s="8">
        <v>350</v>
      </c>
      <c r="BA431" s="8">
        <v>11</v>
      </c>
      <c r="BB431" s="8">
        <v>6</v>
      </c>
      <c r="BC431" s="8">
        <v>5</v>
      </c>
      <c r="BD431" s="8">
        <v>41</v>
      </c>
      <c r="BE431" s="8">
        <v>0</v>
      </c>
      <c r="BF431" s="8">
        <v>10</v>
      </c>
      <c r="BG431" s="8">
        <v>1</v>
      </c>
      <c r="BH431" s="8">
        <v>4</v>
      </c>
      <c r="BI431" s="8">
        <v>2</v>
      </c>
      <c r="BJ431" s="8">
        <v>28</v>
      </c>
      <c r="BK431" s="8">
        <v>2</v>
      </c>
      <c r="BL431" s="8">
        <v>1</v>
      </c>
      <c r="BM431" s="8">
        <v>5</v>
      </c>
      <c r="BN431" s="8">
        <v>2</v>
      </c>
      <c r="BO431" s="8">
        <v>1</v>
      </c>
      <c r="BP431" s="8">
        <v>2</v>
      </c>
      <c r="BQ431" s="8">
        <v>54</v>
      </c>
      <c r="BR431" s="8">
        <v>5</v>
      </c>
      <c r="BS431" s="8">
        <v>0</v>
      </c>
      <c r="BT431" s="8">
        <v>4</v>
      </c>
      <c r="BU431" s="8">
        <v>18</v>
      </c>
      <c r="BV431" s="8">
        <v>21139</v>
      </c>
      <c r="BW431" s="8">
        <v>4</v>
      </c>
      <c r="BX431" s="8">
        <v>3</v>
      </c>
      <c r="BY431" s="8">
        <v>2</v>
      </c>
      <c r="BZ431" s="8">
        <v>0</v>
      </c>
      <c r="CA431" s="8">
        <v>6</v>
      </c>
      <c r="CB431" s="8">
        <v>1</v>
      </c>
      <c r="CC431" s="8">
        <v>3</v>
      </c>
      <c r="CD431" s="8">
        <v>1</v>
      </c>
      <c r="CE431" s="8">
        <v>2</v>
      </c>
      <c r="CF431" s="8">
        <v>7</v>
      </c>
      <c r="CG431" s="8">
        <v>3</v>
      </c>
      <c r="CH431" s="8">
        <v>10</v>
      </c>
      <c r="CI431" s="8">
        <v>23</v>
      </c>
      <c r="CJ431" s="8">
        <v>2</v>
      </c>
      <c r="CK431" s="8">
        <v>6</v>
      </c>
      <c r="CL431" s="8">
        <v>2</v>
      </c>
      <c r="CM431" s="8">
        <v>2</v>
      </c>
      <c r="CN431" s="8">
        <v>7</v>
      </c>
      <c r="CO431" s="8">
        <v>3</v>
      </c>
      <c r="CP431" s="8">
        <v>6</v>
      </c>
      <c r="CQ431" s="8">
        <v>9</v>
      </c>
      <c r="CR431" s="8">
        <v>1</v>
      </c>
      <c r="CS431" s="8">
        <v>11</v>
      </c>
      <c r="CT431" s="8">
        <v>2</v>
      </c>
      <c r="CU431" s="8">
        <v>3</v>
      </c>
      <c r="CV431" s="8">
        <v>6</v>
      </c>
      <c r="CW431" s="8">
        <v>42</v>
      </c>
      <c r="CX431" s="8">
        <v>16</v>
      </c>
      <c r="CY431" s="8">
        <v>5</v>
      </c>
      <c r="CZ431" s="8">
        <v>9</v>
      </c>
      <c r="DA431" s="8">
        <v>20</v>
      </c>
      <c r="DB431" s="8">
        <v>36</v>
      </c>
      <c r="DC431" s="8">
        <v>13</v>
      </c>
      <c r="DD431" s="8">
        <v>34</v>
      </c>
      <c r="DE431" s="8">
        <v>157</v>
      </c>
      <c r="DF431" s="8">
        <v>93612</v>
      </c>
      <c r="DG431" s="8">
        <v>21</v>
      </c>
      <c r="DH431" s="8">
        <v>183</v>
      </c>
      <c r="DI431" s="8">
        <v>4</v>
      </c>
      <c r="DJ431" s="8">
        <v>15</v>
      </c>
      <c r="DK431" s="8">
        <v>37</v>
      </c>
      <c r="DL431" s="8">
        <v>112</v>
      </c>
      <c r="DM431" s="8">
        <v>17</v>
      </c>
      <c r="DN431" s="8">
        <v>12</v>
      </c>
      <c r="DO431" s="8">
        <v>16</v>
      </c>
      <c r="DP431" s="8">
        <v>8</v>
      </c>
      <c r="DQ431" s="8">
        <v>17</v>
      </c>
      <c r="DR431" s="8">
        <v>1</v>
      </c>
      <c r="DS431" s="8">
        <v>432</v>
      </c>
      <c r="DT431" s="8">
        <v>12</v>
      </c>
      <c r="DU431" s="8">
        <v>1</v>
      </c>
      <c r="DV431" s="8">
        <v>8</v>
      </c>
      <c r="DW431" s="8">
        <v>6</v>
      </c>
      <c r="DX431" s="8">
        <v>100</v>
      </c>
      <c r="DY431" s="8">
        <v>4</v>
      </c>
      <c r="DZ431" s="8">
        <v>12</v>
      </c>
      <c r="EA431" s="8">
        <v>11</v>
      </c>
      <c r="EB431" s="8">
        <v>11</v>
      </c>
      <c r="EC431" s="8">
        <v>6</v>
      </c>
      <c r="ED431" s="8">
        <v>12</v>
      </c>
      <c r="EE431" s="8">
        <v>2</v>
      </c>
      <c r="EF431" s="8">
        <v>9</v>
      </c>
      <c r="EG431" s="8">
        <v>6</v>
      </c>
    </row>
    <row r="432" spans="2:137" s="10" customFormat="1" ht="12.75" customHeight="1">
      <c r="B432" s="11" t="s">
        <v>145</v>
      </c>
      <c r="C432" s="12">
        <f aca="true" t="shared" si="224" ref="C432:AH432">C431/137758</f>
        <v>8.710927858999115E-05</v>
      </c>
      <c r="D432" s="12">
        <f t="shared" si="224"/>
        <v>0.00029036426196663717</v>
      </c>
      <c r="E432" s="12">
        <f t="shared" si="224"/>
        <v>2.9036426196663713E-05</v>
      </c>
      <c r="F432" s="12">
        <f t="shared" si="224"/>
        <v>4.355463929499557E-05</v>
      </c>
      <c r="G432" s="12">
        <f t="shared" si="224"/>
        <v>6.533195894249335E-05</v>
      </c>
      <c r="H432" s="12">
        <f t="shared" si="224"/>
        <v>0.00032665979471246676</v>
      </c>
      <c r="I432" s="12">
        <f t="shared" si="224"/>
        <v>0.0004500646060482876</v>
      </c>
      <c r="J432" s="12">
        <f t="shared" si="224"/>
        <v>5.08137458441615E-05</v>
      </c>
      <c r="K432" s="12">
        <f t="shared" si="224"/>
        <v>4.355463929499557E-05</v>
      </c>
      <c r="L432" s="12">
        <f t="shared" si="224"/>
        <v>4.355463929499557E-05</v>
      </c>
      <c r="M432" s="12">
        <f t="shared" si="224"/>
        <v>0</v>
      </c>
      <c r="N432" s="12">
        <f t="shared" si="224"/>
        <v>0.00018873677027831415</v>
      </c>
      <c r="O432" s="12">
        <f t="shared" si="224"/>
        <v>0.00011614570478665485</v>
      </c>
      <c r="P432" s="12">
        <f t="shared" si="224"/>
        <v>7.259106549165928E-06</v>
      </c>
      <c r="Q432" s="12">
        <f t="shared" si="224"/>
        <v>1.4518213098331857E-05</v>
      </c>
      <c r="R432" s="12">
        <f t="shared" si="224"/>
        <v>0.0001524412375324845</v>
      </c>
      <c r="S432" s="12">
        <f t="shared" si="224"/>
        <v>0.13303764572656399</v>
      </c>
      <c r="T432" s="12">
        <f t="shared" si="224"/>
        <v>0.01167990243760798</v>
      </c>
      <c r="U432" s="12">
        <f t="shared" si="224"/>
        <v>4.355463929499557E-05</v>
      </c>
      <c r="V432" s="12">
        <f t="shared" si="224"/>
        <v>1.4518213098331857E-05</v>
      </c>
      <c r="W432" s="12">
        <f t="shared" si="224"/>
        <v>7.259106549165928E-06</v>
      </c>
      <c r="X432" s="12">
        <f t="shared" si="224"/>
        <v>2.9036426196663713E-05</v>
      </c>
      <c r="Y432" s="12">
        <f t="shared" si="224"/>
        <v>0.0007331697614657588</v>
      </c>
      <c r="Z432" s="12">
        <f t="shared" si="224"/>
        <v>0.0009364247448424048</v>
      </c>
      <c r="AA432" s="12">
        <f t="shared" si="224"/>
        <v>2.1777319647497787E-05</v>
      </c>
      <c r="AB432" s="12">
        <f t="shared" si="224"/>
        <v>2.1777319647497787E-05</v>
      </c>
      <c r="AC432" s="12">
        <f t="shared" si="224"/>
        <v>2.1777319647497787E-05</v>
      </c>
      <c r="AD432" s="12">
        <f t="shared" si="224"/>
        <v>4.355463929499557E-05</v>
      </c>
      <c r="AE432" s="12">
        <f t="shared" si="224"/>
        <v>3.6295532745829646E-05</v>
      </c>
      <c r="AF432" s="12">
        <f t="shared" si="224"/>
        <v>0.00021051408992581194</v>
      </c>
      <c r="AG432" s="12">
        <f t="shared" si="224"/>
        <v>0.0010598295561782256</v>
      </c>
      <c r="AH432" s="12">
        <f t="shared" si="224"/>
        <v>5.08137458441615E-05</v>
      </c>
      <c r="AI432" s="12">
        <f aca="true" t="shared" si="225" ref="AI432:CT432">AI431/137758</f>
        <v>1.4518213098331857E-05</v>
      </c>
      <c r="AJ432" s="12">
        <f t="shared" si="225"/>
        <v>9.436838513915707E-05</v>
      </c>
      <c r="AK432" s="12">
        <f t="shared" si="225"/>
        <v>3.6295532745829646E-05</v>
      </c>
      <c r="AL432" s="12">
        <f t="shared" si="225"/>
        <v>0.0003484371143599646</v>
      </c>
      <c r="AM432" s="12">
        <f t="shared" si="225"/>
        <v>7.259106549165929E-05</v>
      </c>
      <c r="AN432" s="12">
        <f t="shared" si="225"/>
        <v>6.533195894249335E-05</v>
      </c>
      <c r="AO432" s="12">
        <f t="shared" si="225"/>
        <v>0.00037021443400746235</v>
      </c>
      <c r="AP432" s="12">
        <f t="shared" si="225"/>
        <v>0.00037021443400746235</v>
      </c>
      <c r="AQ432" s="12">
        <f t="shared" si="225"/>
        <v>0.000101627491688323</v>
      </c>
      <c r="AR432" s="12">
        <f t="shared" si="225"/>
        <v>0.00015970034408165044</v>
      </c>
      <c r="AS432" s="12">
        <f t="shared" si="225"/>
        <v>4.355463929499557E-05</v>
      </c>
      <c r="AT432" s="12">
        <f t="shared" si="225"/>
        <v>5.8072852393327426E-05</v>
      </c>
      <c r="AU432" s="12">
        <f t="shared" si="225"/>
        <v>3.6295532745829646E-05</v>
      </c>
      <c r="AV432" s="12">
        <f t="shared" si="225"/>
        <v>4.355463929499557E-05</v>
      </c>
      <c r="AW432" s="12">
        <f t="shared" si="225"/>
        <v>0.000101627491688323</v>
      </c>
      <c r="AX432" s="12">
        <f t="shared" si="225"/>
        <v>9.436838513915707E-05</v>
      </c>
      <c r="AY432" s="12">
        <f t="shared" si="225"/>
        <v>1.4518213098331857E-05</v>
      </c>
      <c r="AZ432" s="12">
        <f t="shared" si="225"/>
        <v>0.002540687292208075</v>
      </c>
      <c r="BA432" s="12">
        <f t="shared" si="225"/>
        <v>7.985017204082522E-05</v>
      </c>
      <c r="BB432" s="12">
        <f t="shared" si="225"/>
        <v>4.355463929499557E-05</v>
      </c>
      <c r="BC432" s="12">
        <f t="shared" si="225"/>
        <v>3.6295532745829646E-05</v>
      </c>
      <c r="BD432" s="12">
        <f t="shared" si="225"/>
        <v>0.00029762336851580306</v>
      </c>
      <c r="BE432" s="12">
        <f t="shared" si="225"/>
        <v>0</v>
      </c>
      <c r="BF432" s="12">
        <f t="shared" si="225"/>
        <v>7.259106549165929E-05</v>
      </c>
      <c r="BG432" s="12">
        <f t="shared" si="225"/>
        <v>7.259106549165928E-06</v>
      </c>
      <c r="BH432" s="12">
        <f t="shared" si="225"/>
        <v>2.9036426196663713E-05</v>
      </c>
      <c r="BI432" s="12">
        <f t="shared" si="225"/>
        <v>1.4518213098331857E-05</v>
      </c>
      <c r="BJ432" s="12">
        <f t="shared" si="225"/>
        <v>0.000203254983376646</v>
      </c>
      <c r="BK432" s="12">
        <f t="shared" si="225"/>
        <v>1.4518213098331857E-05</v>
      </c>
      <c r="BL432" s="12">
        <f t="shared" si="225"/>
        <v>7.259106549165928E-06</v>
      </c>
      <c r="BM432" s="12">
        <f t="shared" si="225"/>
        <v>3.6295532745829646E-05</v>
      </c>
      <c r="BN432" s="12">
        <f t="shared" si="225"/>
        <v>1.4518213098331857E-05</v>
      </c>
      <c r="BO432" s="12">
        <f t="shared" si="225"/>
        <v>7.259106549165928E-06</v>
      </c>
      <c r="BP432" s="12">
        <f t="shared" si="225"/>
        <v>1.4518213098331857E-05</v>
      </c>
      <c r="BQ432" s="12">
        <f t="shared" si="225"/>
        <v>0.00039199175365496017</v>
      </c>
      <c r="BR432" s="12">
        <f t="shared" si="225"/>
        <v>3.6295532745829646E-05</v>
      </c>
      <c r="BS432" s="12">
        <f t="shared" si="225"/>
        <v>0</v>
      </c>
      <c r="BT432" s="12">
        <f t="shared" si="225"/>
        <v>2.9036426196663713E-05</v>
      </c>
      <c r="BU432" s="12">
        <f t="shared" si="225"/>
        <v>0.0001306639178849867</v>
      </c>
      <c r="BV432" s="12">
        <f t="shared" si="225"/>
        <v>0.15345025334281856</v>
      </c>
      <c r="BW432" s="12">
        <f t="shared" si="225"/>
        <v>2.9036426196663713E-05</v>
      </c>
      <c r="BX432" s="12">
        <f t="shared" si="225"/>
        <v>2.1777319647497787E-05</v>
      </c>
      <c r="BY432" s="12">
        <f t="shared" si="225"/>
        <v>1.4518213098331857E-05</v>
      </c>
      <c r="BZ432" s="12">
        <f t="shared" si="225"/>
        <v>0</v>
      </c>
      <c r="CA432" s="12">
        <f t="shared" si="225"/>
        <v>4.355463929499557E-05</v>
      </c>
      <c r="CB432" s="12">
        <f t="shared" si="225"/>
        <v>7.259106549165928E-06</v>
      </c>
      <c r="CC432" s="12">
        <f t="shared" si="225"/>
        <v>2.1777319647497787E-05</v>
      </c>
      <c r="CD432" s="12">
        <f t="shared" si="225"/>
        <v>7.259106549165928E-06</v>
      </c>
      <c r="CE432" s="12">
        <f t="shared" si="225"/>
        <v>1.4518213098331857E-05</v>
      </c>
      <c r="CF432" s="12">
        <f t="shared" si="225"/>
        <v>5.08137458441615E-05</v>
      </c>
      <c r="CG432" s="12">
        <f t="shared" si="225"/>
        <v>2.1777319647497787E-05</v>
      </c>
      <c r="CH432" s="12">
        <f t="shared" si="225"/>
        <v>7.259106549165929E-05</v>
      </c>
      <c r="CI432" s="12">
        <f t="shared" si="225"/>
        <v>0.00016695945063081635</v>
      </c>
      <c r="CJ432" s="12">
        <f t="shared" si="225"/>
        <v>1.4518213098331857E-05</v>
      </c>
      <c r="CK432" s="12">
        <f t="shared" si="225"/>
        <v>4.355463929499557E-05</v>
      </c>
      <c r="CL432" s="12">
        <f t="shared" si="225"/>
        <v>1.4518213098331857E-05</v>
      </c>
      <c r="CM432" s="12">
        <f t="shared" si="225"/>
        <v>1.4518213098331857E-05</v>
      </c>
      <c r="CN432" s="12">
        <f t="shared" si="225"/>
        <v>5.08137458441615E-05</v>
      </c>
      <c r="CO432" s="12">
        <f t="shared" si="225"/>
        <v>2.1777319647497787E-05</v>
      </c>
      <c r="CP432" s="12">
        <f t="shared" si="225"/>
        <v>4.355463929499557E-05</v>
      </c>
      <c r="CQ432" s="12">
        <f t="shared" si="225"/>
        <v>6.533195894249335E-05</v>
      </c>
      <c r="CR432" s="12">
        <f t="shared" si="225"/>
        <v>7.259106549165928E-06</v>
      </c>
      <c r="CS432" s="12">
        <f t="shared" si="225"/>
        <v>7.985017204082522E-05</v>
      </c>
      <c r="CT432" s="12">
        <f t="shared" si="225"/>
        <v>1.4518213098331857E-05</v>
      </c>
      <c r="CU432" s="12">
        <f aca="true" t="shared" si="226" ref="CU432:EG432">CU431/137758</f>
        <v>2.1777319647497787E-05</v>
      </c>
      <c r="CV432" s="12">
        <f t="shared" si="226"/>
        <v>4.355463929499557E-05</v>
      </c>
      <c r="CW432" s="12">
        <f t="shared" si="226"/>
        <v>0.000304882475064969</v>
      </c>
      <c r="CX432" s="12">
        <f t="shared" si="226"/>
        <v>0.00011614570478665485</v>
      </c>
      <c r="CY432" s="12">
        <f t="shared" si="226"/>
        <v>3.6295532745829646E-05</v>
      </c>
      <c r="CZ432" s="12">
        <f t="shared" si="226"/>
        <v>6.533195894249335E-05</v>
      </c>
      <c r="DA432" s="12">
        <f t="shared" si="226"/>
        <v>0.00014518213098331859</v>
      </c>
      <c r="DB432" s="12">
        <f t="shared" si="226"/>
        <v>0.0002613278357699734</v>
      </c>
      <c r="DC432" s="12">
        <f t="shared" si="226"/>
        <v>9.436838513915707E-05</v>
      </c>
      <c r="DD432" s="12">
        <f t="shared" si="226"/>
        <v>0.0002468096226716416</v>
      </c>
      <c r="DE432" s="12">
        <f t="shared" si="226"/>
        <v>0.0011396797282190508</v>
      </c>
      <c r="DF432" s="12">
        <f t="shared" si="226"/>
        <v>0.679539482280521</v>
      </c>
      <c r="DG432" s="12">
        <f t="shared" si="226"/>
        <v>0.0001524412375324845</v>
      </c>
      <c r="DH432" s="12">
        <f t="shared" si="226"/>
        <v>0.001328416498497365</v>
      </c>
      <c r="DI432" s="12">
        <f t="shared" si="226"/>
        <v>2.9036426196663713E-05</v>
      </c>
      <c r="DJ432" s="12">
        <f t="shared" si="226"/>
        <v>0.00010888659823748893</v>
      </c>
      <c r="DK432" s="12">
        <f t="shared" si="226"/>
        <v>0.00026858694231913935</v>
      </c>
      <c r="DL432" s="12">
        <f t="shared" si="226"/>
        <v>0.000813019933506584</v>
      </c>
      <c r="DM432" s="12">
        <f t="shared" si="226"/>
        <v>0.0001234048113358208</v>
      </c>
      <c r="DN432" s="12">
        <f t="shared" si="226"/>
        <v>8.710927858999115E-05</v>
      </c>
      <c r="DO432" s="12">
        <f t="shared" si="226"/>
        <v>0.00011614570478665485</v>
      </c>
      <c r="DP432" s="12">
        <f t="shared" si="226"/>
        <v>5.8072852393327426E-05</v>
      </c>
      <c r="DQ432" s="12">
        <f t="shared" si="226"/>
        <v>0.0001234048113358208</v>
      </c>
      <c r="DR432" s="12">
        <f t="shared" si="226"/>
        <v>7.259106549165928E-06</v>
      </c>
      <c r="DS432" s="12">
        <f t="shared" si="226"/>
        <v>0.0031359340292396814</v>
      </c>
      <c r="DT432" s="12">
        <f t="shared" si="226"/>
        <v>8.710927858999115E-05</v>
      </c>
      <c r="DU432" s="12">
        <f t="shared" si="226"/>
        <v>7.259106549165928E-06</v>
      </c>
      <c r="DV432" s="12">
        <f t="shared" si="226"/>
        <v>5.8072852393327426E-05</v>
      </c>
      <c r="DW432" s="12">
        <f t="shared" si="226"/>
        <v>4.355463929499557E-05</v>
      </c>
      <c r="DX432" s="12">
        <f t="shared" si="226"/>
        <v>0.0007259106549165928</v>
      </c>
      <c r="DY432" s="12">
        <f t="shared" si="226"/>
        <v>2.9036426196663713E-05</v>
      </c>
      <c r="DZ432" s="12">
        <f t="shared" si="226"/>
        <v>8.710927858999115E-05</v>
      </c>
      <c r="EA432" s="12">
        <f t="shared" si="226"/>
        <v>7.985017204082522E-05</v>
      </c>
      <c r="EB432" s="12">
        <f t="shared" si="226"/>
        <v>7.985017204082522E-05</v>
      </c>
      <c r="EC432" s="12">
        <f t="shared" si="226"/>
        <v>4.355463929499557E-05</v>
      </c>
      <c r="ED432" s="12">
        <f t="shared" si="226"/>
        <v>8.710927858999115E-05</v>
      </c>
      <c r="EE432" s="12">
        <f t="shared" si="226"/>
        <v>1.4518213098331857E-05</v>
      </c>
      <c r="EF432" s="12">
        <f t="shared" si="226"/>
        <v>6.533195894249335E-05</v>
      </c>
      <c r="EG432" s="12">
        <f t="shared" si="226"/>
        <v>4.355463929499557E-05</v>
      </c>
    </row>
    <row r="433" spans="2:137" ht="5.25" customHeight="1">
      <c r="B433" s="13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</row>
    <row r="434" spans="1:137" ht="12.75">
      <c r="A434" s="3" t="s">
        <v>135</v>
      </c>
      <c r="B434" s="13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</row>
    <row r="435" spans="2:137" ht="12.75">
      <c r="B435" s="7" t="s">
        <v>116</v>
      </c>
      <c r="C435" s="8">
        <v>13</v>
      </c>
      <c r="D435" s="8">
        <v>23</v>
      </c>
      <c r="E435" s="8">
        <v>5</v>
      </c>
      <c r="F435" s="8">
        <v>0</v>
      </c>
      <c r="G435" s="8">
        <v>11</v>
      </c>
      <c r="H435" s="8">
        <v>30</v>
      </c>
      <c r="I435" s="8">
        <v>13</v>
      </c>
      <c r="J435" s="8">
        <v>8</v>
      </c>
      <c r="K435" s="8">
        <v>4</v>
      </c>
      <c r="L435" s="8">
        <v>1</v>
      </c>
      <c r="M435" s="8">
        <v>10</v>
      </c>
      <c r="N435" s="8">
        <v>23</v>
      </c>
      <c r="O435" s="8">
        <v>14</v>
      </c>
      <c r="P435" s="8">
        <v>2</v>
      </c>
      <c r="Q435" s="8">
        <v>2</v>
      </c>
      <c r="R435" s="8">
        <v>23</v>
      </c>
      <c r="S435" s="8">
        <v>18458</v>
      </c>
      <c r="T435" s="8">
        <v>1601</v>
      </c>
      <c r="U435" s="8">
        <v>8</v>
      </c>
      <c r="V435" s="8">
        <v>7</v>
      </c>
      <c r="W435" s="8">
        <v>2</v>
      </c>
      <c r="X435" s="8">
        <v>2</v>
      </c>
      <c r="Y435" s="8">
        <v>76</v>
      </c>
      <c r="Z435" s="8">
        <v>129</v>
      </c>
      <c r="AA435" s="8">
        <v>3</v>
      </c>
      <c r="AB435" s="8">
        <v>6</v>
      </c>
      <c r="AC435" s="8">
        <v>2</v>
      </c>
      <c r="AD435" s="8">
        <v>10</v>
      </c>
      <c r="AE435" s="8">
        <v>3</v>
      </c>
      <c r="AF435" s="8">
        <v>32</v>
      </c>
      <c r="AG435" s="8">
        <v>142</v>
      </c>
      <c r="AH435" s="8">
        <v>3</v>
      </c>
      <c r="AI435" s="8">
        <v>0</v>
      </c>
      <c r="AJ435" s="8">
        <v>19</v>
      </c>
      <c r="AK435" s="8">
        <v>5</v>
      </c>
      <c r="AL435" s="8">
        <v>39</v>
      </c>
      <c r="AM435" s="8">
        <v>6</v>
      </c>
      <c r="AN435" s="8">
        <v>3</v>
      </c>
      <c r="AO435" s="8">
        <v>33</v>
      </c>
      <c r="AP435" s="8">
        <v>62</v>
      </c>
      <c r="AQ435" s="8">
        <v>40</v>
      </c>
      <c r="AR435" s="8">
        <v>11</v>
      </c>
      <c r="AS435" s="8">
        <v>3</v>
      </c>
      <c r="AT435" s="8">
        <v>20</v>
      </c>
      <c r="AU435" s="8">
        <v>4</v>
      </c>
      <c r="AV435" s="8">
        <v>5</v>
      </c>
      <c r="AW435" s="8">
        <v>12</v>
      </c>
      <c r="AX435" s="8">
        <v>16</v>
      </c>
      <c r="AY435" s="8">
        <v>5</v>
      </c>
      <c r="AZ435" s="8">
        <v>290</v>
      </c>
      <c r="BA435" s="8">
        <v>6</v>
      </c>
      <c r="BB435" s="8">
        <v>4</v>
      </c>
      <c r="BC435" s="8">
        <v>12</v>
      </c>
      <c r="BD435" s="8">
        <v>44</v>
      </c>
      <c r="BE435" s="8">
        <v>5</v>
      </c>
      <c r="BF435" s="8">
        <v>8</v>
      </c>
      <c r="BG435" s="8">
        <v>1</v>
      </c>
      <c r="BH435" s="8">
        <v>4</v>
      </c>
      <c r="BI435" s="8">
        <v>4</v>
      </c>
      <c r="BJ435" s="8">
        <v>4</v>
      </c>
      <c r="BK435" s="8">
        <v>2</v>
      </c>
      <c r="BL435" s="8">
        <v>51</v>
      </c>
      <c r="BM435" s="8">
        <v>5</v>
      </c>
      <c r="BN435" s="8">
        <v>6</v>
      </c>
      <c r="BO435" s="8">
        <v>3</v>
      </c>
      <c r="BP435" s="8">
        <v>5</v>
      </c>
      <c r="BQ435" s="8">
        <v>48</v>
      </c>
      <c r="BR435" s="8">
        <v>1</v>
      </c>
      <c r="BS435" s="8">
        <v>1</v>
      </c>
      <c r="BT435" s="8">
        <v>5</v>
      </c>
      <c r="BU435" s="8">
        <v>17</v>
      </c>
      <c r="BV435" s="8">
        <v>17925</v>
      </c>
      <c r="BW435" s="8">
        <v>5</v>
      </c>
      <c r="BX435" s="8">
        <v>6</v>
      </c>
      <c r="BY435" s="8">
        <v>2</v>
      </c>
      <c r="BZ435" s="8">
        <v>0</v>
      </c>
      <c r="CA435" s="8">
        <v>7</v>
      </c>
      <c r="CB435" s="8">
        <v>0</v>
      </c>
      <c r="CC435" s="8">
        <v>1</v>
      </c>
      <c r="CD435" s="8">
        <v>0</v>
      </c>
      <c r="CE435" s="8">
        <v>4</v>
      </c>
      <c r="CF435" s="8">
        <v>2</v>
      </c>
      <c r="CG435" s="8">
        <v>5</v>
      </c>
      <c r="CH435" s="8">
        <v>8</v>
      </c>
      <c r="CI435" s="8">
        <v>9</v>
      </c>
      <c r="CJ435" s="8">
        <v>4</v>
      </c>
      <c r="CK435" s="8">
        <v>7</v>
      </c>
      <c r="CL435" s="8">
        <v>8</v>
      </c>
      <c r="CM435" s="8">
        <v>2</v>
      </c>
      <c r="CN435" s="8">
        <v>4</v>
      </c>
      <c r="CO435" s="8">
        <v>1</v>
      </c>
      <c r="CP435" s="8">
        <v>3</v>
      </c>
      <c r="CQ435" s="8">
        <v>11</v>
      </c>
      <c r="CR435" s="8">
        <v>2</v>
      </c>
      <c r="CS435" s="8">
        <v>4</v>
      </c>
      <c r="CT435" s="8">
        <v>3</v>
      </c>
      <c r="CU435" s="8">
        <v>2</v>
      </c>
      <c r="CV435" s="8">
        <v>6</v>
      </c>
      <c r="CW435" s="8">
        <v>39</v>
      </c>
      <c r="CX435" s="8">
        <v>22</v>
      </c>
      <c r="CY435" s="8">
        <v>4</v>
      </c>
      <c r="CZ435" s="8">
        <v>16</v>
      </c>
      <c r="DA435" s="8">
        <v>26</v>
      </c>
      <c r="DB435" s="8">
        <v>5</v>
      </c>
      <c r="DC435" s="8">
        <v>5</v>
      </c>
      <c r="DD435" s="8">
        <v>41</v>
      </c>
      <c r="DE435" s="8">
        <v>136</v>
      </c>
      <c r="DF435" s="8">
        <v>65958</v>
      </c>
      <c r="DG435" s="8">
        <v>20</v>
      </c>
      <c r="DH435" s="8">
        <v>171</v>
      </c>
      <c r="DI435" s="8">
        <v>4</v>
      </c>
      <c r="DJ435" s="8">
        <v>4</v>
      </c>
      <c r="DK435" s="8">
        <v>17</v>
      </c>
      <c r="DL435" s="8">
        <v>56</v>
      </c>
      <c r="DM435" s="8">
        <v>2</v>
      </c>
      <c r="DN435" s="8">
        <v>7</v>
      </c>
      <c r="DO435" s="8">
        <v>6</v>
      </c>
      <c r="DP435" s="8">
        <v>17</v>
      </c>
      <c r="DQ435" s="8">
        <v>6</v>
      </c>
      <c r="DR435" s="8">
        <v>2</v>
      </c>
      <c r="DS435" s="8">
        <v>378</v>
      </c>
      <c r="DT435" s="8">
        <v>11</v>
      </c>
      <c r="DU435" s="8">
        <v>1</v>
      </c>
      <c r="DV435" s="8">
        <v>5</v>
      </c>
      <c r="DW435" s="8">
        <v>6</v>
      </c>
      <c r="DX435" s="8">
        <v>178</v>
      </c>
      <c r="DY435" s="8">
        <v>4</v>
      </c>
      <c r="DZ435" s="8">
        <v>13</v>
      </c>
      <c r="EA435" s="8">
        <v>14</v>
      </c>
      <c r="EB435" s="8">
        <v>22</v>
      </c>
      <c r="EC435" s="8">
        <v>14</v>
      </c>
      <c r="ED435" s="8">
        <v>9</v>
      </c>
      <c r="EE435" s="8">
        <v>2</v>
      </c>
      <c r="EF435" s="8">
        <v>4</v>
      </c>
      <c r="EG435" s="8">
        <v>3</v>
      </c>
    </row>
    <row r="436" spans="1:137" ht="12.75">
      <c r="A436" s="9" t="s">
        <v>13</v>
      </c>
      <c r="C436" s="8">
        <v>13</v>
      </c>
      <c r="D436" s="8">
        <v>23</v>
      </c>
      <c r="E436" s="8">
        <v>5</v>
      </c>
      <c r="F436" s="8">
        <v>0</v>
      </c>
      <c r="G436" s="8">
        <v>11</v>
      </c>
      <c r="H436" s="8">
        <v>30</v>
      </c>
      <c r="I436" s="8">
        <v>13</v>
      </c>
      <c r="J436" s="8">
        <v>8</v>
      </c>
      <c r="K436" s="8">
        <v>4</v>
      </c>
      <c r="L436" s="8">
        <v>1</v>
      </c>
      <c r="M436" s="8">
        <v>10</v>
      </c>
      <c r="N436" s="8">
        <v>23</v>
      </c>
      <c r="O436" s="8">
        <v>14</v>
      </c>
      <c r="P436" s="8">
        <v>2</v>
      </c>
      <c r="Q436" s="8">
        <v>2</v>
      </c>
      <c r="R436" s="8">
        <v>23</v>
      </c>
      <c r="S436" s="8">
        <v>18458</v>
      </c>
      <c r="T436" s="8">
        <v>1601</v>
      </c>
      <c r="U436" s="8">
        <v>8</v>
      </c>
      <c r="V436" s="8">
        <v>7</v>
      </c>
      <c r="W436" s="8">
        <v>2</v>
      </c>
      <c r="X436" s="8">
        <v>2</v>
      </c>
      <c r="Y436" s="8">
        <v>76</v>
      </c>
      <c r="Z436" s="8">
        <v>129</v>
      </c>
      <c r="AA436" s="8">
        <v>3</v>
      </c>
      <c r="AB436" s="8">
        <v>6</v>
      </c>
      <c r="AC436" s="8">
        <v>2</v>
      </c>
      <c r="AD436" s="8">
        <v>10</v>
      </c>
      <c r="AE436" s="8">
        <v>3</v>
      </c>
      <c r="AF436" s="8">
        <v>32</v>
      </c>
      <c r="AG436" s="8">
        <v>142</v>
      </c>
      <c r="AH436" s="8">
        <v>3</v>
      </c>
      <c r="AI436" s="8">
        <v>0</v>
      </c>
      <c r="AJ436" s="8">
        <v>19</v>
      </c>
      <c r="AK436" s="8">
        <v>5</v>
      </c>
      <c r="AL436" s="8">
        <v>39</v>
      </c>
      <c r="AM436" s="8">
        <v>6</v>
      </c>
      <c r="AN436" s="8">
        <v>3</v>
      </c>
      <c r="AO436" s="8">
        <v>33</v>
      </c>
      <c r="AP436" s="8">
        <v>62</v>
      </c>
      <c r="AQ436" s="8">
        <v>40</v>
      </c>
      <c r="AR436" s="8">
        <v>11</v>
      </c>
      <c r="AS436" s="8">
        <v>3</v>
      </c>
      <c r="AT436" s="8">
        <v>20</v>
      </c>
      <c r="AU436" s="8">
        <v>4</v>
      </c>
      <c r="AV436" s="8">
        <v>5</v>
      </c>
      <c r="AW436" s="8">
        <v>12</v>
      </c>
      <c r="AX436" s="8">
        <v>16</v>
      </c>
      <c r="AY436" s="8">
        <v>5</v>
      </c>
      <c r="AZ436" s="8">
        <v>290</v>
      </c>
      <c r="BA436" s="8">
        <v>6</v>
      </c>
      <c r="BB436" s="8">
        <v>4</v>
      </c>
      <c r="BC436" s="8">
        <v>12</v>
      </c>
      <c r="BD436" s="8">
        <v>44</v>
      </c>
      <c r="BE436" s="8">
        <v>5</v>
      </c>
      <c r="BF436" s="8">
        <v>8</v>
      </c>
      <c r="BG436" s="8">
        <v>1</v>
      </c>
      <c r="BH436" s="8">
        <v>4</v>
      </c>
      <c r="BI436" s="8">
        <v>4</v>
      </c>
      <c r="BJ436" s="8">
        <v>4</v>
      </c>
      <c r="BK436" s="8">
        <v>2</v>
      </c>
      <c r="BL436" s="8">
        <v>51</v>
      </c>
      <c r="BM436" s="8">
        <v>5</v>
      </c>
      <c r="BN436" s="8">
        <v>6</v>
      </c>
      <c r="BO436" s="8">
        <v>3</v>
      </c>
      <c r="BP436" s="8">
        <v>5</v>
      </c>
      <c r="BQ436" s="8">
        <v>48</v>
      </c>
      <c r="BR436" s="8">
        <v>1</v>
      </c>
      <c r="BS436" s="8">
        <v>1</v>
      </c>
      <c r="BT436" s="8">
        <v>5</v>
      </c>
      <c r="BU436" s="8">
        <v>17</v>
      </c>
      <c r="BV436" s="8">
        <v>17925</v>
      </c>
      <c r="BW436" s="8">
        <v>5</v>
      </c>
      <c r="BX436" s="8">
        <v>6</v>
      </c>
      <c r="BY436" s="8">
        <v>2</v>
      </c>
      <c r="BZ436" s="8">
        <v>0</v>
      </c>
      <c r="CA436" s="8">
        <v>7</v>
      </c>
      <c r="CB436" s="8">
        <v>0</v>
      </c>
      <c r="CC436" s="8">
        <v>1</v>
      </c>
      <c r="CD436" s="8">
        <v>0</v>
      </c>
      <c r="CE436" s="8">
        <v>4</v>
      </c>
      <c r="CF436" s="8">
        <v>2</v>
      </c>
      <c r="CG436" s="8">
        <v>5</v>
      </c>
      <c r="CH436" s="8">
        <v>8</v>
      </c>
      <c r="CI436" s="8">
        <v>9</v>
      </c>
      <c r="CJ436" s="8">
        <v>4</v>
      </c>
      <c r="CK436" s="8">
        <v>7</v>
      </c>
      <c r="CL436" s="8">
        <v>8</v>
      </c>
      <c r="CM436" s="8">
        <v>2</v>
      </c>
      <c r="CN436" s="8">
        <v>4</v>
      </c>
      <c r="CO436" s="8">
        <v>1</v>
      </c>
      <c r="CP436" s="8">
        <v>3</v>
      </c>
      <c r="CQ436" s="8">
        <v>11</v>
      </c>
      <c r="CR436" s="8">
        <v>2</v>
      </c>
      <c r="CS436" s="8">
        <v>4</v>
      </c>
      <c r="CT436" s="8">
        <v>3</v>
      </c>
      <c r="CU436" s="8">
        <v>2</v>
      </c>
      <c r="CV436" s="8">
        <v>6</v>
      </c>
      <c r="CW436" s="8">
        <v>39</v>
      </c>
      <c r="CX436" s="8">
        <v>22</v>
      </c>
      <c r="CY436" s="8">
        <v>4</v>
      </c>
      <c r="CZ436" s="8">
        <v>16</v>
      </c>
      <c r="DA436" s="8">
        <v>26</v>
      </c>
      <c r="DB436" s="8">
        <v>5</v>
      </c>
      <c r="DC436" s="8">
        <v>5</v>
      </c>
      <c r="DD436" s="8">
        <v>41</v>
      </c>
      <c r="DE436" s="8">
        <v>136</v>
      </c>
      <c r="DF436" s="8">
        <v>65958</v>
      </c>
      <c r="DG436" s="8">
        <v>20</v>
      </c>
      <c r="DH436" s="8">
        <v>171</v>
      </c>
      <c r="DI436" s="8">
        <v>4</v>
      </c>
      <c r="DJ436" s="8">
        <v>4</v>
      </c>
      <c r="DK436" s="8">
        <v>17</v>
      </c>
      <c r="DL436" s="8">
        <v>56</v>
      </c>
      <c r="DM436" s="8">
        <v>2</v>
      </c>
      <c r="DN436" s="8">
        <v>7</v>
      </c>
      <c r="DO436" s="8">
        <v>6</v>
      </c>
      <c r="DP436" s="8">
        <v>17</v>
      </c>
      <c r="DQ436" s="8">
        <v>6</v>
      </c>
      <c r="DR436" s="8">
        <v>2</v>
      </c>
      <c r="DS436" s="8">
        <v>378</v>
      </c>
      <c r="DT436" s="8">
        <v>11</v>
      </c>
      <c r="DU436" s="8">
        <v>1</v>
      </c>
      <c r="DV436" s="8">
        <v>5</v>
      </c>
      <c r="DW436" s="8">
        <v>6</v>
      </c>
      <c r="DX436" s="8">
        <v>178</v>
      </c>
      <c r="DY436" s="8">
        <v>4</v>
      </c>
      <c r="DZ436" s="8">
        <v>13</v>
      </c>
      <c r="EA436" s="8">
        <v>14</v>
      </c>
      <c r="EB436" s="8">
        <v>22</v>
      </c>
      <c r="EC436" s="8">
        <v>14</v>
      </c>
      <c r="ED436" s="8">
        <v>9</v>
      </c>
      <c r="EE436" s="8">
        <v>2</v>
      </c>
      <c r="EF436" s="8">
        <v>4</v>
      </c>
      <c r="EG436" s="8">
        <v>3</v>
      </c>
    </row>
    <row r="437" spans="2:137" s="10" customFormat="1" ht="12.75" customHeight="1">
      <c r="B437" s="11" t="s">
        <v>145</v>
      </c>
      <c r="C437" s="12">
        <f aca="true" t="shared" si="227" ref="C437:AH437">C436/106735</f>
        <v>0.00012179697381365063</v>
      </c>
      <c r="D437" s="12">
        <f t="shared" si="227"/>
        <v>0.00021548695367030495</v>
      </c>
      <c r="E437" s="12">
        <f t="shared" si="227"/>
        <v>4.6844989928327164E-05</v>
      </c>
      <c r="F437" s="12">
        <f t="shared" si="227"/>
        <v>0</v>
      </c>
      <c r="G437" s="12">
        <f t="shared" si="227"/>
        <v>0.00010305897784231976</v>
      </c>
      <c r="H437" s="12">
        <f t="shared" si="227"/>
        <v>0.000281069939569963</v>
      </c>
      <c r="I437" s="12">
        <f t="shared" si="227"/>
        <v>0.00012179697381365063</v>
      </c>
      <c r="J437" s="12">
        <f t="shared" si="227"/>
        <v>7.495198388532347E-05</v>
      </c>
      <c r="K437" s="12">
        <f t="shared" si="227"/>
        <v>3.7475991942661734E-05</v>
      </c>
      <c r="L437" s="12">
        <f t="shared" si="227"/>
        <v>9.368997985665434E-06</v>
      </c>
      <c r="M437" s="12">
        <f t="shared" si="227"/>
        <v>9.368997985665433E-05</v>
      </c>
      <c r="N437" s="12">
        <f t="shared" si="227"/>
        <v>0.00021548695367030495</v>
      </c>
      <c r="O437" s="12">
        <f t="shared" si="227"/>
        <v>0.00013116597179931608</v>
      </c>
      <c r="P437" s="12">
        <f t="shared" si="227"/>
        <v>1.8737995971330867E-05</v>
      </c>
      <c r="Q437" s="12">
        <f t="shared" si="227"/>
        <v>1.8737995971330867E-05</v>
      </c>
      <c r="R437" s="12">
        <f t="shared" si="227"/>
        <v>0.00021548695367030495</v>
      </c>
      <c r="S437" s="12">
        <f t="shared" si="227"/>
        <v>0.17293296481941256</v>
      </c>
      <c r="T437" s="12">
        <f t="shared" si="227"/>
        <v>0.014999765775050359</v>
      </c>
      <c r="U437" s="12">
        <f t="shared" si="227"/>
        <v>7.495198388532347E-05</v>
      </c>
      <c r="V437" s="12">
        <f t="shared" si="227"/>
        <v>6.558298589965804E-05</v>
      </c>
      <c r="W437" s="12">
        <f t="shared" si="227"/>
        <v>1.8737995971330867E-05</v>
      </c>
      <c r="X437" s="12">
        <f t="shared" si="227"/>
        <v>1.8737995971330867E-05</v>
      </c>
      <c r="Y437" s="12">
        <f t="shared" si="227"/>
        <v>0.0007120438469105729</v>
      </c>
      <c r="Z437" s="12">
        <f t="shared" si="227"/>
        <v>0.0012086007401508408</v>
      </c>
      <c r="AA437" s="12">
        <f t="shared" si="227"/>
        <v>2.81069939569963E-05</v>
      </c>
      <c r="AB437" s="12">
        <f t="shared" si="227"/>
        <v>5.62139879139926E-05</v>
      </c>
      <c r="AC437" s="12">
        <f t="shared" si="227"/>
        <v>1.8737995971330867E-05</v>
      </c>
      <c r="AD437" s="12">
        <f t="shared" si="227"/>
        <v>9.368997985665433E-05</v>
      </c>
      <c r="AE437" s="12">
        <f t="shared" si="227"/>
        <v>2.81069939569963E-05</v>
      </c>
      <c r="AF437" s="12">
        <f t="shared" si="227"/>
        <v>0.00029980793554129387</v>
      </c>
      <c r="AG437" s="12">
        <f t="shared" si="227"/>
        <v>0.0013303977139644916</v>
      </c>
      <c r="AH437" s="12">
        <f t="shared" si="227"/>
        <v>2.81069939569963E-05</v>
      </c>
      <c r="AI437" s="12">
        <f aca="true" t="shared" si="228" ref="AI437:CT437">AI436/106735</f>
        <v>0</v>
      </c>
      <c r="AJ437" s="12">
        <f t="shared" si="228"/>
        <v>0.00017801096172764323</v>
      </c>
      <c r="AK437" s="12">
        <f t="shared" si="228"/>
        <v>4.6844989928327164E-05</v>
      </c>
      <c r="AL437" s="12">
        <f t="shared" si="228"/>
        <v>0.0003653909214409519</v>
      </c>
      <c r="AM437" s="12">
        <f t="shared" si="228"/>
        <v>5.62139879139926E-05</v>
      </c>
      <c r="AN437" s="12">
        <f t="shared" si="228"/>
        <v>2.81069939569963E-05</v>
      </c>
      <c r="AO437" s="12">
        <f t="shared" si="228"/>
        <v>0.0003091769335269593</v>
      </c>
      <c r="AP437" s="12">
        <f t="shared" si="228"/>
        <v>0.0005808778751112568</v>
      </c>
      <c r="AQ437" s="12">
        <f t="shared" si="228"/>
        <v>0.0003747599194266173</v>
      </c>
      <c r="AR437" s="12">
        <f t="shared" si="228"/>
        <v>0.00010305897784231976</v>
      </c>
      <c r="AS437" s="12">
        <f t="shared" si="228"/>
        <v>2.81069939569963E-05</v>
      </c>
      <c r="AT437" s="12">
        <f t="shared" si="228"/>
        <v>0.00018737995971330866</v>
      </c>
      <c r="AU437" s="12">
        <f t="shared" si="228"/>
        <v>3.7475991942661734E-05</v>
      </c>
      <c r="AV437" s="12">
        <f t="shared" si="228"/>
        <v>4.6844989928327164E-05</v>
      </c>
      <c r="AW437" s="12">
        <f t="shared" si="228"/>
        <v>0.0001124279758279852</v>
      </c>
      <c r="AX437" s="12">
        <f t="shared" si="228"/>
        <v>0.00014990396777064694</v>
      </c>
      <c r="AY437" s="12">
        <f t="shared" si="228"/>
        <v>4.6844989928327164E-05</v>
      </c>
      <c r="AZ437" s="12">
        <f t="shared" si="228"/>
        <v>0.0027170094158429758</v>
      </c>
      <c r="BA437" s="12">
        <f t="shared" si="228"/>
        <v>5.62139879139926E-05</v>
      </c>
      <c r="BB437" s="12">
        <f t="shared" si="228"/>
        <v>3.7475991942661734E-05</v>
      </c>
      <c r="BC437" s="12">
        <f t="shared" si="228"/>
        <v>0.0001124279758279852</v>
      </c>
      <c r="BD437" s="12">
        <f t="shared" si="228"/>
        <v>0.00041223591136927903</v>
      </c>
      <c r="BE437" s="12">
        <f t="shared" si="228"/>
        <v>4.6844989928327164E-05</v>
      </c>
      <c r="BF437" s="12">
        <f t="shared" si="228"/>
        <v>7.495198388532347E-05</v>
      </c>
      <c r="BG437" s="12">
        <f t="shared" si="228"/>
        <v>9.368997985665434E-06</v>
      </c>
      <c r="BH437" s="12">
        <f t="shared" si="228"/>
        <v>3.7475991942661734E-05</v>
      </c>
      <c r="BI437" s="12">
        <f t="shared" si="228"/>
        <v>3.7475991942661734E-05</v>
      </c>
      <c r="BJ437" s="12">
        <f t="shared" si="228"/>
        <v>3.7475991942661734E-05</v>
      </c>
      <c r="BK437" s="12">
        <f t="shared" si="228"/>
        <v>1.8737995971330867E-05</v>
      </c>
      <c r="BL437" s="12">
        <f t="shared" si="228"/>
        <v>0.00047781889726893707</v>
      </c>
      <c r="BM437" s="12">
        <f t="shared" si="228"/>
        <v>4.6844989928327164E-05</v>
      </c>
      <c r="BN437" s="12">
        <f t="shared" si="228"/>
        <v>5.62139879139926E-05</v>
      </c>
      <c r="BO437" s="12">
        <f t="shared" si="228"/>
        <v>2.81069939569963E-05</v>
      </c>
      <c r="BP437" s="12">
        <f t="shared" si="228"/>
        <v>4.6844989928327164E-05</v>
      </c>
      <c r="BQ437" s="12">
        <f t="shared" si="228"/>
        <v>0.0004497119033119408</v>
      </c>
      <c r="BR437" s="12">
        <f t="shared" si="228"/>
        <v>9.368997985665434E-06</v>
      </c>
      <c r="BS437" s="12">
        <f t="shared" si="228"/>
        <v>9.368997985665434E-06</v>
      </c>
      <c r="BT437" s="12">
        <f t="shared" si="228"/>
        <v>4.6844989928327164E-05</v>
      </c>
      <c r="BU437" s="12">
        <f t="shared" si="228"/>
        <v>0.00015927296575631237</v>
      </c>
      <c r="BV437" s="12">
        <f t="shared" si="228"/>
        <v>0.1679392888930529</v>
      </c>
      <c r="BW437" s="12">
        <f t="shared" si="228"/>
        <v>4.6844989928327164E-05</v>
      </c>
      <c r="BX437" s="12">
        <f t="shared" si="228"/>
        <v>5.62139879139926E-05</v>
      </c>
      <c r="BY437" s="12">
        <f t="shared" si="228"/>
        <v>1.8737995971330867E-05</v>
      </c>
      <c r="BZ437" s="12">
        <f t="shared" si="228"/>
        <v>0</v>
      </c>
      <c r="CA437" s="12">
        <f t="shared" si="228"/>
        <v>6.558298589965804E-05</v>
      </c>
      <c r="CB437" s="12">
        <f t="shared" si="228"/>
        <v>0</v>
      </c>
      <c r="CC437" s="12">
        <f t="shared" si="228"/>
        <v>9.368997985665434E-06</v>
      </c>
      <c r="CD437" s="12">
        <f t="shared" si="228"/>
        <v>0</v>
      </c>
      <c r="CE437" s="12">
        <f t="shared" si="228"/>
        <v>3.7475991942661734E-05</v>
      </c>
      <c r="CF437" s="12">
        <f t="shared" si="228"/>
        <v>1.8737995971330867E-05</v>
      </c>
      <c r="CG437" s="12">
        <f t="shared" si="228"/>
        <v>4.6844989928327164E-05</v>
      </c>
      <c r="CH437" s="12">
        <f t="shared" si="228"/>
        <v>7.495198388532347E-05</v>
      </c>
      <c r="CI437" s="12">
        <f t="shared" si="228"/>
        <v>8.43209818709889E-05</v>
      </c>
      <c r="CJ437" s="12">
        <f t="shared" si="228"/>
        <v>3.7475991942661734E-05</v>
      </c>
      <c r="CK437" s="12">
        <f t="shared" si="228"/>
        <v>6.558298589965804E-05</v>
      </c>
      <c r="CL437" s="12">
        <f t="shared" si="228"/>
        <v>7.495198388532347E-05</v>
      </c>
      <c r="CM437" s="12">
        <f t="shared" si="228"/>
        <v>1.8737995971330867E-05</v>
      </c>
      <c r="CN437" s="12">
        <f t="shared" si="228"/>
        <v>3.7475991942661734E-05</v>
      </c>
      <c r="CO437" s="12">
        <f t="shared" si="228"/>
        <v>9.368997985665434E-06</v>
      </c>
      <c r="CP437" s="12">
        <f t="shared" si="228"/>
        <v>2.81069939569963E-05</v>
      </c>
      <c r="CQ437" s="12">
        <f t="shared" si="228"/>
        <v>0.00010305897784231976</v>
      </c>
      <c r="CR437" s="12">
        <f t="shared" si="228"/>
        <v>1.8737995971330867E-05</v>
      </c>
      <c r="CS437" s="12">
        <f t="shared" si="228"/>
        <v>3.7475991942661734E-05</v>
      </c>
      <c r="CT437" s="12">
        <f t="shared" si="228"/>
        <v>2.81069939569963E-05</v>
      </c>
      <c r="CU437" s="12">
        <f aca="true" t="shared" si="229" ref="CU437:EG437">CU436/106735</f>
        <v>1.8737995971330867E-05</v>
      </c>
      <c r="CV437" s="12">
        <f t="shared" si="229"/>
        <v>5.62139879139926E-05</v>
      </c>
      <c r="CW437" s="12">
        <f t="shared" si="229"/>
        <v>0.0003653909214409519</v>
      </c>
      <c r="CX437" s="12">
        <f t="shared" si="229"/>
        <v>0.00020611795568463952</v>
      </c>
      <c r="CY437" s="12">
        <f t="shared" si="229"/>
        <v>3.7475991942661734E-05</v>
      </c>
      <c r="CZ437" s="12">
        <f t="shared" si="229"/>
        <v>0.00014990396777064694</v>
      </c>
      <c r="DA437" s="12">
        <f t="shared" si="229"/>
        <v>0.00024359394762730126</v>
      </c>
      <c r="DB437" s="12">
        <f t="shared" si="229"/>
        <v>4.6844989928327164E-05</v>
      </c>
      <c r="DC437" s="12">
        <f t="shared" si="229"/>
        <v>4.6844989928327164E-05</v>
      </c>
      <c r="DD437" s="12">
        <f t="shared" si="229"/>
        <v>0.00038412891741228277</v>
      </c>
      <c r="DE437" s="12">
        <f t="shared" si="229"/>
        <v>0.001274183726050499</v>
      </c>
      <c r="DF437" s="12">
        <f t="shared" si="229"/>
        <v>0.6179603691385206</v>
      </c>
      <c r="DG437" s="12">
        <f t="shared" si="229"/>
        <v>0.00018737995971330866</v>
      </c>
      <c r="DH437" s="12">
        <f t="shared" si="229"/>
        <v>0.001602098655548789</v>
      </c>
      <c r="DI437" s="12">
        <f t="shared" si="229"/>
        <v>3.7475991942661734E-05</v>
      </c>
      <c r="DJ437" s="12">
        <f t="shared" si="229"/>
        <v>3.7475991942661734E-05</v>
      </c>
      <c r="DK437" s="12">
        <f t="shared" si="229"/>
        <v>0.00015927296575631237</v>
      </c>
      <c r="DL437" s="12">
        <f t="shared" si="229"/>
        <v>0.0005246638871972643</v>
      </c>
      <c r="DM437" s="12">
        <f t="shared" si="229"/>
        <v>1.8737995971330867E-05</v>
      </c>
      <c r="DN437" s="12">
        <f t="shared" si="229"/>
        <v>6.558298589965804E-05</v>
      </c>
      <c r="DO437" s="12">
        <f t="shared" si="229"/>
        <v>5.62139879139926E-05</v>
      </c>
      <c r="DP437" s="12">
        <f t="shared" si="229"/>
        <v>0.00015927296575631237</v>
      </c>
      <c r="DQ437" s="12">
        <f t="shared" si="229"/>
        <v>5.62139879139926E-05</v>
      </c>
      <c r="DR437" s="12">
        <f t="shared" si="229"/>
        <v>1.8737995971330867E-05</v>
      </c>
      <c r="DS437" s="12">
        <f t="shared" si="229"/>
        <v>0.003541481238581534</v>
      </c>
      <c r="DT437" s="12">
        <f t="shared" si="229"/>
        <v>0.00010305897784231976</v>
      </c>
      <c r="DU437" s="12">
        <f t="shared" si="229"/>
        <v>9.368997985665434E-06</v>
      </c>
      <c r="DV437" s="12">
        <f t="shared" si="229"/>
        <v>4.6844989928327164E-05</v>
      </c>
      <c r="DW437" s="12">
        <f t="shared" si="229"/>
        <v>5.62139879139926E-05</v>
      </c>
      <c r="DX437" s="12">
        <f t="shared" si="229"/>
        <v>0.0016676816414484472</v>
      </c>
      <c r="DY437" s="12">
        <f t="shared" si="229"/>
        <v>3.7475991942661734E-05</v>
      </c>
      <c r="DZ437" s="12">
        <f t="shared" si="229"/>
        <v>0.00012179697381365063</v>
      </c>
      <c r="EA437" s="12">
        <f t="shared" si="229"/>
        <v>0.00013116597179931608</v>
      </c>
      <c r="EB437" s="12">
        <f t="shared" si="229"/>
        <v>0.00020611795568463952</v>
      </c>
      <c r="EC437" s="12">
        <f t="shared" si="229"/>
        <v>0.00013116597179931608</v>
      </c>
      <c r="ED437" s="12">
        <f t="shared" si="229"/>
        <v>8.43209818709889E-05</v>
      </c>
      <c r="EE437" s="12">
        <f t="shared" si="229"/>
        <v>1.8737995971330867E-05</v>
      </c>
      <c r="EF437" s="12">
        <f t="shared" si="229"/>
        <v>3.7475991942661734E-05</v>
      </c>
      <c r="EG437" s="12">
        <f t="shared" si="229"/>
        <v>2.81069939569963E-05</v>
      </c>
    </row>
    <row r="438" spans="2:137" ht="42.75" customHeight="1">
      <c r="B438" s="13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</row>
    <row r="439" spans="1:137" ht="12.75">
      <c r="A439" s="3" t="s">
        <v>136</v>
      </c>
      <c r="B439" s="13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</row>
    <row r="440" spans="2:137" ht="12.75">
      <c r="B440" s="7" t="s">
        <v>116</v>
      </c>
      <c r="C440" s="8">
        <v>10</v>
      </c>
      <c r="D440" s="8">
        <v>61</v>
      </c>
      <c r="E440" s="8">
        <v>3</v>
      </c>
      <c r="F440" s="8">
        <v>2</v>
      </c>
      <c r="G440" s="8">
        <v>8</v>
      </c>
      <c r="H440" s="8">
        <v>8</v>
      </c>
      <c r="I440" s="8">
        <v>42</v>
      </c>
      <c r="J440" s="8">
        <v>0</v>
      </c>
      <c r="K440" s="8">
        <v>2</v>
      </c>
      <c r="L440" s="8">
        <v>18</v>
      </c>
      <c r="M440" s="8">
        <v>1</v>
      </c>
      <c r="N440" s="8">
        <v>14</v>
      </c>
      <c r="O440" s="8">
        <v>8</v>
      </c>
      <c r="P440" s="8">
        <v>2</v>
      </c>
      <c r="Q440" s="8">
        <v>1</v>
      </c>
      <c r="R440" s="8">
        <v>15</v>
      </c>
      <c r="S440" s="8">
        <v>10896</v>
      </c>
      <c r="T440" s="8">
        <v>1271</v>
      </c>
      <c r="U440" s="8">
        <v>0</v>
      </c>
      <c r="V440" s="8">
        <v>4</v>
      </c>
      <c r="W440" s="8">
        <v>6</v>
      </c>
      <c r="X440" s="8">
        <v>2</v>
      </c>
      <c r="Y440" s="8">
        <v>45</v>
      </c>
      <c r="Z440" s="8">
        <v>69</v>
      </c>
      <c r="AA440" s="8">
        <v>0</v>
      </c>
      <c r="AB440" s="8">
        <v>2</v>
      </c>
      <c r="AC440" s="8">
        <v>4</v>
      </c>
      <c r="AD440" s="8">
        <v>4</v>
      </c>
      <c r="AE440" s="8">
        <v>2</v>
      </c>
      <c r="AF440" s="8">
        <v>11</v>
      </c>
      <c r="AG440" s="8">
        <v>101</v>
      </c>
      <c r="AH440" s="8">
        <v>1</v>
      </c>
      <c r="AI440" s="8">
        <v>0</v>
      </c>
      <c r="AJ440" s="8">
        <v>13</v>
      </c>
      <c r="AK440" s="8">
        <v>5</v>
      </c>
      <c r="AL440" s="8">
        <v>29</v>
      </c>
      <c r="AM440" s="8">
        <v>23</v>
      </c>
      <c r="AN440" s="8">
        <v>3</v>
      </c>
      <c r="AO440" s="8">
        <v>17</v>
      </c>
      <c r="AP440" s="8">
        <v>24</v>
      </c>
      <c r="AQ440" s="8">
        <v>10</v>
      </c>
      <c r="AR440" s="8">
        <v>1</v>
      </c>
      <c r="AS440" s="8">
        <v>4</v>
      </c>
      <c r="AT440" s="8">
        <v>12</v>
      </c>
      <c r="AU440" s="8">
        <v>3</v>
      </c>
      <c r="AV440" s="8">
        <v>2</v>
      </c>
      <c r="AW440" s="8">
        <v>3</v>
      </c>
      <c r="AX440" s="8">
        <v>5</v>
      </c>
      <c r="AY440" s="8">
        <v>0</v>
      </c>
      <c r="AZ440" s="8">
        <v>239</v>
      </c>
      <c r="BA440" s="8">
        <v>11</v>
      </c>
      <c r="BB440" s="8">
        <v>1</v>
      </c>
      <c r="BC440" s="8">
        <v>8</v>
      </c>
      <c r="BD440" s="8">
        <v>28</v>
      </c>
      <c r="BE440" s="8">
        <v>0</v>
      </c>
      <c r="BF440" s="8">
        <v>7</v>
      </c>
      <c r="BG440" s="8">
        <v>2</v>
      </c>
      <c r="BH440" s="8">
        <v>2</v>
      </c>
      <c r="BI440" s="8">
        <v>1</v>
      </c>
      <c r="BJ440" s="8">
        <v>3</v>
      </c>
      <c r="BK440" s="8">
        <v>5</v>
      </c>
      <c r="BL440" s="8">
        <v>1</v>
      </c>
      <c r="BM440" s="8">
        <v>2</v>
      </c>
      <c r="BN440" s="8">
        <v>4</v>
      </c>
      <c r="BO440" s="8">
        <v>0</v>
      </c>
      <c r="BP440" s="8">
        <v>2</v>
      </c>
      <c r="BQ440" s="8">
        <v>45</v>
      </c>
      <c r="BR440" s="8">
        <v>3</v>
      </c>
      <c r="BS440" s="8">
        <v>2</v>
      </c>
      <c r="BT440" s="8">
        <v>3</v>
      </c>
      <c r="BU440" s="8">
        <v>4</v>
      </c>
      <c r="BV440" s="8">
        <v>11878</v>
      </c>
      <c r="BW440" s="8">
        <v>1</v>
      </c>
      <c r="BX440" s="8">
        <v>2</v>
      </c>
      <c r="BY440" s="8">
        <v>1</v>
      </c>
      <c r="BZ440" s="8">
        <v>2</v>
      </c>
      <c r="CA440" s="8">
        <v>3</v>
      </c>
      <c r="CB440" s="8">
        <v>2</v>
      </c>
      <c r="CC440" s="8">
        <v>1</v>
      </c>
      <c r="CD440" s="8">
        <v>1</v>
      </c>
      <c r="CE440" s="8">
        <v>2</v>
      </c>
      <c r="CF440" s="8">
        <v>2</v>
      </c>
      <c r="CG440" s="8">
        <v>4</v>
      </c>
      <c r="CH440" s="8">
        <v>3</v>
      </c>
      <c r="CI440" s="8">
        <v>8</v>
      </c>
      <c r="CJ440" s="8">
        <v>0</v>
      </c>
      <c r="CK440" s="8">
        <v>2</v>
      </c>
      <c r="CL440" s="8">
        <v>9</v>
      </c>
      <c r="CM440" s="8">
        <v>1</v>
      </c>
      <c r="CN440" s="8">
        <v>1</v>
      </c>
      <c r="CO440" s="8">
        <v>0</v>
      </c>
      <c r="CP440" s="8">
        <v>1</v>
      </c>
      <c r="CQ440" s="8">
        <v>5</v>
      </c>
      <c r="CR440" s="8">
        <v>2</v>
      </c>
      <c r="CS440" s="8">
        <v>1</v>
      </c>
      <c r="CT440" s="8">
        <v>0</v>
      </c>
      <c r="CU440" s="8">
        <v>0</v>
      </c>
      <c r="CV440" s="8">
        <v>5</v>
      </c>
      <c r="CW440" s="8">
        <v>26</v>
      </c>
      <c r="CX440" s="8">
        <v>18</v>
      </c>
      <c r="CY440" s="8">
        <v>4</v>
      </c>
      <c r="CZ440" s="8">
        <v>6</v>
      </c>
      <c r="DA440" s="8">
        <v>2</v>
      </c>
      <c r="DB440" s="8">
        <v>2</v>
      </c>
      <c r="DC440" s="8">
        <v>2</v>
      </c>
      <c r="DD440" s="8">
        <v>21</v>
      </c>
      <c r="DE440" s="8">
        <v>62</v>
      </c>
      <c r="DF440" s="8">
        <v>56408</v>
      </c>
      <c r="DG440" s="8">
        <v>16</v>
      </c>
      <c r="DH440" s="8">
        <v>97</v>
      </c>
      <c r="DI440" s="8">
        <v>3</v>
      </c>
      <c r="DJ440" s="8">
        <v>2</v>
      </c>
      <c r="DK440" s="8">
        <v>15</v>
      </c>
      <c r="DL440" s="8">
        <v>58</v>
      </c>
      <c r="DM440" s="8">
        <v>1</v>
      </c>
      <c r="DN440" s="8">
        <v>15</v>
      </c>
      <c r="DO440" s="8">
        <v>2</v>
      </c>
      <c r="DP440" s="8">
        <v>5</v>
      </c>
      <c r="DQ440" s="8">
        <v>16</v>
      </c>
      <c r="DR440" s="8">
        <v>1</v>
      </c>
      <c r="DS440" s="8">
        <v>339</v>
      </c>
      <c r="DT440" s="8">
        <v>4</v>
      </c>
      <c r="DU440" s="8">
        <v>0</v>
      </c>
      <c r="DV440" s="8">
        <v>7</v>
      </c>
      <c r="DW440" s="8">
        <v>2</v>
      </c>
      <c r="DX440" s="8">
        <v>18</v>
      </c>
      <c r="DY440" s="8">
        <v>3</v>
      </c>
      <c r="DZ440" s="8">
        <v>9</v>
      </c>
      <c r="EA440" s="8">
        <v>8</v>
      </c>
      <c r="EB440" s="8">
        <v>10</v>
      </c>
      <c r="EC440" s="8">
        <v>2</v>
      </c>
      <c r="ED440" s="8">
        <v>7</v>
      </c>
      <c r="EE440" s="8">
        <v>3</v>
      </c>
      <c r="EF440" s="8">
        <v>1</v>
      </c>
      <c r="EG440" s="8">
        <v>0</v>
      </c>
    </row>
    <row r="441" spans="2:137" ht="12.75">
      <c r="B441" s="7" t="s">
        <v>128</v>
      </c>
      <c r="C441" s="8">
        <v>5</v>
      </c>
      <c r="D441" s="8">
        <v>9</v>
      </c>
      <c r="E441" s="8">
        <v>4</v>
      </c>
      <c r="F441" s="8">
        <v>2</v>
      </c>
      <c r="G441" s="8">
        <v>5</v>
      </c>
      <c r="H441" s="8">
        <v>0</v>
      </c>
      <c r="I441" s="8">
        <v>7</v>
      </c>
      <c r="J441" s="8">
        <v>0</v>
      </c>
      <c r="K441" s="8">
        <v>0</v>
      </c>
      <c r="L441" s="8">
        <v>1</v>
      </c>
      <c r="M441" s="8">
        <v>3</v>
      </c>
      <c r="N441" s="8">
        <v>13</v>
      </c>
      <c r="O441" s="8">
        <v>5</v>
      </c>
      <c r="P441" s="8">
        <v>0</v>
      </c>
      <c r="Q441" s="8">
        <v>1</v>
      </c>
      <c r="R441" s="8">
        <v>21</v>
      </c>
      <c r="S441" s="8">
        <v>9030</v>
      </c>
      <c r="T441" s="8">
        <v>719</v>
      </c>
      <c r="U441" s="8">
        <v>1</v>
      </c>
      <c r="V441" s="8">
        <v>2</v>
      </c>
      <c r="W441" s="8">
        <v>2</v>
      </c>
      <c r="X441" s="8">
        <v>0</v>
      </c>
      <c r="Y441" s="8">
        <v>42</v>
      </c>
      <c r="Z441" s="8">
        <v>41</v>
      </c>
      <c r="AA441" s="8">
        <v>1</v>
      </c>
      <c r="AB441" s="8">
        <v>0</v>
      </c>
      <c r="AC441" s="8">
        <v>0</v>
      </c>
      <c r="AD441" s="8">
        <v>4</v>
      </c>
      <c r="AE441" s="8">
        <v>7</v>
      </c>
      <c r="AF441" s="8">
        <v>6</v>
      </c>
      <c r="AG441" s="8">
        <v>53</v>
      </c>
      <c r="AH441" s="8">
        <v>1</v>
      </c>
      <c r="AI441" s="8">
        <v>1</v>
      </c>
      <c r="AJ441" s="8">
        <v>5</v>
      </c>
      <c r="AK441" s="8">
        <v>1</v>
      </c>
      <c r="AL441" s="8">
        <v>34</v>
      </c>
      <c r="AM441" s="8">
        <v>2</v>
      </c>
      <c r="AN441" s="8">
        <v>12</v>
      </c>
      <c r="AO441" s="8">
        <v>13</v>
      </c>
      <c r="AP441" s="8">
        <v>18</v>
      </c>
      <c r="AQ441" s="8">
        <v>4</v>
      </c>
      <c r="AR441" s="8">
        <v>5</v>
      </c>
      <c r="AS441" s="8">
        <v>3</v>
      </c>
      <c r="AT441" s="8">
        <v>10</v>
      </c>
      <c r="AU441" s="8">
        <v>4</v>
      </c>
      <c r="AV441" s="8">
        <v>4</v>
      </c>
      <c r="AW441" s="8">
        <v>6</v>
      </c>
      <c r="AX441" s="8">
        <v>3</v>
      </c>
      <c r="AY441" s="8">
        <v>1</v>
      </c>
      <c r="AZ441" s="8">
        <v>133</v>
      </c>
      <c r="BA441" s="8">
        <v>9</v>
      </c>
      <c r="BB441" s="8">
        <v>0</v>
      </c>
      <c r="BC441" s="8">
        <v>6</v>
      </c>
      <c r="BD441" s="8">
        <v>4</v>
      </c>
      <c r="BE441" s="8">
        <v>1</v>
      </c>
      <c r="BF441" s="8">
        <v>2</v>
      </c>
      <c r="BG441" s="8">
        <v>1</v>
      </c>
      <c r="BH441" s="8">
        <v>6</v>
      </c>
      <c r="BI441" s="8">
        <v>0</v>
      </c>
      <c r="BJ441" s="8">
        <v>1</v>
      </c>
      <c r="BK441" s="8">
        <v>1</v>
      </c>
      <c r="BL441" s="8">
        <v>1</v>
      </c>
      <c r="BM441" s="8">
        <v>0</v>
      </c>
      <c r="BN441" s="8">
        <v>4</v>
      </c>
      <c r="BO441" s="8">
        <v>1</v>
      </c>
      <c r="BP441" s="8">
        <v>1</v>
      </c>
      <c r="BQ441" s="8">
        <v>23</v>
      </c>
      <c r="BR441" s="8">
        <v>1</v>
      </c>
      <c r="BS441" s="8">
        <v>0</v>
      </c>
      <c r="BT441" s="8">
        <v>7</v>
      </c>
      <c r="BU441" s="8">
        <v>31</v>
      </c>
      <c r="BV441" s="8">
        <v>5480</v>
      </c>
      <c r="BW441" s="8">
        <v>0</v>
      </c>
      <c r="BX441" s="8">
        <v>4</v>
      </c>
      <c r="BY441" s="8">
        <v>3</v>
      </c>
      <c r="BZ441" s="8">
        <v>4</v>
      </c>
      <c r="CA441" s="8">
        <v>4</v>
      </c>
      <c r="CB441" s="8">
        <v>0</v>
      </c>
      <c r="CC441" s="8">
        <v>0</v>
      </c>
      <c r="CD441" s="8">
        <v>0</v>
      </c>
      <c r="CE441" s="8">
        <v>3</v>
      </c>
      <c r="CF441" s="8">
        <v>0</v>
      </c>
      <c r="CG441" s="8">
        <v>4</v>
      </c>
      <c r="CH441" s="8">
        <v>4</v>
      </c>
      <c r="CI441" s="8">
        <v>6</v>
      </c>
      <c r="CJ441" s="8">
        <v>0</v>
      </c>
      <c r="CK441" s="8">
        <v>0</v>
      </c>
      <c r="CL441" s="8">
        <v>3</v>
      </c>
      <c r="CM441" s="8">
        <v>1</v>
      </c>
      <c r="CN441" s="8">
        <v>4</v>
      </c>
      <c r="CO441" s="8">
        <v>2</v>
      </c>
      <c r="CP441" s="8">
        <v>3</v>
      </c>
      <c r="CQ441" s="8">
        <v>4</v>
      </c>
      <c r="CR441" s="8">
        <v>2</v>
      </c>
      <c r="CS441" s="8">
        <v>1</v>
      </c>
      <c r="CT441" s="8">
        <v>1</v>
      </c>
      <c r="CU441" s="8">
        <v>0</v>
      </c>
      <c r="CV441" s="8">
        <v>3</v>
      </c>
      <c r="CW441" s="8">
        <v>29</v>
      </c>
      <c r="CX441" s="8">
        <v>13</v>
      </c>
      <c r="CY441" s="8">
        <v>1</v>
      </c>
      <c r="CZ441" s="8">
        <v>4</v>
      </c>
      <c r="DA441" s="8">
        <v>0</v>
      </c>
      <c r="DB441" s="8">
        <v>6</v>
      </c>
      <c r="DC441" s="8">
        <v>7</v>
      </c>
      <c r="DD441" s="8">
        <v>13</v>
      </c>
      <c r="DE441" s="8">
        <v>108</v>
      </c>
      <c r="DF441" s="8">
        <v>28773</v>
      </c>
      <c r="DG441" s="8">
        <v>9</v>
      </c>
      <c r="DH441" s="8">
        <v>79</v>
      </c>
      <c r="DI441" s="8">
        <v>4</v>
      </c>
      <c r="DJ441" s="8">
        <v>10</v>
      </c>
      <c r="DK441" s="8">
        <v>20</v>
      </c>
      <c r="DL441" s="8">
        <v>106</v>
      </c>
      <c r="DM441" s="8">
        <v>4</v>
      </c>
      <c r="DN441" s="8">
        <v>6</v>
      </c>
      <c r="DO441" s="8">
        <v>6</v>
      </c>
      <c r="DP441" s="8">
        <v>7</v>
      </c>
      <c r="DQ441" s="8">
        <v>2</v>
      </c>
      <c r="DR441" s="8">
        <v>21</v>
      </c>
      <c r="DS441" s="8">
        <v>87</v>
      </c>
      <c r="DT441" s="8">
        <v>2</v>
      </c>
      <c r="DU441" s="8">
        <v>3</v>
      </c>
      <c r="DV441" s="8">
        <v>1</v>
      </c>
      <c r="DW441" s="8">
        <v>2</v>
      </c>
      <c r="DX441" s="8">
        <v>3</v>
      </c>
      <c r="DY441" s="8">
        <v>1</v>
      </c>
      <c r="DZ441" s="8">
        <v>1</v>
      </c>
      <c r="EA441" s="8">
        <v>15</v>
      </c>
      <c r="EB441" s="8">
        <v>7</v>
      </c>
      <c r="EC441" s="8">
        <v>3</v>
      </c>
      <c r="ED441" s="8">
        <v>3</v>
      </c>
      <c r="EE441" s="8">
        <v>1</v>
      </c>
      <c r="EF441" s="8">
        <v>2</v>
      </c>
      <c r="EG441" s="8">
        <v>0</v>
      </c>
    </row>
    <row r="442" spans="1:137" ht="12.75">
      <c r="A442" s="9" t="s">
        <v>13</v>
      </c>
      <c r="C442" s="8">
        <v>15</v>
      </c>
      <c r="D442" s="8">
        <v>70</v>
      </c>
      <c r="E442" s="8">
        <v>7</v>
      </c>
      <c r="F442" s="8">
        <v>4</v>
      </c>
      <c r="G442" s="8">
        <v>13</v>
      </c>
      <c r="H442" s="8">
        <v>8</v>
      </c>
      <c r="I442" s="8">
        <v>49</v>
      </c>
      <c r="J442" s="8">
        <v>0</v>
      </c>
      <c r="K442" s="8">
        <v>2</v>
      </c>
      <c r="L442" s="8">
        <v>19</v>
      </c>
      <c r="M442" s="8">
        <v>4</v>
      </c>
      <c r="N442" s="8">
        <v>27</v>
      </c>
      <c r="O442" s="8">
        <v>13</v>
      </c>
      <c r="P442" s="8">
        <v>2</v>
      </c>
      <c r="Q442" s="8">
        <v>2</v>
      </c>
      <c r="R442" s="8">
        <v>36</v>
      </c>
      <c r="S442" s="8">
        <v>19926</v>
      </c>
      <c r="T442" s="8">
        <v>1990</v>
      </c>
      <c r="U442" s="8">
        <v>1</v>
      </c>
      <c r="V442" s="8">
        <v>6</v>
      </c>
      <c r="W442" s="8">
        <v>8</v>
      </c>
      <c r="X442" s="8">
        <v>2</v>
      </c>
      <c r="Y442" s="8">
        <v>87</v>
      </c>
      <c r="Z442" s="8">
        <v>110</v>
      </c>
      <c r="AA442" s="8">
        <v>1</v>
      </c>
      <c r="AB442" s="8">
        <v>2</v>
      </c>
      <c r="AC442" s="8">
        <v>4</v>
      </c>
      <c r="AD442" s="8">
        <v>8</v>
      </c>
      <c r="AE442" s="8">
        <v>9</v>
      </c>
      <c r="AF442" s="8">
        <v>17</v>
      </c>
      <c r="AG442" s="8">
        <v>154</v>
      </c>
      <c r="AH442" s="8">
        <v>2</v>
      </c>
      <c r="AI442" s="8">
        <v>1</v>
      </c>
      <c r="AJ442" s="8">
        <v>18</v>
      </c>
      <c r="AK442" s="8">
        <v>6</v>
      </c>
      <c r="AL442" s="8">
        <v>63</v>
      </c>
      <c r="AM442" s="8">
        <v>25</v>
      </c>
      <c r="AN442" s="8">
        <v>15</v>
      </c>
      <c r="AO442" s="8">
        <v>30</v>
      </c>
      <c r="AP442" s="8">
        <v>42</v>
      </c>
      <c r="AQ442" s="8">
        <v>14</v>
      </c>
      <c r="AR442" s="8">
        <v>6</v>
      </c>
      <c r="AS442" s="8">
        <v>7</v>
      </c>
      <c r="AT442" s="8">
        <v>22</v>
      </c>
      <c r="AU442" s="8">
        <v>7</v>
      </c>
      <c r="AV442" s="8">
        <v>6</v>
      </c>
      <c r="AW442" s="8">
        <v>9</v>
      </c>
      <c r="AX442" s="8">
        <v>8</v>
      </c>
      <c r="AY442" s="8">
        <v>1</v>
      </c>
      <c r="AZ442" s="8">
        <v>372</v>
      </c>
      <c r="BA442" s="8">
        <v>20</v>
      </c>
      <c r="BB442" s="8">
        <v>1</v>
      </c>
      <c r="BC442" s="8">
        <v>14</v>
      </c>
      <c r="BD442" s="8">
        <v>32</v>
      </c>
      <c r="BE442" s="8">
        <v>1</v>
      </c>
      <c r="BF442" s="8">
        <v>9</v>
      </c>
      <c r="BG442" s="8">
        <v>3</v>
      </c>
      <c r="BH442" s="8">
        <v>8</v>
      </c>
      <c r="BI442" s="8">
        <v>1</v>
      </c>
      <c r="BJ442" s="8">
        <v>4</v>
      </c>
      <c r="BK442" s="8">
        <v>6</v>
      </c>
      <c r="BL442" s="8">
        <v>2</v>
      </c>
      <c r="BM442" s="8">
        <v>2</v>
      </c>
      <c r="BN442" s="8">
        <v>8</v>
      </c>
      <c r="BO442" s="8">
        <v>1</v>
      </c>
      <c r="BP442" s="8">
        <v>3</v>
      </c>
      <c r="BQ442" s="8">
        <v>68</v>
      </c>
      <c r="BR442" s="8">
        <v>4</v>
      </c>
      <c r="BS442" s="8">
        <v>2</v>
      </c>
      <c r="BT442" s="8">
        <v>10</v>
      </c>
      <c r="BU442" s="8">
        <v>35</v>
      </c>
      <c r="BV442" s="8">
        <v>17358</v>
      </c>
      <c r="BW442" s="8">
        <v>1</v>
      </c>
      <c r="BX442" s="8">
        <v>6</v>
      </c>
      <c r="BY442" s="8">
        <v>4</v>
      </c>
      <c r="BZ442" s="8">
        <v>6</v>
      </c>
      <c r="CA442" s="8">
        <v>7</v>
      </c>
      <c r="CB442" s="8">
        <v>2</v>
      </c>
      <c r="CC442" s="8">
        <v>1</v>
      </c>
      <c r="CD442" s="8">
        <v>1</v>
      </c>
      <c r="CE442" s="8">
        <v>5</v>
      </c>
      <c r="CF442" s="8">
        <v>2</v>
      </c>
      <c r="CG442" s="8">
        <v>8</v>
      </c>
      <c r="CH442" s="8">
        <v>7</v>
      </c>
      <c r="CI442" s="8">
        <v>14</v>
      </c>
      <c r="CJ442" s="8">
        <v>0</v>
      </c>
      <c r="CK442" s="8">
        <v>2</v>
      </c>
      <c r="CL442" s="8">
        <v>12</v>
      </c>
      <c r="CM442" s="8">
        <v>2</v>
      </c>
      <c r="CN442" s="8">
        <v>5</v>
      </c>
      <c r="CO442" s="8">
        <v>2</v>
      </c>
      <c r="CP442" s="8">
        <v>4</v>
      </c>
      <c r="CQ442" s="8">
        <v>9</v>
      </c>
      <c r="CR442" s="8">
        <v>4</v>
      </c>
      <c r="CS442" s="8">
        <v>2</v>
      </c>
      <c r="CT442" s="8">
        <v>1</v>
      </c>
      <c r="CU442" s="8">
        <v>0</v>
      </c>
      <c r="CV442" s="8">
        <v>8</v>
      </c>
      <c r="CW442" s="8">
        <v>55</v>
      </c>
      <c r="CX442" s="8">
        <v>31</v>
      </c>
      <c r="CY442" s="8">
        <v>5</v>
      </c>
      <c r="CZ442" s="8">
        <v>10</v>
      </c>
      <c r="DA442" s="8">
        <v>2</v>
      </c>
      <c r="DB442" s="8">
        <v>8</v>
      </c>
      <c r="DC442" s="8">
        <v>9</v>
      </c>
      <c r="DD442" s="8">
        <v>34</v>
      </c>
      <c r="DE442" s="8">
        <v>170</v>
      </c>
      <c r="DF442" s="8">
        <v>85181</v>
      </c>
      <c r="DG442" s="8">
        <v>25</v>
      </c>
      <c r="DH442" s="8">
        <v>176</v>
      </c>
      <c r="DI442" s="8">
        <v>7</v>
      </c>
      <c r="DJ442" s="8">
        <v>12</v>
      </c>
      <c r="DK442" s="8">
        <v>35</v>
      </c>
      <c r="DL442" s="8">
        <v>164</v>
      </c>
      <c r="DM442" s="8">
        <v>5</v>
      </c>
      <c r="DN442" s="8">
        <v>21</v>
      </c>
      <c r="DO442" s="8">
        <v>8</v>
      </c>
      <c r="DP442" s="8">
        <v>12</v>
      </c>
      <c r="DQ442" s="8">
        <v>18</v>
      </c>
      <c r="DR442" s="8">
        <v>22</v>
      </c>
      <c r="DS442" s="8">
        <v>426</v>
      </c>
      <c r="DT442" s="8">
        <v>6</v>
      </c>
      <c r="DU442" s="8">
        <v>3</v>
      </c>
      <c r="DV442" s="8">
        <v>8</v>
      </c>
      <c r="DW442" s="8">
        <v>4</v>
      </c>
      <c r="DX442" s="8">
        <v>21</v>
      </c>
      <c r="DY442" s="8">
        <v>4</v>
      </c>
      <c r="DZ442" s="8">
        <v>10</v>
      </c>
      <c r="EA442" s="8">
        <v>23</v>
      </c>
      <c r="EB442" s="8">
        <v>17</v>
      </c>
      <c r="EC442" s="8">
        <v>5</v>
      </c>
      <c r="ED442" s="8">
        <v>10</v>
      </c>
      <c r="EE442" s="8">
        <v>4</v>
      </c>
      <c r="EF442" s="8">
        <v>3</v>
      </c>
      <c r="EG442" s="8">
        <v>0</v>
      </c>
    </row>
    <row r="443" spans="2:137" s="10" customFormat="1" ht="12.75" customHeight="1">
      <c r="B443" s="11" t="s">
        <v>145</v>
      </c>
      <c r="C443" s="12">
        <f aca="true" t="shared" si="230" ref="C443:AH443">C442/127512</f>
        <v>0.0001176359872012046</v>
      </c>
      <c r="D443" s="12">
        <f t="shared" si="230"/>
        <v>0.0005489679402722881</v>
      </c>
      <c r="E443" s="12">
        <f t="shared" si="230"/>
        <v>5.489679402722881E-05</v>
      </c>
      <c r="F443" s="12">
        <f t="shared" si="230"/>
        <v>3.136959658698789E-05</v>
      </c>
      <c r="G443" s="12">
        <f t="shared" si="230"/>
        <v>0.00010195118890771064</v>
      </c>
      <c r="H443" s="12">
        <f t="shared" si="230"/>
        <v>6.273919317397578E-05</v>
      </c>
      <c r="I443" s="12">
        <f t="shared" si="230"/>
        <v>0.0003842775581906017</v>
      </c>
      <c r="J443" s="12">
        <f t="shared" si="230"/>
        <v>0</v>
      </c>
      <c r="K443" s="12">
        <f t="shared" si="230"/>
        <v>1.5684798293493945E-05</v>
      </c>
      <c r="L443" s="12">
        <f t="shared" si="230"/>
        <v>0.00014900558378819247</v>
      </c>
      <c r="M443" s="12">
        <f t="shared" si="230"/>
        <v>3.136959658698789E-05</v>
      </c>
      <c r="N443" s="12">
        <f t="shared" si="230"/>
        <v>0.00021174477696216828</v>
      </c>
      <c r="O443" s="12">
        <f t="shared" si="230"/>
        <v>0.00010195118890771064</v>
      </c>
      <c r="P443" s="12">
        <f t="shared" si="230"/>
        <v>1.5684798293493945E-05</v>
      </c>
      <c r="Q443" s="12">
        <f t="shared" si="230"/>
        <v>1.5684798293493945E-05</v>
      </c>
      <c r="R443" s="12">
        <f t="shared" si="230"/>
        <v>0.000282326369282891</v>
      </c>
      <c r="S443" s="12">
        <f t="shared" si="230"/>
        <v>0.1562676453980802</v>
      </c>
      <c r="T443" s="12">
        <f t="shared" si="230"/>
        <v>0.015606374302026476</v>
      </c>
      <c r="U443" s="12">
        <f t="shared" si="230"/>
        <v>7.842399146746973E-06</v>
      </c>
      <c r="V443" s="12">
        <f t="shared" si="230"/>
        <v>4.7054394880481836E-05</v>
      </c>
      <c r="W443" s="12">
        <f t="shared" si="230"/>
        <v>6.273919317397578E-05</v>
      </c>
      <c r="X443" s="12">
        <f t="shared" si="230"/>
        <v>1.5684798293493945E-05</v>
      </c>
      <c r="Y443" s="12">
        <f t="shared" si="230"/>
        <v>0.0006822887257669866</v>
      </c>
      <c r="Z443" s="12">
        <f t="shared" si="230"/>
        <v>0.000862663906142167</v>
      </c>
      <c r="AA443" s="12">
        <f t="shared" si="230"/>
        <v>7.842399146746973E-06</v>
      </c>
      <c r="AB443" s="12">
        <f t="shared" si="230"/>
        <v>1.5684798293493945E-05</v>
      </c>
      <c r="AC443" s="12">
        <f t="shared" si="230"/>
        <v>3.136959658698789E-05</v>
      </c>
      <c r="AD443" s="12">
        <f t="shared" si="230"/>
        <v>6.273919317397578E-05</v>
      </c>
      <c r="AE443" s="12">
        <f t="shared" si="230"/>
        <v>7.058159232072275E-05</v>
      </c>
      <c r="AF443" s="12">
        <f t="shared" si="230"/>
        <v>0.00013332078549469853</v>
      </c>
      <c r="AG443" s="12">
        <f t="shared" si="230"/>
        <v>0.0012077294685990338</v>
      </c>
      <c r="AH443" s="12">
        <f t="shared" si="230"/>
        <v>1.5684798293493945E-05</v>
      </c>
      <c r="AI443" s="12">
        <f aca="true" t="shared" si="231" ref="AI443:CT443">AI442/127512</f>
        <v>7.842399146746973E-06</v>
      </c>
      <c r="AJ443" s="12">
        <f t="shared" si="231"/>
        <v>0.0001411631846414455</v>
      </c>
      <c r="AK443" s="12">
        <f t="shared" si="231"/>
        <v>4.7054394880481836E-05</v>
      </c>
      <c r="AL443" s="12">
        <f t="shared" si="231"/>
        <v>0.0004940711462450593</v>
      </c>
      <c r="AM443" s="12">
        <f t="shared" si="231"/>
        <v>0.00019605997866867431</v>
      </c>
      <c r="AN443" s="12">
        <f t="shared" si="231"/>
        <v>0.0001176359872012046</v>
      </c>
      <c r="AO443" s="12">
        <f t="shared" si="231"/>
        <v>0.0002352719744024092</v>
      </c>
      <c r="AP443" s="12">
        <f t="shared" si="231"/>
        <v>0.00032938076416337287</v>
      </c>
      <c r="AQ443" s="12">
        <f t="shared" si="231"/>
        <v>0.00010979358805445762</v>
      </c>
      <c r="AR443" s="12">
        <f t="shared" si="231"/>
        <v>4.7054394880481836E-05</v>
      </c>
      <c r="AS443" s="12">
        <f t="shared" si="231"/>
        <v>5.489679402722881E-05</v>
      </c>
      <c r="AT443" s="12">
        <f t="shared" si="231"/>
        <v>0.0001725327812284334</v>
      </c>
      <c r="AU443" s="12">
        <f t="shared" si="231"/>
        <v>5.489679402722881E-05</v>
      </c>
      <c r="AV443" s="12">
        <f t="shared" si="231"/>
        <v>4.7054394880481836E-05</v>
      </c>
      <c r="AW443" s="12">
        <f t="shared" si="231"/>
        <v>7.058159232072275E-05</v>
      </c>
      <c r="AX443" s="12">
        <f t="shared" si="231"/>
        <v>6.273919317397578E-05</v>
      </c>
      <c r="AY443" s="12">
        <f t="shared" si="231"/>
        <v>7.842399146746973E-06</v>
      </c>
      <c r="AZ443" s="12">
        <f t="shared" si="231"/>
        <v>0.002917372482589874</v>
      </c>
      <c r="BA443" s="12">
        <f t="shared" si="231"/>
        <v>0.00015684798293493947</v>
      </c>
      <c r="BB443" s="12">
        <f t="shared" si="231"/>
        <v>7.842399146746973E-06</v>
      </c>
      <c r="BC443" s="12">
        <f t="shared" si="231"/>
        <v>0.00010979358805445762</v>
      </c>
      <c r="BD443" s="12">
        <f t="shared" si="231"/>
        <v>0.0002509567726959031</v>
      </c>
      <c r="BE443" s="12">
        <f t="shared" si="231"/>
        <v>7.842399146746973E-06</v>
      </c>
      <c r="BF443" s="12">
        <f t="shared" si="231"/>
        <v>7.058159232072275E-05</v>
      </c>
      <c r="BG443" s="12">
        <f t="shared" si="231"/>
        <v>2.3527197440240918E-05</v>
      </c>
      <c r="BH443" s="12">
        <f t="shared" si="231"/>
        <v>6.273919317397578E-05</v>
      </c>
      <c r="BI443" s="12">
        <f t="shared" si="231"/>
        <v>7.842399146746973E-06</v>
      </c>
      <c r="BJ443" s="12">
        <f t="shared" si="231"/>
        <v>3.136959658698789E-05</v>
      </c>
      <c r="BK443" s="12">
        <f t="shared" si="231"/>
        <v>4.7054394880481836E-05</v>
      </c>
      <c r="BL443" s="12">
        <f t="shared" si="231"/>
        <v>1.5684798293493945E-05</v>
      </c>
      <c r="BM443" s="12">
        <f t="shared" si="231"/>
        <v>1.5684798293493945E-05</v>
      </c>
      <c r="BN443" s="12">
        <f t="shared" si="231"/>
        <v>6.273919317397578E-05</v>
      </c>
      <c r="BO443" s="12">
        <f t="shared" si="231"/>
        <v>7.842399146746973E-06</v>
      </c>
      <c r="BP443" s="12">
        <f t="shared" si="231"/>
        <v>2.3527197440240918E-05</v>
      </c>
      <c r="BQ443" s="12">
        <f t="shared" si="231"/>
        <v>0.0005332831419787941</v>
      </c>
      <c r="BR443" s="12">
        <f t="shared" si="231"/>
        <v>3.136959658698789E-05</v>
      </c>
      <c r="BS443" s="12">
        <f t="shared" si="231"/>
        <v>1.5684798293493945E-05</v>
      </c>
      <c r="BT443" s="12">
        <f t="shared" si="231"/>
        <v>7.842399146746973E-05</v>
      </c>
      <c r="BU443" s="12">
        <f t="shared" si="231"/>
        <v>0.00027448397013614406</v>
      </c>
      <c r="BV443" s="12">
        <f t="shared" si="231"/>
        <v>0.13612836438923395</v>
      </c>
      <c r="BW443" s="12">
        <f t="shared" si="231"/>
        <v>7.842399146746973E-06</v>
      </c>
      <c r="BX443" s="12">
        <f t="shared" si="231"/>
        <v>4.7054394880481836E-05</v>
      </c>
      <c r="BY443" s="12">
        <f t="shared" si="231"/>
        <v>3.136959658698789E-05</v>
      </c>
      <c r="BZ443" s="12">
        <f t="shared" si="231"/>
        <v>4.7054394880481836E-05</v>
      </c>
      <c r="CA443" s="12">
        <f t="shared" si="231"/>
        <v>5.489679402722881E-05</v>
      </c>
      <c r="CB443" s="12">
        <f t="shared" si="231"/>
        <v>1.5684798293493945E-05</v>
      </c>
      <c r="CC443" s="12">
        <f t="shared" si="231"/>
        <v>7.842399146746973E-06</v>
      </c>
      <c r="CD443" s="12">
        <f t="shared" si="231"/>
        <v>7.842399146746973E-06</v>
      </c>
      <c r="CE443" s="12">
        <f t="shared" si="231"/>
        <v>3.921199573373487E-05</v>
      </c>
      <c r="CF443" s="12">
        <f t="shared" si="231"/>
        <v>1.5684798293493945E-05</v>
      </c>
      <c r="CG443" s="12">
        <f t="shared" si="231"/>
        <v>6.273919317397578E-05</v>
      </c>
      <c r="CH443" s="12">
        <f t="shared" si="231"/>
        <v>5.489679402722881E-05</v>
      </c>
      <c r="CI443" s="12">
        <f t="shared" si="231"/>
        <v>0.00010979358805445762</v>
      </c>
      <c r="CJ443" s="12">
        <f t="shared" si="231"/>
        <v>0</v>
      </c>
      <c r="CK443" s="12">
        <f t="shared" si="231"/>
        <v>1.5684798293493945E-05</v>
      </c>
      <c r="CL443" s="12">
        <f t="shared" si="231"/>
        <v>9.410878976096367E-05</v>
      </c>
      <c r="CM443" s="12">
        <f t="shared" si="231"/>
        <v>1.5684798293493945E-05</v>
      </c>
      <c r="CN443" s="12">
        <f t="shared" si="231"/>
        <v>3.921199573373487E-05</v>
      </c>
      <c r="CO443" s="12">
        <f t="shared" si="231"/>
        <v>1.5684798293493945E-05</v>
      </c>
      <c r="CP443" s="12">
        <f t="shared" si="231"/>
        <v>3.136959658698789E-05</v>
      </c>
      <c r="CQ443" s="12">
        <f t="shared" si="231"/>
        <v>7.058159232072275E-05</v>
      </c>
      <c r="CR443" s="12">
        <f t="shared" si="231"/>
        <v>3.136959658698789E-05</v>
      </c>
      <c r="CS443" s="12">
        <f t="shared" si="231"/>
        <v>1.5684798293493945E-05</v>
      </c>
      <c r="CT443" s="12">
        <f t="shared" si="231"/>
        <v>7.842399146746973E-06</v>
      </c>
      <c r="CU443" s="12">
        <f aca="true" t="shared" si="232" ref="CU443:EG443">CU442/127512</f>
        <v>0</v>
      </c>
      <c r="CV443" s="12">
        <f t="shared" si="232"/>
        <v>6.273919317397578E-05</v>
      </c>
      <c r="CW443" s="12">
        <f t="shared" si="232"/>
        <v>0.0004313319530710835</v>
      </c>
      <c r="CX443" s="12">
        <f t="shared" si="232"/>
        <v>0.00024311437354915616</v>
      </c>
      <c r="CY443" s="12">
        <f t="shared" si="232"/>
        <v>3.921199573373487E-05</v>
      </c>
      <c r="CZ443" s="12">
        <f t="shared" si="232"/>
        <v>7.842399146746973E-05</v>
      </c>
      <c r="DA443" s="12">
        <f t="shared" si="232"/>
        <v>1.5684798293493945E-05</v>
      </c>
      <c r="DB443" s="12">
        <f t="shared" si="232"/>
        <v>6.273919317397578E-05</v>
      </c>
      <c r="DC443" s="12">
        <f t="shared" si="232"/>
        <v>7.058159232072275E-05</v>
      </c>
      <c r="DD443" s="12">
        <f t="shared" si="232"/>
        <v>0.00026664157098939706</v>
      </c>
      <c r="DE443" s="12">
        <f t="shared" si="232"/>
        <v>0.0013332078549469855</v>
      </c>
      <c r="DF443" s="12">
        <f t="shared" si="232"/>
        <v>0.6680234017190539</v>
      </c>
      <c r="DG443" s="12">
        <f t="shared" si="232"/>
        <v>0.00019605997866867431</v>
      </c>
      <c r="DH443" s="12">
        <f t="shared" si="232"/>
        <v>0.0013802622498274672</v>
      </c>
      <c r="DI443" s="12">
        <f t="shared" si="232"/>
        <v>5.489679402722881E-05</v>
      </c>
      <c r="DJ443" s="12">
        <f t="shared" si="232"/>
        <v>9.410878976096367E-05</v>
      </c>
      <c r="DK443" s="12">
        <f t="shared" si="232"/>
        <v>0.00027448397013614406</v>
      </c>
      <c r="DL443" s="12">
        <f t="shared" si="232"/>
        <v>0.0012861534600665035</v>
      </c>
      <c r="DM443" s="12">
        <f t="shared" si="232"/>
        <v>3.921199573373487E-05</v>
      </c>
      <c r="DN443" s="12">
        <f t="shared" si="232"/>
        <v>0.00016469038208168644</v>
      </c>
      <c r="DO443" s="12">
        <f t="shared" si="232"/>
        <v>6.273919317397578E-05</v>
      </c>
      <c r="DP443" s="12">
        <f t="shared" si="232"/>
        <v>9.410878976096367E-05</v>
      </c>
      <c r="DQ443" s="12">
        <f t="shared" si="232"/>
        <v>0.0001411631846414455</v>
      </c>
      <c r="DR443" s="12">
        <f t="shared" si="232"/>
        <v>0.0001725327812284334</v>
      </c>
      <c r="DS443" s="12">
        <f t="shared" si="232"/>
        <v>0.0033408620365142105</v>
      </c>
      <c r="DT443" s="12">
        <f t="shared" si="232"/>
        <v>4.7054394880481836E-05</v>
      </c>
      <c r="DU443" s="12">
        <f t="shared" si="232"/>
        <v>2.3527197440240918E-05</v>
      </c>
      <c r="DV443" s="12">
        <f t="shared" si="232"/>
        <v>6.273919317397578E-05</v>
      </c>
      <c r="DW443" s="12">
        <f t="shared" si="232"/>
        <v>3.136959658698789E-05</v>
      </c>
      <c r="DX443" s="12">
        <f t="shared" si="232"/>
        <v>0.00016469038208168644</v>
      </c>
      <c r="DY443" s="12">
        <f t="shared" si="232"/>
        <v>3.136959658698789E-05</v>
      </c>
      <c r="DZ443" s="12">
        <f t="shared" si="232"/>
        <v>7.842399146746973E-05</v>
      </c>
      <c r="EA443" s="12">
        <f t="shared" si="232"/>
        <v>0.00018037518037518038</v>
      </c>
      <c r="EB443" s="12">
        <f t="shared" si="232"/>
        <v>0.00013332078549469853</v>
      </c>
      <c r="EC443" s="12">
        <f t="shared" si="232"/>
        <v>3.921199573373487E-05</v>
      </c>
      <c r="ED443" s="12">
        <f t="shared" si="232"/>
        <v>7.842399146746973E-05</v>
      </c>
      <c r="EE443" s="12">
        <f t="shared" si="232"/>
        <v>3.136959658698789E-05</v>
      </c>
      <c r="EF443" s="12">
        <f t="shared" si="232"/>
        <v>2.3527197440240918E-05</v>
      </c>
      <c r="EG443" s="12">
        <f t="shared" si="232"/>
        <v>0</v>
      </c>
    </row>
    <row r="444" spans="2:137" ht="4.5" customHeight="1">
      <c r="B444" s="13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</row>
    <row r="445" spans="1:137" ht="12.75">
      <c r="A445" s="3" t="s">
        <v>137</v>
      </c>
      <c r="B445" s="13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</row>
    <row r="446" spans="2:137" ht="12.75">
      <c r="B446" s="7" t="s">
        <v>128</v>
      </c>
      <c r="C446" s="8">
        <v>14</v>
      </c>
      <c r="D446" s="8">
        <v>23</v>
      </c>
      <c r="E446" s="8">
        <v>10</v>
      </c>
      <c r="F446" s="8">
        <v>7</v>
      </c>
      <c r="G446" s="8">
        <v>12</v>
      </c>
      <c r="H446" s="8">
        <v>14</v>
      </c>
      <c r="I446" s="8">
        <v>52</v>
      </c>
      <c r="J446" s="8">
        <v>3</v>
      </c>
      <c r="K446" s="8">
        <v>3</v>
      </c>
      <c r="L446" s="8">
        <v>2</v>
      </c>
      <c r="M446" s="8">
        <v>2</v>
      </c>
      <c r="N446" s="8">
        <v>33</v>
      </c>
      <c r="O446" s="8">
        <v>15</v>
      </c>
      <c r="P446" s="8">
        <v>5</v>
      </c>
      <c r="Q446" s="8">
        <v>2</v>
      </c>
      <c r="R446" s="8">
        <v>39</v>
      </c>
      <c r="S446" s="8">
        <v>27371</v>
      </c>
      <c r="T446" s="8">
        <v>3278</v>
      </c>
      <c r="U446" s="8">
        <v>6</v>
      </c>
      <c r="V446" s="8">
        <v>7</v>
      </c>
      <c r="W446" s="8">
        <v>5</v>
      </c>
      <c r="X446" s="8">
        <v>4</v>
      </c>
      <c r="Y446" s="8">
        <v>96</v>
      </c>
      <c r="Z446" s="8">
        <v>130</v>
      </c>
      <c r="AA446" s="8">
        <v>8</v>
      </c>
      <c r="AB446" s="8">
        <v>2</v>
      </c>
      <c r="AC446" s="8">
        <v>1</v>
      </c>
      <c r="AD446" s="8">
        <v>8</v>
      </c>
      <c r="AE446" s="8">
        <v>31</v>
      </c>
      <c r="AF446" s="8">
        <v>23</v>
      </c>
      <c r="AG446" s="8">
        <v>178</v>
      </c>
      <c r="AH446" s="8">
        <v>2</v>
      </c>
      <c r="AI446" s="8">
        <v>2</v>
      </c>
      <c r="AJ446" s="8">
        <v>17</v>
      </c>
      <c r="AK446" s="8">
        <v>5</v>
      </c>
      <c r="AL446" s="8">
        <v>119</v>
      </c>
      <c r="AM446" s="8">
        <v>7</v>
      </c>
      <c r="AN446" s="8">
        <v>14</v>
      </c>
      <c r="AO446" s="8">
        <v>39</v>
      </c>
      <c r="AP446" s="8">
        <v>47</v>
      </c>
      <c r="AQ446" s="8">
        <v>17</v>
      </c>
      <c r="AR446" s="8">
        <v>54</v>
      </c>
      <c r="AS446" s="8">
        <v>11</v>
      </c>
      <c r="AT446" s="8">
        <v>30</v>
      </c>
      <c r="AU446" s="8">
        <v>3</v>
      </c>
      <c r="AV446" s="8">
        <v>10</v>
      </c>
      <c r="AW446" s="8">
        <v>5</v>
      </c>
      <c r="AX446" s="8">
        <v>18</v>
      </c>
      <c r="AY446" s="8">
        <v>2</v>
      </c>
      <c r="AZ446" s="8">
        <v>434</v>
      </c>
      <c r="BA446" s="8">
        <v>17</v>
      </c>
      <c r="BB446" s="8">
        <v>3</v>
      </c>
      <c r="BC446" s="8">
        <v>23</v>
      </c>
      <c r="BD446" s="8">
        <v>7</v>
      </c>
      <c r="BE446" s="8">
        <v>3</v>
      </c>
      <c r="BF446" s="8">
        <v>2</v>
      </c>
      <c r="BG446" s="8">
        <v>5</v>
      </c>
      <c r="BH446" s="8">
        <v>18</v>
      </c>
      <c r="BI446" s="8">
        <v>5</v>
      </c>
      <c r="BJ446" s="8">
        <v>9</v>
      </c>
      <c r="BK446" s="8">
        <v>0</v>
      </c>
      <c r="BL446" s="8">
        <v>2</v>
      </c>
      <c r="BM446" s="8">
        <v>2</v>
      </c>
      <c r="BN446" s="8">
        <v>14</v>
      </c>
      <c r="BO446" s="8">
        <v>13</v>
      </c>
      <c r="BP446" s="8">
        <v>1</v>
      </c>
      <c r="BQ446" s="8">
        <v>75</v>
      </c>
      <c r="BR446" s="8">
        <v>3</v>
      </c>
      <c r="BS446" s="8">
        <v>0</v>
      </c>
      <c r="BT446" s="8">
        <v>5</v>
      </c>
      <c r="BU446" s="8">
        <v>49</v>
      </c>
      <c r="BV446" s="8">
        <v>17142</v>
      </c>
      <c r="BW446" s="8">
        <v>6</v>
      </c>
      <c r="BX446" s="8">
        <v>1</v>
      </c>
      <c r="BY446" s="8">
        <v>0</v>
      </c>
      <c r="BZ446" s="8">
        <v>4</v>
      </c>
      <c r="CA446" s="8">
        <v>21</v>
      </c>
      <c r="CB446" s="8">
        <v>0</v>
      </c>
      <c r="CC446" s="8">
        <v>2</v>
      </c>
      <c r="CD446" s="8">
        <v>2</v>
      </c>
      <c r="CE446" s="8">
        <v>4</v>
      </c>
      <c r="CF446" s="8">
        <v>3</v>
      </c>
      <c r="CG446" s="8">
        <v>10</v>
      </c>
      <c r="CH446" s="8">
        <v>7</v>
      </c>
      <c r="CI446" s="8">
        <v>11</v>
      </c>
      <c r="CJ446" s="8">
        <v>1</v>
      </c>
      <c r="CK446" s="8">
        <v>3</v>
      </c>
      <c r="CL446" s="8">
        <v>5</v>
      </c>
      <c r="CM446" s="8">
        <v>4</v>
      </c>
      <c r="CN446" s="8">
        <v>13</v>
      </c>
      <c r="CO446" s="8">
        <v>3</v>
      </c>
      <c r="CP446" s="8">
        <v>5</v>
      </c>
      <c r="CQ446" s="8">
        <v>13</v>
      </c>
      <c r="CR446" s="8">
        <v>4</v>
      </c>
      <c r="CS446" s="8">
        <v>0</v>
      </c>
      <c r="CT446" s="8">
        <v>2</v>
      </c>
      <c r="CU446" s="8">
        <v>0</v>
      </c>
      <c r="CV446" s="8">
        <v>15</v>
      </c>
      <c r="CW446" s="8">
        <v>54</v>
      </c>
      <c r="CX446" s="8">
        <v>44</v>
      </c>
      <c r="CY446" s="8">
        <v>7</v>
      </c>
      <c r="CZ446" s="8">
        <v>21</v>
      </c>
      <c r="DA446" s="8">
        <v>6</v>
      </c>
      <c r="DB446" s="8">
        <v>8</v>
      </c>
      <c r="DC446" s="8">
        <v>14</v>
      </c>
      <c r="DD446" s="8">
        <v>50</v>
      </c>
      <c r="DE446" s="8">
        <v>182</v>
      </c>
      <c r="DF446" s="8">
        <v>92406</v>
      </c>
      <c r="DG446" s="8">
        <v>29</v>
      </c>
      <c r="DH446" s="8">
        <v>218</v>
      </c>
      <c r="DI446" s="8">
        <v>9</v>
      </c>
      <c r="DJ446" s="8">
        <v>8</v>
      </c>
      <c r="DK446" s="8">
        <v>57</v>
      </c>
      <c r="DL446" s="8">
        <v>20</v>
      </c>
      <c r="DM446" s="8">
        <v>4</v>
      </c>
      <c r="DN446" s="8">
        <v>7</v>
      </c>
      <c r="DO446" s="8">
        <v>28</v>
      </c>
      <c r="DP446" s="8">
        <v>12</v>
      </c>
      <c r="DQ446" s="8">
        <v>25</v>
      </c>
      <c r="DR446" s="8">
        <v>71</v>
      </c>
      <c r="DS446" s="8">
        <v>331</v>
      </c>
      <c r="DT446" s="8">
        <v>6</v>
      </c>
      <c r="DU446" s="8">
        <v>2</v>
      </c>
      <c r="DV446" s="8">
        <v>1</v>
      </c>
      <c r="DW446" s="8">
        <v>2</v>
      </c>
      <c r="DX446" s="8">
        <v>17</v>
      </c>
      <c r="DY446" s="8">
        <v>4</v>
      </c>
      <c r="DZ446" s="8">
        <v>7</v>
      </c>
      <c r="EA446" s="8">
        <v>90</v>
      </c>
      <c r="EB446" s="8">
        <v>33</v>
      </c>
      <c r="EC446" s="8">
        <v>17</v>
      </c>
      <c r="ED446" s="8">
        <v>7</v>
      </c>
      <c r="EE446" s="8">
        <v>2</v>
      </c>
      <c r="EF446" s="8">
        <v>9</v>
      </c>
      <c r="EG446" s="8">
        <v>5</v>
      </c>
    </row>
    <row r="447" spans="1:137" ht="12.75">
      <c r="A447" s="9" t="s">
        <v>13</v>
      </c>
      <c r="C447" s="8">
        <v>14</v>
      </c>
      <c r="D447" s="8">
        <v>23</v>
      </c>
      <c r="E447" s="8">
        <v>10</v>
      </c>
      <c r="F447" s="8">
        <v>7</v>
      </c>
      <c r="G447" s="8">
        <v>12</v>
      </c>
      <c r="H447" s="8">
        <v>14</v>
      </c>
      <c r="I447" s="8">
        <v>52</v>
      </c>
      <c r="J447" s="8">
        <v>3</v>
      </c>
      <c r="K447" s="8">
        <v>3</v>
      </c>
      <c r="L447" s="8">
        <v>2</v>
      </c>
      <c r="M447" s="8">
        <v>2</v>
      </c>
      <c r="N447" s="8">
        <v>33</v>
      </c>
      <c r="O447" s="8">
        <v>15</v>
      </c>
      <c r="P447" s="8">
        <v>5</v>
      </c>
      <c r="Q447" s="8">
        <v>2</v>
      </c>
      <c r="R447" s="8">
        <v>39</v>
      </c>
      <c r="S447" s="8">
        <v>27371</v>
      </c>
      <c r="T447" s="8">
        <v>3278</v>
      </c>
      <c r="U447" s="8">
        <v>6</v>
      </c>
      <c r="V447" s="8">
        <v>7</v>
      </c>
      <c r="W447" s="8">
        <v>5</v>
      </c>
      <c r="X447" s="8">
        <v>4</v>
      </c>
      <c r="Y447" s="8">
        <v>96</v>
      </c>
      <c r="Z447" s="8">
        <v>130</v>
      </c>
      <c r="AA447" s="8">
        <v>8</v>
      </c>
      <c r="AB447" s="8">
        <v>2</v>
      </c>
      <c r="AC447" s="8">
        <v>1</v>
      </c>
      <c r="AD447" s="8">
        <v>8</v>
      </c>
      <c r="AE447" s="8">
        <v>31</v>
      </c>
      <c r="AF447" s="8">
        <v>23</v>
      </c>
      <c r="AG447" s="8">
        <v>178</v>
      </c>
      <c r="AH447" s="8">
        <v>2</v>
      </c>
      <c r="AI447" s="8">
        <v>2</v>
      </c>
      <c r="AJ447" s="8">
        <v>17</v>
      </c>
      <c r="AK447" s="8">
        <v>5</v>
      </c>
      <c r="AL447" s="8">
        <v>119</v>
      </c>
      <c r="AM447" s="8">
        <v>7</v>
      </c>
      <c r="AN447" s="8">
        <v>14</v>
      </c>
      <c r="AO447" s="8">
        <v>39</v>
      </c>
      <c r="AP447" s="8">
        <v>47</v>
      </c>
      <c r="AQ447" s="8">
        <v>17</v>
      </c>
      <c r="AR447" s="8">
        <v>54</v>
      </c>
      <c r="AS447" s="8">
        <v>11</v>
      </c>
      <c r="AT447" s="8">
        <v>30</v>
      </c>
      <c r="AU447" s="8">
        <v>3</v>
      </c>
      <c r="AV447" s="8">
        <v>10</v>
      </c>
      <c r="AW447" s="8">
        <v>5</v>
      </c>
      <c r="AX447" s="8">
        <v>18</v>
      </c>
      <c r="AY447" s="8">
        <v>2</v>
      </c>
      <c r="AZ447" s="8">
        <v>434</v>
      </c>
      <c r="BA447" s="8">
        <v>17</v>
      </c>
      <c r="BB447" s="8">
        <v>3</v>
      </c>
      <c r="BC447" s="8">
        <v>23</v>
      </c>
      <c r="BD447" s="8">
        <v>7</v>
      </c>
      <c r="BE447" s="8">
        <v>3</v>
      </c>
      <c r="BF447" s="8">
        <v>2</v>
      </c>
      <c r="BG447" s="8">
        <v>5</v>
      </c>
      <c r="BH447" s="8">
        <v>18</v>
      </c>
      <c r="BI447" s="8">
        <v>5</v>
      </c>
      <c r="BJ447" s="8">
        <v>9</v>
      </c>
      <c r="BK447" s="8">
        <v>0</v>
      </c>
      <c r="BL447" s="8">
        <v>2</v>
      </c>
      <c r="BM447" s="8">
        <v>2</v>
      </c>
      <c r="BN447" s="8">
        <v>14</v>
      </c>
      <c r="BO447" s="8">
        <v>13</v>
      </c>
      <c r="BP447" s="8">
        <v>1</v>
      </c>
      <c r="BQ447" s="8">
        <v>75</v>
      </c>
      <c r="BR447" s="8">
        <v>3</v>
      </c>
      <c r="BS447" s="8">
        <v>0</v>
      </c>
      <c r="BT447" s="8">
        <v>5</v>
      </c>
      <c r="BU447" s="8">
        <v>49</v>
      </c>
      <c r="BV447" s="8">
        <v>17142</v>
      </c>
      <c r="BW447" s="8">
        <v>6</v>
      </c>
      <c r="BX447" s="8">
        <v>1</v>
      </c>
      <c r="BY447" s="8">
        <v>0</v>
      </c>
      <c r="BZ447" s="8">
        <v>4</v>
      </c>
      <c r="CA447" s="8">
        <v>21</v>
      </c>
      <c r="CB447" s="8">
        <v>0</v>
      </c>
      <c r="CC447" s="8">
        <v>2</v>
      </c>
      <c r="CD447" s="8">
        <v>2</v>
      </c>
      <c r="CE447" s="8">
        <v>4</v>
      </c>
      <c r="CF447" s="8">
        <v>3</v>
      </c>
      <c r="CG447" s="8">
        <v>10</v>
      </c>
      <c r="CH447" s="8">
        <v>7</v>
      </c>
      <c r="CI447" s="8">
        <v>11</v>
      </c>
      <c r="CJ447" s="8">
        <v>1</v>
      </c>
      <c r="CK447" s="8">
        <v>3</v>
      </c>
      <c r="CL447" s="8">
        <v>5</v>
      </c>
      <c r="CM447" s="8">
        <v>4</v>
      </c>
      <c r="CN447" s="8">
        <v>13</v>
      </c>
      <c r="CO447" s="8">
        <v>3</v>
      </c>
      <c r="CP447" s="8">
        <v>5</v>
      </c>
      <c r="CQ447" s="8">
        <v>13</v>
      </c>
      <c r="CR447" s="8">
        <v>4</v>
      </c>
      <c r="CS447" s="8">
        <v>0</v>
      </c>
      <c r="CT447" s="8">
        <v>2</v>
      </c>
      <c r="CU447" s="8">
        <v>0</v>
      </c>
      <c r="CV447" s="8">
        <v>15</v>
      </c>
      <c r="CW447" s="8">
        <v>54</v>
      </c>
      <c r="CX447" s="8">
        <v>44</v>
      </c>
      <c r="CY447" s="8">
        <v>7</v>
      </c>
      <c r="CZ447" s="8">
        <v>21</v>
      </c>
      <c r="DA447" s="8">
        <v>6</v>
      </c>
      <c r="DB447" s="8">
        <v>8</v>
      </c>
      <c r="DC447" s="8">
        <v>14</v>
      </c>
      <c r="DD447" s="8">
        <v>50</v>
      </c>
      <c r="DE447" s="8">
        <v>182</v>
      </c>
      <c r="DF447" s="8">
        <v>92406</v>
      </c>
      <c r="DG447" s="8">
        <v>29</v>
      </c>
      <c r="DH447" s="8">
        <v>218</v>
      </c>
      <c r="DI447" s="8">
        <v>9</v>
      </c>
      <c r="DJ447" s="8">
        <v>8</v>
      </c>
      <c r="DK447" s="8">
        <v>57</v>
      </c>
      <c r="DL447" s="8">
        <v>20</v>
      </c>
      <c r="DM447" s="8">
        <v>4</v>
      </c>
      <c r="DN447" s="8">
        <v>7</v>
      </c>
      <c r="DO447" s="8">
        <v>28</v>
      </c>
      <c r="DP447" s="8">
        <v>12</v>
      </c>
      <c r="DQ447" s="8">
        <v>25</v>
      </c>
      <c r="DR447" s="8">
        <v>71</v>
      </c>
      <c r="DS447" s="8">
        <v>331</v>
      </c>
      <c r="DT447" s="8">
        <v>6</v>
      </c>
      <c r="DU447" s="8">
        <v>2</v>
      </c>
      <c r="DV447" s="8">
        <v>1</v>
      </c>
      <c r="DW447" s="8">
        <v>2</v>
      </c>
      <c r="DX447" s="8">
        <v>17</v>
      </c>
      <c r="DY447" s="8">
        <v>4</v>
      </c>
      <c r="DZ447" s="8">
        <v>7</v>
      </c>
      <c r="EA447" s="8">
        <v>90</v>
      </c>
      <c r="EB447" s="8">
        <v>33</v>
      </c>
      <c r="EC447" s="8">
        <v>17</v>
      </c>
      <c r="ED447" s="8">
        <v>7</v>
      </c>
      <c r="EE447" s="8">
        <v>2</v>
      </c>
      <c r="EF447" s="8">
        <v>9</v>
      </c>
      <c r="EG447" s="8">
        <v>5</v>
      </c>
    </row>
    <row r="448" spans="2:137" s="10" customFormat="1" ht="12.75" customHeight="1">
      <c r="B448" s="11" t="s">
        <v>145</v>
      </c>
      <c r="C448" s="12">
        <f aca="true" t="shared" si="233" ref="C448:AH448">C447/143570</f>
        <v>9.751340809361287E-05</v>
      </c>
      <c r="D448" s="12">
        <f t="shared" si="233"/>
        <v>0.00016020059901093544</v>
      </c>
      <c r="E448" s="12">
        <f t="shared" si="233"/>
        <v>6.965243435258063E-05</v>
      </c>
      <c r="F448" s="12">
        <f t="shared" si="233"/>
        <v>4.8756704046806435E-05</v>
      </c>
      <c r="G448" s="12">
        <f t="shared" si="233"/>
        <v>8.358292122309675E-05</v>
      </c>
      <c r="H448" s="12">
        <f t="shared" si="233"/>
        <v>9.751340809361287E-05</v>
      </c>
      <c r="I448" s="12">
        <f t="shared" si="233"/>
        <v>0.00036219265863341924</v>
      </c>
      <c r="J448" s="12">
        <f t="shared" si="233"/>
        <v>2.0895730305774187E-05</v>
      </c>
      <c r="K448" s="12">
        <f t="shared" si="233"/>
        <v>2.0895730305774187E-05</v>
      </c>
      <c r="L448" s="12">
        <f t="shared" si="233"/>
        <v>1.3930486870516124E-05</v>
      </c>
      <c r="M448" s="12">
        <f t="shared" si="233"/>
        <v>1.3930486870516124E-05</v>
      </c>
      <c r="N448" s="12">
        <f t="shared" si="233"/>
        <v>0.00022985303336351605</v>
      </c>
      <c r="O448" s="12">
        <f t="shared" si="233"/>
        <v>0.00010447865152887093</v>
      </c>
      <c r="P448" s="12">
        <f t="shared" si="233"/>
        <v>3.482621717629031E-05</v>
      </c>
      <c r="Q448" s="12">
        <f t="shared" si="233"/>
        <v>1.3930486870516124E-05</v>
      </c>
      <c r="R448" s="12">
        <f t="shared" si="233"/>
        <v>0.00027164449397506444</v>
      </c>
      <c r="S448" s="12">
        <f t="shared" si="233"/>
        <v>0.19064567806644842</v>
      </c>
      <c r="T448" s="12">
        <f t="shared" si="233"/>
        <v>0.022832067980775927</v>
      </c>
      <c r="U448" s="12">
        <f t="shared" si="233"/>
        <v>4.1791460611548374E-05</v>
      </c>
      <c r="V448" s="12">
        <f t="shared" si="233"/>
        <v>4.8756704046806435E-05</v>
      </c>
      <c r="W448" s="12">
        <f t="shared" si="233"/>
        <v>3.482621717629031E-05</v>
      </c>
      <c r="X448" s="12">
        <f t="shared" si="233"/>
        <v>2.786097374103225E-05</v>
      </c>
      <c r="Y448" s="12">
        <f t="shared" si="233"/>
        <v>0.000668663369784774</v>
      </c>
      <c r="Z448" s="12">
        <f t="shared" si="233"/>
        <v>0.0009054816465835481</v>
      </c>
      <c r="AA448" s="12">
        <f t="shared" si="233"/>
        <v>5.57219474820645E-05</v>
      </c>
      <c r="AB448" s="12">
        <f t="shared" si="233"/>
        <v>1.3930486870516124E-05</v>
      </c>
      <c r="AC448" s="12">
        <f t="shared" si="233"/>
        <v>6.965243435258062E-06</v>
      </c>
      <c r="AD448" s="12">
        <f t="shared" si="233"/>
        <v>5.57219474820645E-05</v>
      </c>
      <c r="AE448" s="12">
        <f t="shared" si="233"/>
        <v>0.00021592254649299993</v>
      </c>
      <c r="AF448" s="12">
        <f t="shared" si="233"/>
        <v>0.00016020059901093544</v>
      </c>
      <c r="AG448" s="12">
        <f t="shared" si="233"/>
        <v>0.001239813331475935</v>
      </c>
      <c r="AH448" s="12">
        <f t="shared" si="233"/>
        <v>1.3930486870516124E-05</v>
      </c>
      <c r="AI448" s="12">
        <f aca="true" t="shared" si="234" ref="AI448:CT448">AI447/143570</f>
        <v>1.3930486870516124E-05</v>
      </c>
      <c r="AJ448" s="12">
        <f t="shared" si="234"/>
        <v>0.00011840913839938705</v>
      </c>
      <c r="AK448" s="12">
        <f t="shared" si="234"/>
        <v>3.482621717629031E-05</v>
      </c>
      <c r="AL448" s="12">
        <f t="shared" si="234"/>
        <v>0.0008288639687957094</v>
      </c>
      <c r="AM448" s="12">
        <f t="shared" si="234"/>
        <v>4.8756704046806435E-05</v>
      </c>
      <c r="AN448" s="12">
        <f t="shared" si="234"/>
        <v>9.751340809361287E-05</v>
      </c>
      <c r="AO448" s="12">
        <f t="shared" si="234"/>
        <v>0.00027164449397506444</v>
      </c>
      <c r="AP448" s="12">
        <f t="shared" si="234"/>
        <v>0.00032736644145712893</v>
      </c>
      <c r="AQ448" s="12">
        <f t="shared" si="234"/>
        <v>0.00011840913839938705</v>
      </c>
      <c r="AR448" s="12">
        <f t="shared" si="234"/>
        <v>0.00037612314550393536</v>
      </c>
      <c r="AS448" s="12">
        <f t="shared" si="234"/>
        <v>7.661767778783869E-05</v>
      </c>
      <c r="AT448" s="12">
        <f t="shared" si="234"/>
        <v>0.00020895730305774186</v>
      </c>
      <c r="AU448" s="12">
        <f t="shared" si="234"/>
        <v>2.0895730305774187E-05</v>
      </c>
      <c r="AV448" s="12">
        <f t="shared" si="234"/>
        <v>6.965243435258063E-05</v>
      </c>
      <c r="AW448" s="12">
        <f t="shared" si="234"/>
        <v>3.482621717629031E-05</v>
      </c>
      <c r="AX448" s="12">
        <f t="shared" si="234"/>
        <v>0.00012537438183464513</v>
      </c>
      <c r="AY448" s="12">
        <f t="shared" si="234"/>
        <v>1.3930486870516124E-05</v>
      </c>
      <c r="AZ448" s="12">
        <f t="shared" si="234"/>
        <v>0.003022915650901999</v>
      </c>
      <c r="BA448" s="12">
        <f t="shared" si="234"/>
        <v>0.00011840913839938705</v>
      </c>
      <c r="BB448" s="12">
        <f t="shared" si="234"/>
        <v>2.0895730305774187E-05</v>
      </c>
      <c r="BC448" s="12">
        <f t="shared" si="234"/>
        <v>0.00016020059901093544</v>
      </c>
      <c r="BD448" s="12">
        <f t="shared" si="234"/>
        <v>4.8756704046806435E-05</v>
      </c>
      <c r="BE448" s="12">
        <f t="shared" si="234"/>
        <v>2.0895730305774187E-05</v>
      </c>
      <c r="BF448" s="12">
        <f t="shared" si="234"/>
        <v>1.3930486870516124E-05</v>
      </c>
      <c r="BG448" s="12">
        <f t="shared" si="234"/>
        <v>3.482621717629031E-05</v>
      </c>
      <c r="BH448" s="12">
        <f t="shared" si="234"/>
        <v>0.00012537438183464513</v>
      </c>
      <c r="BI448" s="12">
        <f t="shared" si="234"/>
        <v>3.482621717629031E-05</v>
      </c>
      <c r="BJ448" s="12">
        <f t="shared" si="234"/>
        <v>6.268719091732256E-05</v>
      </c>
      <c r="BK448" s="12">
        <f t="shared" si="234"/>
        <v>0</v>
      </c>
      <c r="BL448" s="12">
        <f t="shared" si="234"/>
        <v>1.3930486870516124E-05</v>
      </c>
      <c r="BM448" s="12">
        <f t="shared" si="234"/>
        <v>1.3930486870516124E-05</v>
      </c>
      <c r="BN448" s="12">
        <f t="shared" si="234"/>
        <v>9.751340809361287E-05</v>
      </c>
      <c r="BO448" s="12">
        <f t="shared" si="234"/>
        <v>9.054816465835481E-05</v>
      </c>
      <c r="BP448" s="12">
        <f t="shared" si="234"/>
        <v>6.965243435258062E-06</v>
      </c>
      <c r="BQ448" s="12">
        <f t="shared" si="234"/>
        <v>0.0005223932576443546</v>
      </c>
      <c r="BR448" s="12">
        <f t="shared" si="234"/>
        <v>2.0895730305774187E-05</v>
      </c>
      <c r="BS448" s="12">
        <f t="shared" si="234"/>
        <v>0</v>
      </c>
      <c r="BT448" s="12">
        <f t="shared" si="234"/>
        <v>3.482621717629031E-05</v>
      </c>
      <c r="BU448" s="12">
        <f t="shared" si="234"/>
        <v>0.00034129692832764505</v>
      </c>
      <c r="BV448" s="12">
        <f t="shared" si="234"/>
        <v>0.11939820296719371</v>
      </c>
      <c r="BW448" s="12">
        <f t="shared" si="234"/>
        <v>4.1791460611548374E-05</v>
      </c>
      <c r="BX448" s="12">
        <f t="shared" si="234"/>
        <v>6.965243435258062E-06</v>
      </c>
      <c r="BY448" s="12">
        <f t="shared" si="234"/>
        <v>0</v>
      </c>
      <c r="BZ448" s="12">
        <f t="shared" si="234"/>
        <v>2.786097374103225E-05</v>
      </c>
      <c r="CA448" s="12">
        <f t="shared" si="234"/>
        <v>0.0001462701121404193</v>
      </c>
      <c r="CB448" s="12">
        <f t="shared" si="234"/>
        <v>0</v>
      </c>
      <c r="CC448" s="12">
        <f t="shared" si="234"/>
        <v>1.3930486870516124E-05</v>
      </c>
      <c r="CD448" s="12">
        <f t="shared" si="234"/>
        <v>1.3930486870516124E-05</v>
      </c>
      <c r="CE448" s="12">
        <f t="shared" si="234"/>
        <v>2.786097374103225E-05</v>
      </c>
      <c r="CF448" s="12">
        <f t="shared" si="234"/>
        <v>2.0895730305774187E-05</v>
      </c>
      <c r="CG448" s="12">
        <f t="shared" si="234"/>
        <v>6.965243435258063E-05</v>
      </c>
      <c r="CH448" s="12">
        <f t="shared" si="234"/>
        <v>4.8756704046806435E-05</v>
      </c>
      <c r="CI448" s="12">
        <f t="shared" si="234"/>
        <v>7.661767778783869E-05</v>
      </c>
      <c r="CJ448" s="12">
        <f t="shared" si="234"/>
        <v>6.965243435258062E-06</v>
      </c>
      <c r="CK448" s="12">
        <f t="shared" si="234"/>
        <v>2.0895730305774187E-05</v>
      </c>
      <c r="CL448" s="12">
        <f t="shared" si="234"/>
        <v>3.482621717629031E-05</v>
      </c>
      <c r="CM448" s="12">
        <f t="shared" si="234"/>
        <v>2.786097374103225E-05</v>
      </c>
      <c r="CN448" s="12">
        <f t="shared" si="234"/>
        <v>9.054816465835481E-05</v>
      </c>
      <c r="CO448" s="12">
        <f t="shared" si="234"/>
        <v>2.0895730305774187E-05</v>
      </c>
      <c r="CP448" s="12">
        <f t="shared" si="234"/>
        <v>3.482621717629031E-05</v>
      </c>
      <c r="CQ448" s="12">
        <f t="shared" si="234"/>
        <v>9.054816465835481E-05</v>
      </c>
      <c r="CR448" s="12">
        <f t="shared" si="234"/>
        <v>2.786097374103225E-05</v>
      </c>
      <c r="CS448" s="12">
        <f t="shared" si="234"/>
        <v>0</v>
      </c>
      <c r="CT448" s="12">
        <f t="shared" si="234"/>
        <v>1.3930486870516124E-05</v>
      </c>
      <c r="CU448" s="12">
        <f aca="true" t="shared" si="235" ref="CU448:EG448">CU447/143570</f>
        <v>0</v>
      </c>
      <c r="CV448" s="12">
        <f t="shared" si="235"/>
        <v>0.00010447865152887093</v>
      </c>
      <c r="CW448" s="12">
        <f t="shared" si="235"/>
        <v>0.00037612314550393536</v>
      </c>
      <c r="CX448" s="12">
        <f t="shared" si="235"/>
        <v>0.00030647071115135475</v>
      </c>
      <c r="CY448" s="12">
        <f t="shared" si="235"/>
        <v>4.8756704046806435E-05</v>
      </c>
      <c r="CZ448" s="12">
        <f t="shared" si="235"/>
        <v>0.0001462701121404193</v>
      </c>
      <c r="DA448" s="12">
        <f t="shared" si="235"/>
        <v>4.1791460611548374E-05</v>
      </c>
      <c r="DB448" s="12">
        <f t="shared" si="235"/>
        <v>5.57219474820645E-05</v>
      </c>
      <c r="DC448" s="12">
        <f t="shared" si="235"/>
        <v>9.751340809361287E-05</v>
      </c>
      <c r="DD448" s="12">
        <f t="shared" si="235"/>
        <v>0.0003482621717629031</v>
      </c>
      <c r="DE448" s="12">
        <f t="shared" si="235"/>
        <v>0.0012676743052169673</v>
      </c>
      <c r="DF448" s="12">
        <f t="shared" si="235"/>
        <v>0.6436302848784565</v>
      </c>
      <c r="DG448" s="12">
        <f t="shared" si="235"/>
        <v>0.0002019920596224838</v>
      </c>
      <c r="DH448" s="12">
        <f t="shared" si="235"/>
        <v>0.0015184230688862577</v>
      </c>
      <c r="DI448" s="12">
        <f t="shared" si="235"/>
        <v>6.268719091732256E-05</v>
      </c>
      <c r="DJ448" s="12">
        <f t="shared" si="235"/>
        <v>5.57219474820645E-05</v>
      </c>
      <c r="DK448" s="12">
        <f t="shared" si="235"/>
        <v>0.00039701887580970954</v>
      </c>
      <c r="DL448" s="12">
        <f t="shared" si="235"/>
        <v>0.00013930486870516125</v>
      </c>
      <c r="DM448" s="12">
        <f t="shared" si="235"/>
        <v>2.786097374103225E-05</v>
      </c>
      <c r="DN448" s="12">
        <f t="shared" si="235"/>
        <v>4.8756704046806435E-05</v>
      </c>
      <c r="DO448" s="12">
        <f t="shared" si="235"/>
        <v>0.00019502681618722574</v>
      </c>
      <c r="DP448" s="12">
        <f t="shared" si="235"/>
        <v>8.358292122309675E-05</v>
      </c>
      <c r="DQ448" s="12">
        <f t="shared" si="235"/>
        <v>0.00017413108588145156</v>
      </c>
      <c r="DR448" s="12">
        <f t="shared" si="235"/>
        <v>0.0004945322839033224</v>
      </c>
      <c r="DS448" s="12">
        <f t="shared" si="235"/>
        <v>0.0023054955770704186</v>
      </c>
      <c r="DT448" s="12">
        <f t="shared" si="235"/>
        <v>4.1791460611548374E-05</v>
      </c>
      <c r="DU448" s="12">
        <f t="shared" si="235"/>
        <v>1.3930486870516124E-05</v>
      </c>
      <c r="DV448" s="12">
        <f t="shared" si="235"/>
        <v>6.965243435258062E-06</v>
      </c>
      <c r="DW448" s="12">
        <f t="shared" si="235"/>
        <v>1.3930486870516124E-05</v>
      </c>
      <c r="DX448" s="12">
        <f t="shared" si="235"/>
        <v>0.00011840913839938705</v>
      </c>
      <c r="DY448" s="12">
        <f t="shared" si="235"/>
        <v>2.786097374103225E-05</v>
      </c>
      <c r="DZ448" s="12">
        <f t="shared" si="235"/>
        <v>4.8756704046806435E-05</v>
      </c>
      <c r="EA448" s="12">
        <f t="shared" si="235"/>
        <v>0.0006268719091732256</v>
      </c>
      <c r="EB448" s="12">
        <f t="shared" si="235"/>
        <v>0.00022985303336351605</v>
      </c>
      <c r="EC448" s="12">
        <f t="shared" si="235"/>
        <v>0.00011840913839938705</v>
      </c>
      <c r="ED448" s="12">
        <f t="shared" si="235"/>
        <v>4.8756704046806435E-05</v>
      </c>
      <c r="EE448" s="12">
        <f t="shared" si="235"/>
        <v>1.3930486870516124E-05</v>
      </c>
      <c r="EF448" s="12">
        <f t="shared" si="235"/>
        <v>6.268719091732256E-05</v>
      </c>
      <c r="EG448" s="12">
        <f t="shared" si="235"/>
        <v>3.482621717629031E-05</v>
      </c>
    </row>
    <row r="449" spans="2:137" ht="4.5" customHeight="1">
      <c r="B449" s="13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</row>
    <row r="450" spans="1:137" ht="12.75">
      <c r="A450" s="3" t="s">
        <v>138</v>
      </c>
      <c r="B450" s="13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</row>
    <row r="451" spans="2:137" ht="12.75">
      <c r="B451" s="7" t="s">
        <v>128</v>
      </c>
      <c r="C451" s="8">
        <v>14</v>
      </c>
      <c r="D451" s="8">
        <v>23</v>
      </c>
      <c r="E451" s="8">
        <v>7</v>
      </c>
      <c r="F451" s="8">
        <v>4</v>
      </c>
      <c r="G451" s="8">
        <v>24</v>
      </c>
      <c r="H451" s="8">
        <v>31</v>
      </c>
      <c r="I451" s="8">
        <v>193</v>
      </c>
      <c r="J451" s="8">
        <v>13</v>
      </c>
      <c r="K451" s="8">
        <v>5</v>
      </c>
      <c r="L451" s="8">
        <v>9</v>
      </c>
      <c r="M451" s="8">
        <v>6</v>
      </c>
      <c r="N451" s="8">
        <v>39</v>
      </c>
      <c r="O451" s="8">
        <v>29</v>
      </c>
      <c r="P451" s="8">
        <v>6</v>
      </c>
      <c r="Q451" s="8">
        <v>2</v>
      </c>
      <c r="R451" s="8">
        <v>35</v>
      </c>
      <c r="S451" s="8">
        <v>30161</v>
      </c>
      <c r="T451" s="8">
        <v>3101</v>
      </c>
      <c r="U451" s="8">
        <v>7</v>
      </c>
      <c r="V451" s="8">
        <v>6</v>
      </c>
      <c r="W451" s="8">
        <v>6</v>
      </c>
      <c r="X451" s="8">
        <v>9</v>
      </c>
      <c r="Y451" s="8">
        <v>136</v>
      </c>
      <c r="Z451" s="8">
        <v>168</v>
      </c>
      <c r="AA451" s="8">
        <v>4</v>
      </c>
      <c r="AB451" s="8">
        <v>8</v>
      </c>
      <c r="AC451" s="8">
        <v>0</v>
      </c>
      <c r="AD451" s="8">
        <v>10</v>
      </c>
      <c r="AE451" s="8">
        <v>18</v>
      </c>
      <c r="AF451" s="8">
        <v>46</v>
      </c>
      <c r="AG451" s="8">
        <v>219</v>
      </c>
      <c r="AH451" s="8">
        <v>4</v>
      </c>
      <c r="AI451" s="8">
        <v>1</v>
      </c>
      <c r="AJ451" s="8">
        <v>12</v>
      </c>
      <c r="AK451" s="8">
        <v>9</v>
      </c>
      <c r="AL451" s="8">
        <v>90</v>
      </c>
      <c r="AM451" s="8">
        <v>6</v>
      </c>
      <c r="AN451" s="8">
        <v>7</v>
      </c>
      <c r="AO451" s="8">
        <v>31</v>
      </c>
      <c r="AP451" s="8">
        <v>16</v>
      </c>
      <c r="AQ451" s="8">
        <v>19</v>
      </c>
      <c r="AR451" s="8">
        <v>24</v>
      </c>
      <c r="AS451" s="8">
        <v>9</v>
      </c>
      <c r="AT451" s="8">
        <v>34</v>
      </c>
      <c r="AU451" s="8">
        <v>6</v>
      </c>
      <c r="AV451" s="8">
        <v>8</v>
      </c>
      <c r="AW451" s="8">
        <v>10</v>
      </c>
      <c r="AX451" s="8">
        <v>18</v>
      </c>
      <c r="AY451" s="8">
        <v>3</v>
      </c>
      <c r="AZ451" s="8">
        <v>510</v>
      </c>
      <c r="BA451" s="8">
        <v>12</v>
      </c>
      <c r="BB451" s="8">
        <v>6</v>
      </c>
      <c r="BC451" s="8">
        <v>15</v>
      </c>
      <c r="BD451" s="8">
        <v>17</v>
      </c>
      <c r="BE451" s="8">
        <v>1</v>
      </c>
      <c r="BF451" s="8">
        <v>2</v>
      </c>
      <c r="BG451" s="8">
        <v>8</v>
      </c>
      <c r="BH451" s="8">
        <v>41</v>
      </c>
      <c r="BI451" s="8">
        <v>4</v>
      </c>
      <c r="BJ451" s="8">
        <v>11</v>
      </c>
      <c r="BK451" s="8">
        <v>1</v>
      </c>
      <c r="BL451" s="8">
        <v>3</v>
      </c>
      <c r="BM451" s="8">
        <v>8</v>
      </c>
      <c r="BN451" s="8">
        <v>7</v>
      </c>
      <c r="BO451" s="8">
        <v>15</v>
      </c>
      <c r="BP451" s="8">
        <v>1</v>
      </c>
      <c r="BQ451" s="8">
        <v>65</v>
      </c>
      <c r="BR451" s="8">
        <v>4</v>
      </c>
      <c r="BS451" s="8">
        <v>0</v>
      </c>
      <c r="BT451" s="8">
        <v>4</v>
      </c>
      <c r="BU451" s="8">
        <v>15</v>
      </c>
      <c r="BV451" s="8">
        <v>17847</v>
      </c>
      <c r="BW451" s="8">
        <v>5</v>
      </c>
      <c r="BX451" s="8">
        <v>4</v>
      </c>
      <c r="BY451" s="8">
        <v>7</v>
      </c>
      <c r="BZ451" s="8">
        <v>13</v>
      </c>
      <c r="CA451" s="8">
        <v>15</v>
      </c>
      <c r="CB451" s="8">
        <v>0</v>
      </c>
      <c r="CC451" s="8">
        <v>4</v>
      </c>
      <c r="CD451" s="8">
        <v>2</v>
      </c>
      <c r="CE451" s="8">
        <v>2</v>
      </c>
      <c r="CF451" s="8">
        <v>3</v>
      </c>
      <c r="CG451" s="8">
        <v>8</v>
      </c>
      <c r="CH451" s="8">
        <v>4</v>
      </c>
      <c r="CI451" s="8">
        <v>28</v>
      </c>
      <c r="CJ451" s="8">
        <v>3</v>
      </c>
      <c r="CK451" s="8">
        <v>3</v>
      </c>
      <c r="CL451" s="8">
        <v>10</v>
      </c>
      <c r="CM451" s="8">
        <v>2</v>
      </c>
      <c r="CN451" s="8">
        <v>14</v>
      </c>
      <c r="CO451" s="8">
        <v>2</v>
      </c>
      <c r="CP451" s="8">
        <v>7</v>
      </c>
      <c r="CQ451" s="8">
        <v>15</v>
      </c>
      <c r="CR451" s="8">
        <v>8</v>
      </c>
      <c r="CS451" s="8">
        <v>2</v>
      </c>
      <c r="CT451" s="8">
        <v>4</v>
      </c>
      <c r="CU451" s="8">
        <v>3</v>
      </c>
      <c r="CV451" s="8">
        <v>14</v>
      </c>
      <c r="CW451" s="8">
        <v>41</v>
      </c>
      <c r="CX451" s="8">
        <v>32</v>
      </c>
      <c r="CY451" s="8">
        <v>2</v>
      </c>
      <c r="CZ451" s="8">
        <v>34</v>
      </c>
      <c r="DA451" s="8">
        <v>8</v>
      </c>
      <c r="DB451" s="8">
        <v>10</v>
      </c>
      <c r="DC451" s="8">
        <v>16</v>
      </c>
      <c r="DD451" s="8">
        <v>33</v>
      </c>
      <c r="DE451" s="8">
        <v>285</v>
      </c>
      <c r="DF451" s="8">
        <v>95910</v>
      </c>
      <c r="DG451" s="8">
        <v>19</v>
      </c>
      <c r="DH451" s="8">
        <v>138</v>
      </c>
      <c r="DI451" s="8">
        <v>10</v>
      </c>
      <c r="DJ451" s="8">
        <v>9</v>
      </c>
      <c r="DK451" s="8">
        <v>28</v>
      </c>
      <c r="DL451" s="8">
        <v>158</v>
      </c>
      <c r="DM451" s="8">
        <v>5</v>
      </c>
      <c r="DN451" s="8">
        <v>7</v>
      </c>
      <c r="DO451" s="8">
        <v>25</v>
      </c>
      <c r="DP451" s="8">
        <v>8</v>
      </c>
      <c r="DQ451" s="8">
        <v>22</v>
      </c>
      <c r="DR451" s="8">
        <v>2</v>
      </c>
      <c r="DS451" s="8">
        <v>409</v>
      </c>
      <c r="DT451" s="8">
        <v>18</v>
      </c>
      <c r="DU451" s="8">
        <v>2</v>
      </c>
      <c r="DV451" s="8">
        <v>1</v>
      </c>
      <c r="DW451" s="8">
        <v>4</v>
      </c>
      <c r="DX451" s="8">
        <v>41</v>
      </c>
      <c r="DY451" s="8">
        <v>7</v>
      </c>
      <c r="DZ451" s="8">
        <v>10</v>
      </c>
      <c r="EA451" s="8">
        <v>76</v>
      </c>
      <c r="EB451" s="8">
        <v>43</v>
      </c>
      <c r="EC451" s="8">
        <v>13</v>
      </c>
      <c r="ED451" s="8">
        <v>10</v>
      </c>
      <c r="EE451" s="8">
        <v>16</v>
      </c>
      <c r="EF451" s="8">
        <v>8</v>
      </c>
      <c r="EG451" s="8">
        <v>26</v>
      </c>
    </row>
    <row r="452" spans="1:137" ht="12.75">
      <c r="A452" s="9" t="s">
        <v>13</v>
      </c>
      <c r="C452" s="8">
        <v>14</v>
      </c>
      <c r="D452" s="8">
        <v>23</v>
      </c>
      <c r="E452" s="8">
        <v>7</v>
      </c>
      <c r="F452" s="8">
        <v>4</v>
      </c>
      <c r="G452" s="8">
        <v>24</v>
      </c>
      <c r="H452" s="8">
        <v>31</v>
      </c>
      <c r="I452" s="8">
        <v>193</v>
      </c>
      <c r="J452" s="8">
        <v>13</v>
      </c>
      <c r="K452" s="8">
        <v>5</v>
      </c>
      <c r="L452" s="8">
        <v>9</v>
      </c>
      <c r="M452" s="8">
        <v>6</v>
      </c>
      <c r="N452" s="8">
        <v>39</v>
      </c>
      <c r="O452" s="8">
        <v>29</v>
      </c>
      <c r="P452" s="8">
        <v>6</v>
      </c>
      <c r="Q452" s="8">
        <v>2</v>
      </c>
      <c r="R452" s="8">
        <v>35</v>
      </c>
      <c r="S452" s="8">
        <v>30161</v>
      </c>
      <c r="T452" s="8">
        <v>3101</v>
      </c>
      <c r="U452" s="8">
        <v>7</v>
      </c>
      <c r="V452" s="8">
        <v>6</v>
      </c>
      <c r="W452" s="8">
        <v>6</v>
      </c>
      <c r="X452" s="8">
        <v>9</v>
      </c>
      <c r="Y452" s="8">
        <v>136</v>
      </c>
      <c r="Z452" s="8">
        <v>168</v>
      </c>
      <c r="AA452" s="8">
        <v>4</v>
      </c>
      <c r="AB452" s="8">
        <v>8</v>
      </c>
      <c r="AC452" s="8">
        <v>0</v>
      </c>
      <c r="AD452" s="8">
        <v>10</v>
      </c>
      <c r="AE452" s="8">
        <v>18</v>
      </c>
      <c r="AF452" s="8">
        <v>46</v>
      </c>
      <c r="AG452" s="8">
        <v>219</v>
      </c>
      <c r="AH452" s="8">
        <v>4</v>
      </c>
      <c r="AI452" s="8">
        <v>1</v>
      </c>
      <c r="AJ452" s="8">
        <v>12</v>
      </c>
      <c r="AK452" s="8">
        <v>9</v>
      </c>
      <c r="AL452" s="8">
        <v>90</v>
      </c>
      <c r="AM452" s="8">
        <v>6</v>
      </c>
      <c r="AN452" s="8">
        <v>7</v>
      </c>
      <c r="AO452" s="8">
        <v>31</v>
      </c>
      <c r="AP452" s="8">
        <v>16</v>
      </c>
      <c r="AQ452" s="8">
        <v>19</v>
      </c>
      <c r="AR452" s="8">
        <v>24</v>
      </c>
      <c r="AS452" s="8">
        <v>9</v>
      </c>
      <c r="AT452" s="8">
        <v>34</v>
      </c>
      <c r="AU452" s="8">
        <v>6</v>
      </c>
      <c r="AV452" s="8">
        <v>8</v>
      </c>
      <c r="AW452" s="8">
        <v>10</v>
      </c>
      <c r="AX452" s="8">
        <v>18</v>
      </c>
      <c r="AY452" s="8">
        <v>3</v>
      </c>
      <c r="AZ452" s="8">
        <v>510</v>
      </c>
      <c r="BA452" s="8">
        <v>12</v>
      </c>
      <c r="BB452" s="8">
        <v>6</v>
      </c>
      <c r="BC452" s="8">
        <v>15</v>
      </c>
      <c r="BD452" s="8">
        <v>17</v>
      </c>
      <c r="BE452" s="8">
        <v>1</v>
      </c>
      <c r="BF452" s="8">
        <v>2</v>
      </c>
      <c r="BG452" s="8">
        <v>8</v>
      </c>
      <c r="BH452" s="8">
        <v>41</v>
      </c>
      <c r="BI452" s="8">
        <v>4</v>
      </c>
      <c r="BJ452" s="8">
        <v>11</v>
      </c>
      <c r="BK452" s="8">
        <v>1</v>
      </c>
      <c r="BL452" s="8">
        <v>3</v>
      </c>
      <c r="BM452" s="8">
        <v>8</v>
      </c>
      <c r="BN452" s="8">
        <v>7</v>
      </c>
      <c r="BO452" s="8">
        <v>15</v>
      </c>
      <c r="BP452" s="8">
        <v>1</v>
      </c>
      <c r="BQ452" s="8">
        <v>65</v>
      </c>
      <c r="BR452" s="8">
        <v>4</v>
      </c>
      <c r="BS452" s="8">
        <v>0</v>
      </c>
      <c r="BT452" s="8">
        <v>4</v>
      </c>
      <c r="BU452" s="8">
        <v>15</v>
      </c>
      <c r="BV452" s="8">
        <v>17847</v>
      </c>
      <c r="BW452" s="8">
        <v>5</v>
      </c>
      <c r="BX452" s="8">
        <v>4</v>
      </c>
      <c r="BY452" s="8">
        <v>7</v>
      </c>
      <c r="BZ452" s="8">
        <v>13</v>
      </c>
      <c r="CA452" s="8">
        <v>15</v>
      </c>
      <c r="CB452" s="8">
        <v>0</v>
      </c>
      <c r="CC452" s="8">
        <v>4</v>
      </c>
      <c r="CD452" s="8">
        <v>2</v>
      </c>
      <c r="CE452" s="8">
        <v>2</v>
      </c>
      <c r="CF452" s="8">
        <v>3</v>
      </c>
      <c r="CG452" s="8">
        <v>8</v>
      </c>
      <c r="CH452" s="8">
        <v>4</v>
      </c>
      <c r="CI452" s="8">
        <v>28</v>
      </c>
      <c r="CJ452" s="8">
        <v>3</v>
      </c>
      <c r="CK452" s="8">
        <v>3</v>
      </c>
      <c r="CL452" s="8">
        <v>10</v>
      </c>
      <c r="CM452" s="8">
        <v>2</v>
      </c>
      <c r="CN452" s="8">
        <v>14</v>
      </c>
      <c r="CO452" s="8">
        <v>2</v>
      </c>
      <c r="CP452" s="8">
        <v>7</v>
      </c>
      <c r="CQ452" s="8">
        <v>15</v>
      </c>
      <c r="CR452" s="8">
        <v>8</v>
      </c>
      <c r="CS452" s="8">
        <v>2</v>
      </c>
      <c r="CT452" s="8">
        <v>4</v>
      </c>
      <c r="CU452" s="8">
        <v>3</v>
      </c>
      <c r="CV452" s="8">
        <v>14</v>
      </c>
      <c r="CW452" s="8">
        <v>41</v>
      </c>
      <c r="CX452" s="8">
        <v>32</v>
      </c>
      <c r="CY452" s="8">
        <v>2</v>
      </c>
      <c r="CZ452" s="8">
        <v>34</v>
      </c>
      <c r="DA452" s="8">
        <v>8</v>
      </c>
      <c r="DB452" s="8">
        <v>10</v>
      </c>
      <c r="DC452" s="8">
        <v>16</v>
      </c>
      <c r="DD452" s="8">
        <v>33</v>
      </c>
      <c r="DE452" s="8">
        <v>285</v>
      </c>
      <c r="DF452" s="8">
        <v>95910</v>
      </c>
      <c r="DG452" s="8">
        <v>19</v>
      </c>
      <c r="DH452" s="8">
        <v>138</v>
      </c>
      <c r="DI452" s="8">
        <v>10</v>
      </c>
      <c r="DJ452" s="8">
        <v>9</v>
      </c>
      <c r="DK452" s="8">
        <v>28</v>
      </c>
      <c r="DL452" s="8">
        <v>158</v>
      </c>
      <c r="DM452" s="8">
        <v>5</v>
      </c>
      <c r="DN452" s="8">
        <v>7</v>
      </c>
      <c r="DO452" s="8">
        <v>25</v>
      </c>
      <c r="DP452" s="8">
        <v>8</v>
      </c>
      <c r="DQ452" s="8">
        <v>22</v>
      </c>
      <c r="DR452" s="8">
        <v>2</v>
      </c>
      <c r="DS452" s="8">
        <v>409</v>
      </c>
      <c r="DT452" s="8">
        <v>18</v>
      </c>
      <c r="DU452" s="8">
        <v>2</v>
      </c>
      <c r="DV452" s="8">
        <v>1</v>
      </c>
      <c r="DW452" s="8">
        <v>4</v>
      </c>
      <c r="DX452" s="8">
        <v>41</v>
      </c>
      <c r="DY452" s="8">
        <v>7</v>
      </c>
      <c r="DZ452" s="8">
        <v>10</v>
      </c>
      <c r="EA452" s="8">
        <v>76</v>
      </c>
      <c r="EB452" s="8">
        <v>43</v>
      </c>
      <c r="EC452" s="8">
        <v>13</v>
      </c>
      <c r="ED452" s="8">
        <v>10</v>
      </c>
      <c r="EE452" s="8">
        <v>16</v>
      </c>
      <c r="EF452" s="8">
        <v>8</v>
      </c>
      <c r="EG452" s="8">
        <v>26</v>
      </c>
    </row>
    <row r="453" spans="2:137" s="10" customFormat="1" ht="12.75" customHeight="1">
      <c r="B453" s="11" t="s">
        <v>145</v>
      </c>
      <c r="C453" s="12">
        <f aca="true" t="shared" si="236" ref="C453:AH453">C452/150911</f>
        <v>9.276991074209302E-05</v>
      </c>
      <c r="D453" s="12">
        <f t="shared" si="236"/>
        <v>0.00015240771050486712</v>
      </c>
      <c r="E453" s="12">
        <f t="shared" si="236"/>
        <v>4.638495537104651E-05</v>
      </c>
      <c r="F453" s="12">
        <f t="shared" si="236"/>
        <v>2.650568878345515E-05</v>
      </c>
      <c r="G453" s="12">
        <f t="shared" si="236"/>
        <v>0.0001590341327007309</v>
      </c>
      <c r="H453" s="12">
        <f t="shared" si="236"/>
        <v>0.00020541908807177742</v>
      </c>
      <c r="I453" s="12">
        <f t="shared" si="236"/>
        <v>0.001278899483801711</v>
      </c>
      <c r="J453" s="12">
        <f t="shared" si="236"/>
        <v>8.614348854622923E-05</v>
      </c>
      <c r="K453" s="12">
        <f t="shared" si="236"/>
        <v>3.3132110979318936E-05</v>
      </c>
      <c r="L453" s="12">
        <f t="shared" si="236"/>
        <v>5.9637799762774085E-05</v>
      </c>
      <c r="M453" s="12">
        <f t="shared" si="236"/>
        <v>3.975853317518272E-05</v>
      </c>
      <c r="N453" s="12">
        <f t="shared" si="236"/>
        <v>0.0002584304656386877</v>
      </c>
      <c r="O453" s="12">
        <f t="shared" si="236"/>
        <v>0.00019216624368004984</v>
      </c>
      <c r="P453" s="12">
        <f t="shared" si="236"/>
        <v>3.975853317518272E-05</v>
      </c>
      <c r="Q453" s="12">
        <f t="shared" si="236"/>
        <v>1.3252844391727574E-05</v>
      </c>
      <c r="R453" s="12">
        <f t="shared" si="236"/>
        <v>0.00023192477685523257</v>
      </c>
      <c r="S453" s="12">
        <f t="shared" si="236"/>
        <v>0.1998595198494477</v>
      </c>
      <c r="T453" s="12">
        <f t="shared" si="236"/>
        <v>0.020548535229373603</v>
      </c>
      <c r="U453" s="12">
        <f t="shared" si="236"/>
        <v>4.638495537104651E-05</v>
      </c>
      <c r="V453" s="12">
        <f t="shared" si="236"/>
        <v>3.975853317518272E-05</v>
      </c>
      <c r="W453" s="12">
        <f t="shared" si="236"/>
        <v>3.975853317518272E-05</v>
      </c>
      <c r="X453" s="12">
        <f t="shared" si="236"/>
        <v>5.9637799762774085E-05</v>
      </c>
      <c r="Y453" s="12">
        <f t="shared" si="236"/>
        <v>0.0009011934186374751</v>
      </c>
      <c r="Z453" s="12">
        <f t="shared" si="236"/>
        <v>0.0011132389289051164</v>
      </c>
      <c r="AA453" s="12">
        <f t="shared" si="236"/>
        <v>2.650568878345515E-05</v>
      </c>
      <c r="AB453" s="12">
        <f t="shared" si="236"/>
        <v>5.30113775669103E-05</v>
      </c>
      <c r="AC453" s="12">
        <f t="shared" si="236"/>
        <v>0</v>
      </c>
      <c r="AD453" s="12">
        <f t="shared" si="236"/>
        <v>6.626422195863787E-05</v>
      </c>
      <c r="AE453" s="12">
        <f t="shared" si="236"/>
        <v>0.00011927559952554817</v>
      </c>
      <c r="AF453" s="12">
        <f t="shared" si="236"/>
        <v>0.00030481542100973424</v>
      </c>
      <c r="AG453" s="12">
        <f t="shared" si="236"/>
        <v>0.0014511864608941693</v>
      </c>
      <c r="AH453" s="12">
        <f t="shared" si="236"/>
        <v>2.650568878345515E-05</v>
      </c>
      <c r="AI453" s="12">
        <f aca="true" t="shared" si="237" ref="AI453:CT453">AI452/150911</f>
        <v>6.626422195863787E-06</v>
      </c>
      <c r="AJ453" s="12">
        <f t="shared" si="237"/>
        <v>7.951706635036545E-05</v>
      </c>
      <c r="AK453" s="12">
        <f t="shared" si="237"/>
        <v>5.9637799762774085E-05</v>
      </c>
      <c r="AL453" s="12">
        <f t="shared" si="237"/>
        <v>0.0005963779976277409</v>
      </c>
      <c r="AM453" s="12">
        <f t="shared" si="237"/>
        <v>3.975853317518272E-05</v>
      </c>
      <c r="AN453" s="12">
        <f t="shared" si="237"/>
        <v>4.638495537104651E-05</v>
      </c>
      <c r="AO453" s="12">
        <f t="shared" si="237"/>
        <v>0.00020541908807177742</v>
      </c>
      <c r="AP453" s="12">
        <f t="shared" si="237"/>
        <v>0.0001060227551338206</v>
      </c>
      <c r="AQ453" s="12">
        <f t="shared" si="237"/>
        <v>0.00012590202172141197</v>
      </c>
      <c r="AR453" s="12">
        <f t="shared" si="237"/>
        <v>0.0001590341327007309</v>
      </c>
      <c r="AS453" s="12">
        <f t="shared" si="237"/>
        <v>5.9637799762774085E-05</v>
      </c>
      <c r="AT453" s="12">
        <f t="shared" si="237"/>
        <v>0.00022529835465936876</v>
      </c>
      <c r="AU453" s="12">
        <f t="shared" si="237"/>
        <v>3.975853317518272E-05</v>
      </c>
      <c r="AV453" s="12">
        <f t="shared" si="237"/>
        <v>5.30113775669103E-05</v>
      </c>
      <c r="AW453" s="12">
        <f t="shared" si="237"/>
        <v>6.626422195863787E-05</v>
      </c>
      <c r="AX453" s="12">
        <f t="shared" si="237"/>
        <v>0.00011927559952554817</v>
      </c>
      <c r="AY453" s="12">
        <f t="shared" si="237"/>
        <v>1.987926658759136E-05</v>
      </c>
      <c r="AZ453" s="12">
        <f t="shared" si="237"/>
        <v>0.0033794753198905314</v>
      </c>
      <c r="BA453" s="12">
        <f t="shared" si="237"/>
        <v>7.951706635036545E-05</v>
      </c>
      <c r="BB453" s="12">
        <f t="shared" si="237"/>
        <v>3.975853317518272E-05</v>
      </c>
      <c r="BC453" s="12">
        <f t="shared" si="237"/>
        <v>9.939633293795681E-05</v>
      </c>
      <c r="BD453" s="12">
        <f t="shared" si="237"/>
        <v>0.00011264917732968438</v>
      </c>
      <c r="BE453" s="12">
        <f t="shared" si="237"/>
        <v>6.626422195863787E-06</v>
      </c>
      <c r="BF453" s="12">
        <f t="shared" si="237"/>
        <v>1.3252844391727574E-05</v>
      </c>
      <c r="BG453" s="12">
        <f t="shared" si="237"/>
        <v>5.30113775669103E-05</v>
      </c>
      <c r="BH453" s="12">
        <f t="shared" si="237"/>
        <v>0.0002716833100304153</v>
      </c>
      <c r="BI453" s="12">
        <f t="shared" si="237"/>
        <v>2.650568878345515E-05</v>
      </c>
      <c r="BJ453" s="12">
        <f t="shared" si="237"/>
        <v>7.289064415450166E-05</v>
      </c>
      <c r="BK453" s="12">
        <f t="shared" si="237"/>
        <v>6.626422195863787E-06</v>
      </c>
      <c r="BL453" s="12">
        <f t="shared" si="237"/>
        <v>1.987926658759136E-05</v>
      </c>
      <c r="BM453" s="12">
        <f t="shared" si="237"/>
        <v>5.30113775669103E-05</v>
      </c>
      <c r="BN453" s="12">
        <f t="shared" si="237"/>
        <v>4.638495537104651E-05</v>
      </c>
      <c r="BO453" s="12">
        <f t="shared" si="237"/>
        <v>9.939633293795681E-05</v>
      </c>
      <c r="BP453" s="12">
        <f t="shared" si="237"/>
        <v>6.626422195863787E-06</v>
      </c>
      <c r="BQ453" s="12">
        <f t="shared" si="237"/>
        <v>0.0004307174427311462</v>
      </c>
      <c r="BR453" s="12">
        <f t="shared" si="237"/>
        <v>2.650568878345515E-05</v>
      </c>
      <c r="BS453" s="12">
        <f t="shared" si="237"/>
        <v>0</v>
      </c>
      <c r="BT453" s="12">
        <f t="shared" si="237"/>
        <v>2.650568878345515E-05</v>
      </c>
      <c r="BU453" s="12">
        <f t="shared" si="237"/>
        <v>9.939633293795681E-05</v>
      </c>
      <c r="BV453" s="12">
        <f t="shared" si="237"/>
        <v>0.118261756929581</v>
      </c>
      <c r="BW453" s="12">
        <f t="shared" si="237"/>
        <v>3.3132110979318936E-05</v>
      </c>
      <c r="BX453" s="12">
        <f t="shared" si="237"/>
        <v>2.650568878345515E-05</v>
      </c>
      <c r="BY453" s="12">
        <f t="shared" si="237"/>
        <v>4.638495537104651E-05</v>
      </c>
      <c r="BZ453" s="12">
        <f t="shared" si="237"/>
        <v>8.614348854622923E-05</v>
      </c>
      <c r="CA453" s="12">
        <f t="shared" si="237"/>
        <v>9.939633293795681E-05</v>
      </c>
      <c r="CB453" s="12">
        <f t="shared" si="237"/>
        <v>0</v>
      </c>
      <c r="CC453" s="12">
        <f t="shared" si="237"/>
        <v>2.650568878345515E-05</v>
      </c>
      <c r="CD453" s="12">
        <f t="shared" si="237"/>
        <v>1.3252844391727574E-05</v>
      </c>
      <c r="CE453" s="12">
        <f t="shared" si="237"/>
        <v>1.3252844391727574E-05</v>
      </c>
      <c r="CF453" s="12">
        <f t="shared" si="237"/>
        <v>1.987926658759136E-05</v>
      </c>
      <c r="CG453" s="12">
        <f t="shared" si="237"/>
        <v>5.30113775669103E-05</v>
      </c>
      <c r="CH453" s="12">
        <f t="shared" si="237"/>
        <v>2.650568878345515E-05</v>
      </c>
      <c r="CI453" s="12">
        <f t="shared" si="237"/>
        <v>0.00018553982148418604</v>
      </c>
      <c r="CJ453" s="12">
        <f t="shared" si="237"/>
        <v>1.987926658759136E-05</v>
      </c>
      <c r="CK453" s="12">
        <f t="shared" si="237"/>
        <v>1.987926658759136E-05</v>
      </c>
      <c r="CL453" s="12">
        <f t="shared" si="237"/>
        <v>6.626422195863787E-05</v>
      </c>
      <c r="CM453" s="12">
        <f t="shared" si="237"/>
        <v>1.3252844391727574E-05</v>
      </c>
      <c r="CN453" s="12">
        <f t="shared" si="237"/>
        <v>9.276991074209302E-05</v>
      </c>
      <c r="CO453" s="12">
        <f t="shared" si="237"/>
        <v>1.3252844391727574E-05</v>
      </c>
      <c r="CP453" s="12">
        <f t="shared" si="237"/>
        <v>4.638495537104651E-05</v>
      </c>
      <c r="CQ453" s="12">
        <f t="shared" si="237"/>
        <v>9.939633293795681E-05</v>
      </c>
      <c r="CR453" s="12">
        <f t="shared" si="237"/>
        <v>5.30113775669103E-05</v>
      </c>
      <c r="CS453" s="12">
        <f t="shared" si="237"/>
        <v>1.3252844391727574E-05</v>
      </c>
      <c r="CT453" s="12">
        <f t="shared" si="237"/>
        <v>2.650568878345515E-05</v>
      </c>
      <c r="CU453" s="12">
        <f aca="true" t="shared" si="238" ref="CU453:EG453">CU452/150911</f>
        <v>1.987926658759136E-05</v>
      </c>
      <c r="CV453" s="12">
        <f t="shared" si="238"/>
        <v>9.276991074209302E-05</v>
      </c>
      <c r="CW453" s="12">
        <f t="shared" si="238"/>
        <v>0.0002716833100304153</v>
      </c>
      <c r="CX453" s="12">
        <f t="shared" si="238"/>
        <v>0.0002120455102676412</v>
      </c>
      <c r="CY453" s="12">
        <f t="shared" si="238"/>
        <v>1.3252844391727574E-05</v>
      </c>
      <c r="CZ453" s="12">
        <f t="shared" si="238"/>
        <v>0.00022529835465936876</v>
      </c>
      <c r="DA453" s="12">
        <f t="shared" si="238"/>
        <v>5.30113775669103E-05</v>
      </c>
      <c r="DB453" s="12">
        <f t="shared" si="238"/>
        <v>6.626422195863787E-05</v>
      </c>
      <c r="DC453" s="12">
        <f t="shared" si="238"/>
        <v>0.0001060227551338206</v>
      </c>
      <c r="DD453" s="12">
        <f t="shared" si="238"/>
        <v>0.000218671932463505</v>
      </c>
      <c r="DE453" s="12">
        <f t="shared" si="238"/>
        <v>0.0018885303258211793</v>
      </c>
      <c r="DF453" s="12">
        <f t="shared" si="238"/>
        <v>0.6355401528052959</v>
      </c>
      <c r="DG453" s="12">
        <f t="shared" si="238"/>
        <v>0.00012590202172141197</v>
      </c>
      <c r="DH453" s="12">
        <f t="shared" si="238"/>
        <v>0.0009144462630292027</v>
      </c>
      <c r="DI453" s="12">
        <f t="shared" si="238"/>
        <v>6.626422195863787E-05</v>
      </c>
      <c r="DJ453" s="12">
        <f t="shared" si="238"/>
        <v>5.9637799762774085E-05</v>
      </c>
      <c r="DK453" s="12">
        <f t="shared" si="238"/>
        <v>0.00018553982148418604</v>
      </c>
      <c r="DL453" s="12">
        <f t="shared" si="238"/>
        <v>0.0010469747069464783</v>
      </c>
      <c r="DM453" s="12">
        <f t="shared" si="238"/>
        <v>3.3132110979318936E-05</v>
      </c>
      <c r="DN453" s="12">
        <f t="shared" si="238"/>
        <v>4.638495537104651E-05</v>
      </c>
      <c r="DO453" s="12">
        <f t="shared" si="238"/>
        <v>0.0001656605548965947</v>
      </c>
      <c r="DP453" s="12">
        <f t="shared" si="238"/>
        <v>5.30113775669103E-05</v>
      </c>
      <c r="DQ453" s="12">
        <f t="shared" si="238"/>
        <v>0.00014578128830900332</v>
      </c>
      <c r="DR453" s="12">
        <f t="shared" si="238"/>
        <v>1.3252844391727574E-05</v>
      </c>
      <c r="DS453" s="12">
        <f t="shared" si="238"/>
        <v>0.002710206678108289</v>
      </c>
      <c r="DT453" s="12">
        <f t="shared" si="238"/>
        <v>0.00011927559952554817</v>
      </c>
      <c r="DU453" s="12">
        <f t="shared" si="238"/>
        <v>1.3252844391727574E-05</v>
      </c>
      <c r="DV453" s="12">
        <f t="shared" si="238"/>
        <v>6.626422195863787E-06</v>
      </c>
      <c r="DW453" s="12">
        <f t="shared" si="238"/>
        <v>2.650568878345515E-05</v>
      </c>
      <c r="DX453" s="12">
        <f t="shared" si="238"/>
        <v>0.0002716833100304153</v>
      </c>
      <c r="DY453" s="12">
        <f t="shared" si="238"/>
        <v>4.638495537104651E-05</v>
      </c>
      <c r="DZ453" s="12">
        <f t="shared" si="238"/>
        <v>6.626422195863787E-05</v>
      </c>
      <c r="EA453" s="12">
        <f t="shared" si="238"/>
        <v>0.0005036080868856479</v>
      </c>
      <c r="EB453" s="12">
        <f t="shared" si="238"/>
        <v>0.00028493615442214284</v>
      </c>
      <c r="EC453" s="12">
        <f t="shared" si="238"/>
        <v>8.614348854622923E-05</v>
      </c>
      <c r="ED453" s="12">
        <f t="shared" si="238"/>
        <v>6.626422195863787E-05</v>
      </c>
      <c r="EE453" s="12">
        <f t="shared" si="238"/>
        <v>0.0001060227551338206</v>
      </c>
      <c r="EF453" s="12">
        <f t="shared" si="238"/>
        <v>5.30113775669103E-05</v>
      </c>
      <c r="EG453" s="12">
        <f t="shared" si="238"/>
        <v>0.00017228697709245847</v>
      </c>
    </row>
    <row r="454" spans="2:137" ht="4.5" customHeight="1">
      <c r="B454" s="13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</row>
    <row r="455" spans="1:137" ht="12.75">
      <c r="A455" s="3" t="s">
        <v>139</v>
      </c>
      <c r="B455" s="13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</row>
    <row r="456" spans="2:137" ht="12.75">
      <c r="B456" s="7" t="s">
        <v>128</v>
      </c>
      <c r="C456" s="8">
        <v>22</v>
      </c>
      <c r="D456" s="8">
        <v>25</v>
      </c>
      <c r="E456" s="8">
        <v>6</v>
      </c>
      <c r="F456" s="8">
        <v>4</v>
      </c>
      <c r="G456" s="8">
        <v>31</v>
      </c>
      <c r="H456" s="8">
        <v>16</v>
      </c>
      <c r="I456" s="8">
        <v>49</v>
      </c>
      <c r="J456" s="8">
        <v>3</v>
      </c>
      <c r="K456" s="8">
        <v>6</v>
      </c>
      <c r="L456" s="8">
        <v>7</v>
      </c>
      <c r="M456" s="8">
        <v>3</v>
      </c>
      <c r="N456" s="8">
        <v>43</v>
      </c>
      <c r="O456" s="8">
        <v>36</v>
      </c>
      <c r="P456" s="8">
        <v>12</v>
      </c>
      <c r="Q456" s="8">
        <v>8</v>
      </c>
      <c r="R456" s="8">
        <v>85</v>
      </c>
      <c r="S456" s="8">
        <v>40440</v>
      </c>
      <c r="T456" s="8">
        <v>5053</v>
      </c>
      <c r="U456" s="8">
        <v>7</v>
      </c>
      <c r="V456" s="8">
        <v>7</v>
      </c>
      <c r="W456" s="8">
        <v>6</v>
      </c>
      <c r="X456" s="8">
        <v>9</v>
      </c>
      <c r="Y456" s="8">
        <v>221</v>
      </c>
      <c r="Z456" s="8">
        <v>203</v>
      </c>
      <c r="AA456" s="8">
        <v>4</v>
      </c>
      <c r="AB456" s="8">
        <v>8</v>
      </c>
      <c r="AC456" s="8">
        <v>2</v>
      </c>
      <c r="AD456" s="8">
        <v>11</v>
      </c>
      <c r="AE456" s="8">
        <v>24</v>
      </c>
      <c r="AF456" s="8">
        <v>59</v>
      </c>
      <c r="AG456" s="8">
        <v>587</v>
      </c>
      <c r="AH456" s="8">
        <v>5</v>
      </c>
      <c r="AI456" s="8">
        <v>3</v>
      </c>
      <c r="AJ456" s="8">
        <v>32</v>
      </c>
      <c r="AK456" s="8">
        <v>4</v>
      </c>
      <c r="AL456" s="8">
        <v>140</v>
      </c>
      <c r="AM456" s="8">
        <v>8</v>
      </c>
      <c r="AN456" s="8">
        <v>10</v>
      </c>
      <c r="AO456" s="8">
        <v>52</v>
      </c>
      <c r="AP456" s="8">
        <v>52</v>
      </c>
      <c r="AQ456" s="8">
        <v>21</v>
      </c>
      <c r="AR456" s="8">
        <v>32</v>
      </c>
      <c r="AS456" s="8">
        <v>24</v>
      </c>
      <c r="AT456" s="8">
        <v>37</v>
      </c>
      <c r="AU456" s="8">
        <v>13</v>
      </c>
      <c r="AV456" s="8">
        <v>12</v>
      </c>
      <c r="AW456" s="8">
        <v>27</v>
      </c>
      <c r="AX456" s="8">
        <v>36</v>
      </c>
      <c r="AY456" s="8">
        <v>3</v>
      </c>
      <c r="AZ456" s="8">
        <v>678</v>
      </c>
      <c r="BA456" s="8">
        <v>10</v>
      </c>
      <c r="BB456" s="8">
        <v>3</v>
      </c>
      <c r="BC456" s="8">
        <v>26</v>
      </c>
      <c r="BD456" s="8">
        <v>39</v>
      </c>
      <c r="BE456" s="8">
        <v>4</v>
      </c>
      <c r="BF456" s="8">
        <v>11</v>
      </c>
      <c r="BG456" s="8">
        <v>4</v>
      </c>
      <c r="BH456" s="8">
        <v>19</v>
      </c>
      <c r="BI456" s="8">
        <v>0</v>
      </c>
      <c r="BJ456" s="8">
        <v>11</v>
      </c>
      <c r="BK456" s="8">
        <v>2</v>
      </c>
      <c r="BL456" s="8">
        <v>0</v>
      </c>
      <c r="BM456" s="8">
        <v>9</v>
      </c>
      <c r="BN456" s="8">
        <v>5</v>
      </c>
      <c r="BO456" s="8">
        <v>17</v>
      </c>
      <c r="BP456" s="8">
        <v>2</v>
      </c>
      <c r="BQ456" s="8">
        <v>148</v>
      </c>
      <c r="BR456" s="8">
        <v>10</v>
      </c>
      <c r="BS456" s="8">
        <v>2</v>
      </c>
      <c r="BT456" s="8">
        <v>10</v>
      </c>
      <c r="BU456" s="8">
        <v>24</v>
      </c>
      <c r="BV456" s="8">
        <v>14786</v>
      </c>
      <c r="BW456" s="8">
        <v>1</v>
      </c>
      <c r="BX456" s="8">
        <v>4</v>
      </c>
      <c r="BY456" s="8">
        <v>1</v>
      </c>
      <c r="BZ456" s="8">
        <v>9</v>
      </c>
      <c r="CA456" s="8">
        <v>9</v>
      </c>
      <c r="CB456" s="8">
        <v>2</v>
      </c>
      <c r="CC456" s="8">
        <v>3</v>
      </c>
      <c r="CD456" s="8">
        <v>3</v>
      </c>
      <c r="CE456" s="8">
        <v>8</v>
      </c>
      <c r="CF456" s="8">
        <v>37</v>
      </c>
      <c r="CG456" s="8">
        <v>16</v>
      </c>
      <c r="CH456" s="8">
        <v>16</v>
      </c>
      <c r="CI456" s="8">
        <v>47</v>
      </c>
      <c r="CJ456" s="8">
        <v>1</v>
      </c>
      <c r="CK456" s="8">
        <v>8</v>
      </c>
      <c r="CL456" s="8">
        <v>10</v>
      </c>
      <c r="CM456" s="8">
        <v>2</v>
      </c>
      <c r="CN456" s="8">
        <v>12</v>
      </c>
      <c r="CO456" s="8">
        <v>2</v>
      </c>
      <c r="CP456" s="8">
        <v>10</v>
      </c>
      <c r="CQ456" s="8">
        <v>16</v>
      </c>
      <c r="CR456" s="8">
        <v>6</v>
      </c>
      <c r="CS456" s="8">
        <v>4</v>
      </c>
      <c r="CT456" s="8">
        <v>0</v>
      </c>
      <c r="CU456" s="8">
        <v>0</v>
      </c>
      <c r="CV456" s="8">
        <v>18</v>
      </c>
      <c r="CW456" s="8">
        <v>100</v>
      </c>
      <c r="CX456" s="8">
        <v>61</v>
      </c>
      <c r="CY456" s="8">
        <v>10</v>
      </c>
      <c r="CZ456" s="8">
        <v>32</v>
      </c>
      <c r="DA456" s="8">
        <v>21</v>
      </c>
      <c r="DB456" s="8">
        <v>9</v>
      </c>
      <c r="DC456" s="8">
        <v>24</v>
      </c>
      <c r="DD456" s="8">
        <v>52</v>
      </c>
      <c r="DE456" s="8">
        <v>218</v>
      </c>
      <c r="DF456" s="8">
        <v>62865</v>
      </c>
      <c r="DG456" s="8">
        <v>29</v>
      </c>
      <c r="DH456" s="8">
        <v>147</v>
      </c>
      <c r="DI456" s="8">
        <v>19</v>
      </c>
      <c r="DJ456" s="8">
        <v>12</v>
      </c>
      <c r="DK456" s="8">
        <v>34</v>
      </c>
      <c r="DL456" s="8">
        <v>44</v>
      </c>
      <c r="DM456" s="8">
        <v>1</v>
      </c>
      <c r="DN456" s="8">
        <v>7</v>
      </c>
      <c r="DO456" s="8">
        <v>21</v>
      </c>
      <c r="DP456" s="8">
        <v>7</v>
      </c>
      <c r="DQ456" s="8">
        <v>31</v>
      </c>
      <c r="DR456" s="8">
        <v>1</v>
      </c>
      <c r="DS456" s="8">
        <v>294</v>
      </c>
      <c r="DT456" s="8">
        <v>18</v>
      </c>
      <c r="DU456" s="8">
        <v>4</v>
      </c>
      <c r="DV456" s="8">
        <v>0</v>
      </c>
      <c r="DW456" s="8">
        <v>5</v>
      </c>
      <c r="DX456" s="8">
        <v>36</v>
      </c>
      <c r="DY456" s="8">
        <v>4</v>
      </c>
      <c r="DZ456" s="8">
        <v>16</v>
      </c>
      <c r="EA456" s="8">
        <v>147</v>
      </c>
      <c r="EB456" s="8">
        <v>41</v>
      </c>
      <c r="EC456" s="8">
        <v>23</v>
      </c>
      <c r="ED456" s="8">
        <v>20</v>
      </c>
      <c r="EE456" s="8">
        <v>11</v>
      </c>
      <c r="EF456" s="8">
        <v>8</v>
      </c>
      <c r="EG456" s="8">
        <v>11</v>
      </c>
    </row>
    <row r="457" spans="1:137" ht="12.75">
      <c r="A457" s="9" t="s">
        <v>13</v>
      </c>
      <c r="C457" s="8">
        <v>22</v>
      </c>
      <c r="D457" s="8">
        <v>25</v>
      </c>
      <c r="E457" s="8">
        <v>6</v>
      </c>
      <c r="F457" s="8">
        <v>4</v>
      </c>
      <c r="G457" s="8">
        <v>31</v>
      </c>
      <c r="H457" s="8">
        <v>16</v>
      </c>
      <c r="I457" s="8">
        <v>49</v>
      </c>
      <c r="J457" s="8">
        <v>3</v>
      </c>
      <c r="K457" s="8">
        <v>6</v>
      </c>
      <c r="L457" s="8">
        <v>7</v>
      </c>
      <c r="M457" s="8">
        <v>3</v>
      </c>
      <c r="N457" s="8">
        <v>43</v>
      </c>
      <c r="O457" s="8">
        <v>36</v>
      </c>
      <c r="P457" s="8">
        <v>12</v>
      </c>
      <c r="Q457" s="8">
        <v>8</v>
      </c>
      <c r="R457" s="8">
        <v>85</v>
      </c>
      <c r="S457" s="8">
        <v>40440</v>
      </c>
      <c r="T457" s="8">
        <v>5053</v>
      </c>
      <c r="U457" s="8">
        <v>7</v>
      </c>
      <c r="V457" s="8">
        <v>7</v>
      </c>
      <c r="W457" s="8">
        <v>6</v>
      </c>
      <c r="X457" s="8">
        <v>9</v>
      </c>
      <c r="Y457" s="8">
        <v>221</v>
      </c>
      <c r="Z457" s="8">
        <v>203</v>
      </c>
      <c r="AA457" s="8">
        <v>4</v>
      </c>
      <c r="AB457" s="8">
        <v>8</v>
      </c>
      <c r="AC457" s="8">
        <v>2</v>
      </c>
      <c r="AD457" s="8">
        <v>11</v>
      </c>
      <c r="AE457" s="8">
        <v>24</v>
      </c>
      <c r="AF457" s="8">
        <v>59</v>
      </c>
      <c r="AG457" s="8">
        <v>587</v>
      </c>
      <c r="AH457" s="8">
        <v>5</v>
      </c>
      <c r="AI457" s="8">
        <v>3</v>
      </c>
      <c r="AJ457" s="8">
        <v>32</v>
      </c>
      <c r="AK457" s="8">
        <v>4</v>
      </c>
      <c r="AL457" s="8">
        <v>140</v>
      </c>
      <c r="AM457" s="8">
        <v>8</v>
      </c>
      <c r="AN457" s="8">
        <v>10</v>
      </c>
      <c r="AO457" s="8">
        <v>52</v>
      </c>
      <c r="AP457" s="8">
        <v>52</v>
      </c>
      <c r="AQ457" s="8">
        <v>21</v>
      </c>
      <c r="AR457" s="8">
        <v>32</v>
      </c>
      <c r="AS457" s="8">
        <v>24</v>
      </c>
      <c r="AT457" s="8">
        <v>37</v>
      </c>
      <c r="AU457" s="8">
        <v>13</v>
      </c>
      <c r="AV457" s="8">
        <v>12</v>
      </c>
      <c r="AW457" s="8">
        <v>27</v>
      </c>
      <c r="AX457" s="8">
        <v>36</v>
      </c>
      <c r="AY457" s="8">
        <v>3</v>
      </c>
      <c r="AZ457" s="8">
        <v>678</v>
      </c>
      <c r="BA457" s="8">
        <v>10</v>
      </c>
      <c r="BB457" s="8">
        <v>3</v>
      </c>
      <c r="BC457" s="8">
        <v>26</v>
      </c>
      <c r="BD457" s="8">
        <v>39</v>
      </c>
      <c r="BE457" s="8">
        <v>4</v>
      </c>
      <c r="BF457" s="8">
        <v>11</v>
      </c>
      <c r="BG457" s="8">
        <v>4</v>
      </c>
      <c r="BH457" s="8">
        <v>19</v>
      </c>
      <c r="BI457" s="8">
        <v>0</v>
      </c>
      <c r="BJ457" s="8">
        <v>11</v>
      </c>
      <c r="BK457" s="8">
        <v>2</v>
      </c>
      <c r="BL457" s="8">
        <v>0</v>
      </c>
      <c r="BM457" s="8">
        <v>9</v>
      </c>
      <c r="BN457" s="8">
        <v>5</v>
      </c>
      <c r="BO457" s="8">
        <v>17</v>
      </c>
      <c r="BP457" s="8">
        <v>2</v>
      </c>
      <c r="BQ457" s="8">
        <v>148</v>
      </c>
      <c r="BR457" s="8">
        <v>10</v>
      </c>
      <c r="BS457" s="8">
        <v>2</v>
      </c>
      <c r="BT457" s="8">
        <v>10</v>
      </c>
      <c r="BU457" s="8">
        <v>24</v>
      </c>
      <c r="BV457" s="8">
        <v>14786</v>
      </c>
      <c r="BW457" s="8">
        <v>1</v>
      </c>
      <c r="BX457" s="8">
        <v>4</v>
      </c>
      <c r="BY457" s="8">
        <v>1</v>
      </c>
      <c r="BZ457" s="8">
        <v>9</v>
      </c>
      <c r="CA457" s="8">
        <v>9</v>
      </c>
      <c r="CB457" s="8">
        <v>2</v>
      </c>
      <c r="CC457" s="8">
        <v>3</v>
      </c>
      <c r="CD457" s="8">
        <v>3</v>
      </c>
      <c r="CE457" s="8">
        <v>8</v>
      </c>
      <c r="CF457" s="8">
        <v>37</v>
      </c>
      <c r="CG457" s="8">
        <v>16</v>
      </c>
      <c r="CH457" s="8">
        <v>16</v>
      </c>
      <c r="CI457" s="8">
        <v>47</v>
      </c>
      <c r="CJ457" s="8">
        <v>1</v>
      </c>
      <c r="CK457" s="8">
        <v>8</v>
      </c>
      <c r="CL457" s="8">
        <v>10</v>
      </c>
      <c r="CM457" s="8">
        <v>2</v>
      </c>
      <c r="CN457" s="8">
        <v>12</v>
      </c>
      <c r="CO457" s="8">
        <v>2</v>
      </c>
      <c r="CP457" s="8">
        <v>10</v>
      </c>
      <c r="CQ457" s="8">
        <v>16</v>
      </c>
      <c r="CR457" s="8">
        <v>6</v>
      </c>
      <c r="CS457" s="8">
        <v>4</v>
      </c>
      <c r="CT457" s="8">
        <v>0</v>
      </c>
      <c r="CU457" s="8">
        <v>0</v>
      </c>
      <c r="CV457" s="8">
        <v>18</v>
      </c>
      <c r="CW457" s="8">
        <v>100</v>
      </c>
      <c r="CX457" s="8">
        <v>61</v>
      </c>
      <c r="CY457" s="8">
        <v>10</v>
      </c>
      <c r="CZ457" s="8">
        <v>32</v>
      </c>
      <c r="DA457" s="8">
        <v>21</v>
      </c>
      <c r="DB457" s="8">
        <v>9</v>
      </c>
      <c r="DC457" s="8">
        <v>24</v>
      </c>
      <c r="DD457" s="8">
        <v>52</v>
      </c>
      <c r="DE457" s="8">
        <v>218</v>
      </c>
      <c r="DF457" s="8">
        <v>62865</v>
      </c>
      <c r="DG457" s="8">
        <v>29</v>
      </c>
      <c r="DH457" s="8">
        <v>147</v>
      </c>
      <c r="DI457" s="8">
        <v>19</v>
      </c>
      <c r="DJ457" s="8">
        <v>12</v>
      </c>
      <c r="DK457" s="8">
        <v>34</v>
      </c>
      <c r="DL457" s="8">
        <v>44</v>
      </c>
      <c r="DM457" s="8">
        <v>1</v>
      </c>
      <c r="DN457" s="8">
        <v>7</v>
      </c>
      <c r="DO457" s="8">
        <v>21</v>
      </c>
      <c r="DP457" s="8">
        <v>7</v>
      </c>
      <c r="DQ457" s="8">
        <v>31</v>
      </c>
      <c r="DR457" s="8">
        <v>1</v>
      </c>
      <c r="DS457" s="8">
        <v>294</v>
      </c>
      <c r="DT457" s="8">
        <v>18</v>
      </c>
      <c r="DU457" s="8">
        <v>4</v>
      </c>
      <c r="DV457" s="8">
        <v>0</v>
      </c>
      <c r="DW457" s="8">
        <v>5</v>
      </c>
      <c r="DX457" s="8">
        <v>36</v>
      </c>
      <c r="DY457" s="8">
        <v>4</v>
      </c>
      <c r="DZ457" s="8">
        <v>16</v>
      </c>
      <c r="EA457" s="8">
        <v>147</v>
      </c>
      <c r="EB457" s="8">
        <v>41</v>
      </c>
      <c r="EC457" s="8">
        <v>23</v>
      </c>
      <c r="ED457" s="8">
        <v>20</v>
      </c>
      <c r="EE457" s="8">
        <v>11</v>
      </c>
      <c r="EF457" s="8">
        <v>8</v>
      </c>
      <c r="EG457" s="8">
        <v>11</v>
      </c>
    </row>
    <row r="458" spans="2:137" s="10" customFormat="1" ht="12.75" customHeight="1">
      <c r="B458" s="11" t="s">
        <v>145</v>
      </c>
      <c r="C458" s="12">
        <f aca="true" t="shared" si="239" ref="C458:AH458">C457/127956</f>
        <v>0.000171934102347682</v>
      </c>
      <c r="D458" s="12">
        <f t="shared" si="239"/>
        <v>0.00019537966175872958</v>
      </c>
      <c r="E458" s="12">
        <f t="shared" si="239"/>
        <v>4.6891118822095096E-05</v>
      </c>
      <c r="F458" s="12">
        <f t="shared" si="239"/>
        <v>3.126074588139673E-05</v>
      </c>
      <c r="G458" s="12">
        <f t="shared" si="239"/>
        <v>0.00024227078058082466</v>
      </c>
      <c r="H458" s="12">
        <f t="shared" si="239"/>
        <v>0.00012504298352558691</v>
      </c>
      <c r="I458" s="12">
        <f t="shared" si="239"/>
        <v>0.00038294413704710996</v>
      </c>
      <c r="J458" s="12">
        <f t="shared" si="239"/>
        <v>2.3445559411047548E-05</v>
      </c>
      <c r="K458" s="12">
        <f t="shared" si="239"/>
        <v>4.6891118822095096E-05</v>
      </c>
      <c r="L458" s="12">
        <f t="shared" si="239"/>
        <v>5.470630529244428E-05</v>
      </c>
      <c r="M458" s="12">
        <f t="shared" si="239"/>
        <v>2.3445559411047548E-05</v>
      </c>
      <c r="N458" s="12">
        <f t="shared" si="239"/>
        <v>0.00033605301822501487</v>
      </c>
      <c r="O458" s="12">
        <f t="shared" si="239"/>
        <v>0.0002813467129325706</v>
      </c>
      <c r="P458" s="12">
        <f t="shared" si="239"/>
        <v>9.378223764419019E-05</v>
      </c>
      <c r="Q458" s="12">
        <f t="shared" si="239"/>
        <v>6.252149176279346E-05</v>
      </c>
      <c r="R458" s="12">
        <f t="shared" si="239"/>
        <v>0.0006642908499796805</v>
      </c>
      <c r="S458" s="12">
        <f t="shared" si="239"/>
        <v>0.3160461408609209</v>
      </c>
      <c r="T458" s="12">
        <f t="shared" si="239"/>
        <v>0.03949013723467442</v>
      </c>
      <c r="U458" s="12">
        <f t="shared" si="239"/>
        <v>5.470630529244428E-05</v>
      </c>
      <c r="V458" s="12">
        <f t="shared" si="239"/>
        <v>5.470630529244428E-05</v>
      </c>
      <c r="W458" s="12">
        <f t="shared" si="239"/>
        <v>4.6891118822095096E-05</v>
      </c>
      <c r="X458" s="12">
        <f t="shared" si="239"/>
        <v>7.033667823314265E-05</v>
      </c>
      <c r="Y458" s="12">
        <f t="shared" si="239"/>
        <v>0.0017271562099471693</v>
      </c>
      <c r="Z458" s="12">
        <f t="shared" si="239"/>
        <v>0.001586482853480884</v>
      </c>
      <c r="AA458" s="12">
        <f t="shared" si="239"/>
        <v>3.126074588139673E-05</v>
      </c>
      <c r="AB458" s="12">
        <f t="shared" si="239"/>
        <v>6.252149176279346E-05</v>
      </c>
      <c r="AC458" s="12">
        <f t="shared" si="239"/>
        <v>1.5630372940698364E-05</v>
      </c>
      <c r="AD458" s="12">
        <f t="shared" si="239"/>
        <v>8.5967051173841E-05</v>
      </c>
      <c r="AE458" s="12">
        <f t="shared" si="239"/>
        <v>0.00018756447528838038</v>
      </c>
      <c r="AF458" s="12">
        <f t="shared" si="239"/>
        <v>0.00046109600175060176</v>
      </c>
      <c r="AG458" s="12">
        <f t="shared" si="239"/>
        <v>0.00458751445809497</v>
      </c>
      <c r="AH458" s="12">
        <f t="shared" si="239"/>
        <v>3.907593235174591E-05</v>
      </c>
      <c r="AI458" s="12">
        <f aca="true" t="shared" si="240" ref="AI458:CT458">AI457/127956</f>
        <v>2.3445559411047548E-05</v>
      </c>
      <c r="AJ458" s="12">
        <f t="shared" si="240"/>
        <v>0.00025008596705117383</v>
      </c>
      <c r="AK458" s="12">
        <f t="shared" si="240"/>
        <v>3.126074588139673E-05</v>
      </c>
      <c r="AL458" s="12">
        <f t="shared" si="240"/>
        <v>0.0010941261058488856</v>
      </c>
      <c r="AM458" s="12">
        <f t="shared" si="240"/>
        <v>6.252149176279346E-05</v>
      </c>
      <c r="AN458" s="12">
        <f t="shared" si="240"/>
        <v>7.815186470349182E-05</v>
      </c>
      <c r="AO458" s="12">
        <f t="shared" si="240"/>
        <v>0.0004063896964581575</v>
      </c>
      <c r="AP458" s="12">
        <f t="shared" si="240"/>
        <v>0.0004063896964581575</v>
      </c>
      <c r="AQ458" s="12">
        <f t="shared" si="240"/>
        <v>0.00016411891587733284</v>
      </c>
      <c r="AR458" s="12">
        <f t="shared" si="240"/>
        <v>0.00025008596705117383</v>
      </c>
      <c r="AS458" s="12">
        <f t="shared" si="240"/>
        <v>0.00018756447528838038</v>
      </c>
      <c r="AT458" s="12">
        <f t="shared" si="240"/>
        <v>0.0002891618994029197</v>
      </c>
      <c r="AU458" s="12">
        <f t="shared" si="240"/>
        <v>0.00010159742411453937</v>
      </c>
      <c r="AV458" s="12">
        <f t="shared" si="240"/>
        <v>9.378223764419019E-05</v>
      </c>
      <c r="AW458" s="12">
        <f t="shared" si="240"/>
        <v>0.00021101003469942793</v>
      </c>
      <c r="AX458" s="12">
        <f t="shared" si="240"/>
        <v>0.0002813467129325706</v>
      </c>
      <c r="AY458" s="12">
        <f t="shared" si="240"/>
        <v>2.3445559411047548E-05</v>
      </c>
      <c r="AZ458" s="12">
        <f t="shared" si="240"/>
        <v>0.005298696426896746</v>
      </c>
      <c r="BA458" s="12">
        <f t="shared" si="240"/>
        <v>7.815186470349182E-05</v>
      </c>
      <c r="BB458" s="12">
        <f t="shared" si="240"/>
        <v>2.3445559411047548E-05</v>
      </c>
      <c r="BC458" s="12">
        <f t="shared" si="240"/>
        <v>0.00020319484822907874</v>
      </c>
      <c r="BD458" s="12">
        <f t="shared" si="240"/>
        <v>0.0003047922723436181</v>
      </c>
      <c r="BE458" s="12">
        <f t="shared" si="240"/>
        <v>3.126074588139673E-05</v>
      </c>
      <c r="BF458" s="12">
        <f t="shared" si="240"/>
        <v>8.5967051173841E-05</v>
      </c>
      <c r="BG458" s="12">
        <f t="shared" si="240"/>
        <v>3.126074588139673E-05</v>
      </c>
      <c r="BH458" s="12">
        <f t="shared" si="240"/>
        <v>0.00014848854293663446</v>
      </c>
      <c r="BI458" s="12">
        <f t="shared" si="240"/>
        <v>0</v>
      </c>
      <c r="BJ458" s="12">
        <f t="shared" si="240"/>
        <v>8.5967051173841E-05</v>
      </c>
      <c r="BK458" s="12">
        <f t="shared" si="240"/>
        <v>1.5630372940698364E-05</v>
      </c>
      <c r="BL458" s="12">
        <f t="shared" si="240"/>
        <v>0</v>
      </c>
      <c r="BM458" s="12">
        <f t="shared" si="240"/>
        <v>7.033667823314265E-05</v>
      </c>
      <c r="BN458" s="12">
        <f t="shared" si="240"/>
        <v>3.907593235174591E-05</v>
      </c>
      <c r="BO458" s="12">
        <f t="shared" si="240"/>
        <v>0.0001328581699959361</v>
      </c>
      <c r="BP458" s="12">
        <f t="shared" si="240"/>
        <v>1.5630372940698364E-05</v>
      </c>
      <c r="BQ458" s="12">
        <f t="shared" si="240"/>
        <v>0.001156647597611679</v>
      </c>
      <c r="BR458" s="12">
        <f t="shared" si="240"/>
        <v>7.815186470349182E-05</v>
      </c>
      <c r="BS458" s="12">
        <f t="shared" si="240"/>
        <v>1.5630372940698364E-05</v>
      </c>
      <c r="BT458" s="12">
        <f t="shared" si="240"/>
        <v>7.815186470349182E-05</v>
      </c>
      <c r="BU458" s="12">
        <f t="shared" si="240"/>
        <v>0.00018756447528838038</v>
      </c>
      <c r="BV458" s="12">
        <f t="shared" si="240"/>
        <v>0.11555534715058301</v>
      </c>
      <c r="BW458" s="12">
        <f t="shared" si="240"/>
        <v>7.815186470349182E-06</v>
      </c>
      <c r="BX458" s="12">
        <f t="shared" si="240"/>
        <v>3.126074588139673E-05</v>
      </c>
      <c r="BY458" s="12">
        <f t="shared" si="240"/>
        <v>7.815186470349182E-06</v>
      </c>
      <c r="BZ458" s="12">
        <f t="shared" si="240"/>
        <v>7.033667823314265E-05</v>
      </c>
      <c r="CA458" s="12">
        <f t="shared" si="240"/>
        <v>7.033667823314265E-05</v>
      </c>
      <c r="CB458" s="12">
        <f t="shared" si="240"/>
        <v>1.5630372940698364E-05</v>
      </c>
      <c r="CC458" s="12">
        <f t="shared" si="240"/>
        <v>2.3445559411047548E-05</v>
      </c>
      <c r="CD458" s="12">
        <f t="shared" si="240"/>
        <v>2.3445559411047548E-05</v>
      </c>
      <c r="CE458" s="12">
        <f t="shared" si="240"/>
        <v>6.252149176279346E-05</v>
      </c>
      <c r="CF458" s="12">
        <f t="shared" si="240"/>
        <v>0.0002891618994029197</v>
      </c>
      <c r="CG458" s="12">
        <f t="shared" si="240"/>
        <v>0.00012504298352558691</v>
      </c>
      <c r="CH458" s="12">
        <f t="shared" si="240"/>
        <v>0.00012504298352558691</v>
      </c>
      <c r="CI458" s="12">
        <f t="shared" si="240"/>
        <v>0.0003673137641064116</v>
      </c>
      <c r="CJ458" s="12">
        <f t="shared" si="240"/>
        <v>7.815186470349182E-06</v>
      </c>
      <c r="CK458" s="12">
        <f t="shared" si="240"/>
        <v>6.252149176279346E-05</v>
      </c>
      <c r="CL458" s="12">
        <f t="shared" si="240"/>
        <v>7.815186470349182E-05</v>
      </c>
      <c r="CM458" s="12">
        <f t="shared" si="240"/>
        <v>1.5630372940698364E-05</v>
      </c>
      <c r="CN458" s="12">
        <f t="shared" si="240"/>
        <v>9.378223764419019E-05</v>
      </c>
      <c r="CO458" s="12">
        <f t="shared" si="240"/>
        <v>1.5630372940698364E-05</v>
      </c>
      <c r="CP458" s="12">
        <f t="shared" si="240"/>
        <v>7.815186470349182E-05</v>
      </c>
      <c r="CQ458" s="12">
        <f t="shared" si="240"/>
        <v>0.00012504298352558691</v>
      </c>
      <c r="CR458" s="12">
        <f t="shared" si="240"/>
        <v>4.6891118822095096E-05</v>
      </c>
      <c r="CS458" s="12">
        <f t="shared" si="240"/>
        <v>3.126074588139673E-05</v>
      </c>
      <c r="CT458" s="12">
        <f t="shared" si="240"/>
        <v>0</v>
      </c>
      <c r="CU458" s="12">
        <f aca="true" t="shared" si="241" ref="CU458:EG458">CU457/127956</f>
        <v>0</v>
      </c>
      <c r="CV458" s="12">
        <f t="shared" si="241"/>
        <v>0.0001406733564662853</v>
      </c>
      <c r="CW458" s="12">
        <f t="shared" si="241"/>
        <v>0.0007815186470349183</v>
      </c>
      <c r="CX458" s="12">
        <f t="shared" si="241"/>
        <v>0.00047672637469130014</v>
      </c>
      <c r="CY458" s="12">
        <f t="shared" si="241"/>
        <v>7.815186470349182E-05</v>
      </c>
      <c r="CZ458" s="12">
        <f t="shared" si="241"/>
        <v>0.00025008596705117383</v>
      </c>
      <c r="DA458" s="12">
        <f t="shared" si="241"/>
        <v>0.00016411891587733284</v>
      </c>
      <c r="DB458" s="12">
        <f t="shared" si="241"/>
        <v>7.033667823314265E-05</v>
      </c>
      <c r="DC458" s="12">
        <f t="shared" si="241"/>
        <v>0.00018756447528838038</v>
      </c>
      <c r="DD458" s="12">
        <f t="shared" si="241"/>
        <v>0.0004063896964581575</v>
      </c>
      <c r="DE458" s="12">
        <f t="shared" si="241"/>
        <v>0.0017037106505361217</v>
      </c>
      <c r="DF458" s="12">
        <f t="shared" si="241"/>
        <v>0.4913016974585014</v>
      </c>
      <c r="DG458" s="12">
        <f t="shared" si="241"/>
        <v>0.00022664040764012628</v>
      </c>
      <c r="DH458" s="12">
        <f t="shared" si="241"/>
        <v>0.0011488324111413298</v>
      </c>
      <c r="DI458" s="12">
        <f t="shared" si="241"/>
        <v>0.00014848854293663446</v>
      </c>
      <c r="DJ458" s="12">
        <f t="shared" si="241"/>
        <v>9.378223764419019E-05</v>
      </c>
      <c r="DK458" s="12">
        <f t="shared" si="241"/>
        <v>0.0002657163399918722</v>
      </c>
      <c r="DL458" s="12">
        <f t="shared" si="241"/>
        <v>0.000343868204695364</v>
      </c>
      <c r="DM458" s="12">
        <f t="shared" si="241"/>
        <v>7.815186470349182E-06</v>
      </c>
      <c r="DN458" s="12">
        <f t="shared" si="241"/>
        <v>5.470630529244428E-05</v>
      </c>
      <c r="DO458" s="12">
        <f t="shared" si="241"/>
        <v>0.00016411891587733284</v>
      </c>
      <c r="DP458" s="12">
        <f t="shared" si="241"/>
        <v>5.470630529244428E-05</v>
      </c>
      <c r="DQ458" s="12">
        <f t="shared" si="241"/>
        <v>0.00024227078058082466</v>
      </c>
      <c r="DR458" s="12">
        <f t="shared" si="241"/>
        <v>7.815186470349182E-06</v>
      </c>
      <c r="DS458" s="12">
        <f t="shared" si="241"/>
        <v>0.0022976648222826595</v>
      </c>
      <c r="DT458" s="12">
        <f t="shared" si="241"/>
        <v>0.0001406733564662853</v>
      </c>
      <c r="DU458" s="12">
        <f t="shared" si="241"/>
        <v>3.126074588139673E-05</v>
      </c>
      <c r="DV458" s="12">
        <f t="shared" si="241"/>
        <v>0</v>
      </c>
      <c r="DW458" s="12">
        <f t="shared" si="241"/>
        <v>3.907593235174591E-05</v>
      </c>
      <c r="DX458" s="12">
        <f t="shared" si="241"/>
        <v>0.0002813467129325706</v>
      </c>
      <c r="DY458" s="12">
        <f t="shared" si="241"/>
        <v>3.126074588139673E-05</v>
      </c>
      <c r="DZ458" s="12">
        <f t="shared" si="241"/>
        <v>0.00012504298352558691</v>
      </c>
      <c r="EA458" s="12">
        <f t="shared" si="241"/>
        <v>0.0011488324111413298</v>
      </c>
      <c r="EB458" s="12">
        <f t="shared" si="241"/>
        <v>0.0003204226452843165</v>
      </c>
      <c r="EC458" s="12">
        <f t="shared" si="241"/>
        <v>0.0001797492888180312</v>
      </c>
      <c r="ED458" s="12">
        <f t="shared" si="241"/>
        <v>0.00015630372940698365</v>
      </c>
      <c r="EE458" s="12">
        <f t="shared" si="241"/>
        <v>8.5967051173841E-05</v>
      </c>
      <c r="EF458" s="12">
        <f t="shared" si="241"/>
        <v>6.252149176279346E-05</v>
      </c>
      <c r="EG458" s="12">
        <f t="shared" si="241"/>
        <v>8.5967051173841E-05</v>
      </c>
    </row>
    <row r="459" spans="2:137" ht="4.5" customHeight="1">
      <c r="B459" s="13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</row>
    <row r="460" spans="1:137" ht="12.75">
      <c r="A460" s="3" t="s">
        <v>140</v>
      </c>
      <c r="B460" s="13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</row>
    <row r="461" spans="2:137" ht="12.75">
      <c r="B461" s="7" t="s">
        <v>128</v>
      </c>
      <c r="C461" s="8">
        <v>7</v>
      </c>
      <c r="D461" s="8">
        <v>15</v>
      </c>
      <c r="E461" s="8">
        <v>8</v>
      </c>
      <c r="F461" s="8">
        <v>5</v>
      </c>
      <c r="G461" s="8">
        <v>17</v>
      </c>
      <c r="H461" s="8">
        <v>9</v>
      </c>
      <c r="I461" s="8">
        <v>36</v>
      </c>
      <c r="J461" s="8">
        <v>2</v>
      </c>
      <c r="K461" s="8">
        <v>1</v>
      </c>
      <c r="L461" s="8">
        <v>3</v>
      </c>
      <c r="M461" s="8">
        <v>3</v>
      </c>
      <c r="N461" s="8">
        <v>33</v>
      </c>
      <c r="O461" s="8">
        <v>27</v>
      </c>
      <c r="P461" s="8">
        <v>11</v>
      </c>
      <c r="Q461" s="8">
        <v>4</v>
      </c>
      <c r="R461" s="8">
        <v>69</v>
      </c>
      <c r="S461" s="8">
        <v>22887</v>
      </c>
      <c r="T461" s="8">
        <v>2133</v>
      </c>
      <c r="U461" s="8">
        <v>4</v>
      </c>
      <c r="V461" s="8">
        <v>9</v>
      </c>
      <c r="W461" s="8">
        <v>4</v>
      </c>
      <c r="X461" s="8">
        <v>3</v>
      </c>
      <c r="Y461" s="8">
        <v>102</v>
      </c>
      <c r="Z461" s="8">
        <v>131</v>
      </c>
      <c r="AA461" s="8">
        <v>4</v>
      </c>
      <c r="AB461" s="8">
        <v>6</v>
      </c>
      <c r="AC461" s="8">
        <v>2</v>
      </c>
      <c r="AD461" s="8">
        <v>11</v>
      </c>
      <c r="AE461" s="8">
        <v>7</v>
      </c>
      <c r="AF461" s="8">
        <v>28</v>
      </c>
      <c r="AG461" s="8">
        <v>240</v>
      </c>
      <c r="AH461" s="8">
        <v>3</v>
      </c>
      <c r="AI461" s="8">
        <v>1</v>
      </c>
      <c r="AJ461" s="8">
        <v>14</v>
      </c>
      <c r="AK461" s="8">
        <v>8</v>
      </c>
      <c r="AL461" s="8">
        <v>110</v>
      </c>
      <c r="AM461" s="8">
        <v>9</v>
      </c>
      <c r="AN461" s="8">
        <v>6</v>
      </c>
      <c r="AO461" s="8">
        <v>44</v>
      </c>
      <c r="AP461" s="8">
        <v>23</v>
      </c>
      <c r="AQ461" s="8">
        <v>11</v>
      </c>
      <c r="AR461" s="8">
        <v>16</v>
      </c>
      <c r="AS461" s="8">
        <v>6</v>
      </c>
      <c r="AT461" s="8">
        <v>16</v>
      </c>
      <c r="AU461" s="8">
        <v>6</v>
      </c>
      <c r="AV461" s="8">
        <v>9</v>
      </c>
      <c r="AW461" s="8">
        <v>11</v>
      </c>
      <c r="AX461" s="8">
        <v>10</v>
      </c>
      <c r="AY461" s="8">
        <v>2</v>
      </c>
      <c r="AZ461" s="8">
        <v>344</v>
      </c>
      <c r="BA461" s="8">
        <v>14</v>
      </c>
      <c r="BB461" s="8">
        <v>3</v>
      </c>
      <c r="BC461" s="8">
        <v>21</v>
      </c>
      <c r="BD461" s="8">
        <v>28</v>
      </c>
      <c r="BE461" s="8">
        <v>3</v>
      </c>
      <c r="BF461" s="8">
        <v>3</v>
      </c>
      <c r="BG461" s="8">
        <v>7</v>
      </c>
      <c r="BH461" s="8">
        <v>11</v>
      </c>
      <c r="BI461" s="8">
        <v>0</v>
      </c>
      <c r="BJ461" s="8">
        <v>8</v>
      </c>
      <c r="BK461" s="8">
        <v>3</v>
      </c>
      <c r="BL461" s="8">
        <v>1</v>
      </c>
      <c r="BM461" s="8">
        <v>4</v>
      </c>
      <c r="BN461" s="8">
        <v>5</v>
      </c>
      <c r="BO461" s="8">
        <v>4</v>
      </c>
      <c r="BP461" s="8">
        <v>1</v>
      </c>
      <c r="BQ461" s="8">
        <v>76</v>
      </c>
      <c r="BR461" s="8">
        <v>8</v>
      </c>
      <c r="BS461" s="8">
        <v>14</v>
      </c>
      <c r="BT461" s="8">
        <v>6</v>
      </c>
      <c r="BU461" s="8">
        <v>59</v>
      </c>
      <c r="BV461" s="8">
        <v>18168</v>
      </c>
      <c r="BW461" s="8">
        <v>1</v>
      </c>
      <c r="BX461" s="8">
        <v>2</v>
      </c>
      <c r="BY461" s="8">
        <v>3</v>
      </c>
      <c r="BZ461" s="8">
        <v>2</v>
      </c>
      <c r="CA461" s="8">
        <v>10</v>
      </c>
      <c r="CB461" s="8">
        <v>2</v>
      </c>
      <c r="CC461" s="8">
        <v>1</v>
      </c>
      <c r="CD461" s="8">
        <v>4</v>
      </c>
      <c r="CE461" s="8">
        <v>7</v>
      </c>
      <c r="CF461" s="8">
        <v>5</v>
      </c>
      <c r="CG461" s="8">
        <v>51</v>
      </c>
      <c r="CH461" s="8">
        <v>12</v>
      </c>
      <c r="CI461" s="8">
        <v>20</v>
      </c>
      <c r="CJ461" s="8">
        <v>2</v>
      </c>
      <c r="CK461" s="8">
        <v>8</v>
      </c>
      <c r="CL461" s="8">
        <v>4</v>
      </c>
      <c r="CM461" s="8">
        <v>3</v>
      </c>
      <c r="CN461" s="8">
        <v>8</v>
      </c>
      <c r="CO461" s="8">
        <v>1</v>
      </c>
      <c r="CP461" s="8">
        <v>11</v>
      </c>
      <c r="CQ461" s="8">
        <v>7</v>
      </c>
      <c r="CR461" s="8">
        <v>2</v>
      </c>
      <c r="CS461" s="8">
        <v>1</v>
      </c>
      <c r="CT461" s="8">
        <v>0</v>
      </c>
      <c r="CU461" s="8">
        <v>4</v>
      </c>
      <c r="CV461" s="8">
        <v>13</v>
      </c>
      <c r="CW461" s="8">
        <v>83</v>
      </c>
      <c r="CX461" s="8">
        <v>35</v>
      </c>
      <c r="CY461" s="8">
        <v>7</v>
      </c>
      <c r="CZ461" s="8">
        <v>15</v>
      </c>
      <c r="DA461" s="8">
        <v>6</v>
      </c>
      <c r="DB461" s="8">
        <v>3</v>
      </c>
      <c r="DC461" s="8">
        <v>48</v>
      </c>
      <c r="DD461" s="8">
        <v>28</v>
      </c>
      <c r="DE461" s="8">
        <v>403</v>
      </c>
      <c r="DF461" s="8">
        <v>92530</v>
      </c>
      <c r="DG461" s="8">
        <v>19</v>
      </c>
      <c r="DH461" s="8">
        <v>188</v>
      </c>
      <c r="DI461" s="8">
        <v>12</v>
      </c>
      <c r="DJ461" s="8">
        <v>12</v>
      </c>
      <c r="DK461" s="8">
        <v>29</v>
      </c>
      <c r="DL461" s="8">
        <v>99</v>
      </c>
      <c r="DM461" s="8">
        <v>2</v>
      </c>
      <c r="DN461" s="8">
        <v>6</v>
      </c>
      <c r="DO461" s="8">
        <v>19</v>
      </c>
      <c r="DP461" s="8">
        <v>8</v>
      </c>
      <c r="DQ461" s="8">
        <v>23</v>
      </c>
      <c r="DR461" s="8">
        <v>0</v>
      </c>
      <c r="DS461" s="8">
        <v>217</v>
      </c>
      <c r="DT461" s="8">
        <v>9</v>
      </c>
      <c r="DU461" s="8">
        <v>1</v>
      </c>
      <c r="DV461" s="8">
        <v>3</v>
      </c>
      <c r="DW461" s="8">
        <v>1</v>
      </c>
      <c r="DX461" s="8">
        <v>5</v>
      </c>
      <c r="DY461" s="8">
        <v>6</v>
      </c>
      <c r="DZ461" s="8">
        <v>3</v>
      </c>
      <c r="EA461" s="8">
        <v>86</v>
      </c>
      <c r="EB461" s="8">
        <v>16</v>
      </c>
      <c r="EC461" s="8">
        <v>16</v>
      </c>
      <c r="ED461" s="8">
        <v>10</v>
      </c>
      <c r="EE461" s="8">
        <v>5</v>
      </c>
      <c r="EF461" s="8">
        <v>6</v>
      </c>
      <c r="EG461" s="8">
        <v>3</v>
      </c>
    </row>
    <row r="462" spans="1:137" ht="12.75">
      <c r="A462" s="9" t="s">
        <v>13</v>
      </c>
      <c r="C462" s="8">
        <v>7</v>
      </c>
      <c r="D462" s="8">
        <v>15</v>
      </c>
      <c r="E462" s="8">
        <v>8</v>
      </c>
      <c r="F462" s="8">
        <v>5</v>
      </c>
      <c r="G462" s="8">
        <v>17</v>
      </c>
      <c r="H462" s="8">
        <v>9</v>
      </c>
      <c r="I462" s="8">
        <v>36</v>
      </c>
      <c r="J462" s="8">
        <v>2</v>
      </c>
      <c r="K462" s="8">
        <v>1</v>
      </c>
      <c r="L462" s="8">
        <v>3</v>
      </c>
      <c r="M462" s="8">
        <v>3</v>
      </c>
      <c r="N462" s="8">
        <v>33</v>
      </c>
      <c r="O462" s="8">
        <v>27</v>
      </c>
      <c r="P462" s="8">
        <v>11</v>
      </c>
      <c r="Q462" s="8">
        <v>4</v>
      </c>
      <c r="R462" s="8">
        <v>69</v>
      </c>
      <c r="S462" s="8">
        <v>22887</v>
      </c>
      <c r="T462" s="8">
        <v>2133</v>
      </c>
      <c r="U462" s="8">
        <v>4</v>
      </c>
      <c r="V462" s="8">
        <v>9</v>
      </c>
      <c r="W462" s="8">
        <v>4</v>
      </c>
      <c r="X462" s="8">
        <v>3</v>
      </c>
      <c r="Y462" s="8">
        <v>102</v>
      </c>
      <c r="Z462" s="8">
        <v>131</v>
      </c>
      <c r="AA462" s="8">
        <v>4</v>
      </c>
      <c r="AB462" s="8">
        <v>6</v>
      </c>
      <c r="AC462" s="8">
        <v>2</v>
      </c>
      <c r="AD462" s="8">
        <v>11</v>
      </c>
      <c r="AE462" s="8">
        <v>7</v>
      </c>
      <c r="AF462" s="8">
        <v>28</v>
      </c>
      <c r="AG462" s="8">
        <v>240</v>
      </c>
      <c r="AH462" s="8">
        <v>3</v>
      </c>
      <c r="AI462" s="8">
        <v>1</v>
      </c>
      <c r="AJ462" s="8">
        <v>14</v>
      </c>
      <c r="AK462" s="8">
        <v>8</v>
      </c>
      <c r="AL462" s="8">
        <v>110</v>
      </c>
      <c r="AM462" s="8">
        <v>9</v>
      </c>
      <c r="AN462" s="8">
        <v>6</v>
      </c>
      <c r="AO462" s="8">
        <v>44</v>
      </c>
      <c r="AP462" s="8">
        <v>23</v>
      </c>
      <c r="AQ462" s="8">
        <v>11</v>
      </c>
      <c r="AR462" s="8">
        <v>16</v>
      </c>
      <c r="AS462" s="8">
        <v>6</v>
      </c>
      <c r="AT462" s="8">
        <v>16</v>
      </c>
      <c r="AU462" s="8">
        <v>6</v>
      </c>
      <c r="AV462" s="8">
        <v>9</v>
      </c>
      <c r="AW462" s="8">
        <v>11</v>
      </c>
      <c r="AX462" s="8">
        <v>10</v>
      </c>
      <c r="AY462" s="8">
        <v>2</v>
      </c>
      <c r="AZ462" s="8">
        <v>344</v>
      </c>
      <c r="BA462" s="8">
        <v>14</v>
      </c>
      <c r="BB462" s="8">
        <v>3</v>
      </c>
      <c r="BC462" s="8">
        <v>21</v>
      </c>
      <c r="BD462" s="8">
        <v>28</v>
      </c>
      <c r="BE462" s="8">
        <v>3</v>
      </c>
      <c r="BF462" s="8">
        <v>3</v>
      </c>
      <c r="BG462" s="8">
        <v>7</v>
      </c>
      <c r="BH462" s="8">
        <v>11</v>
      </c>
      <c r="BI462" s="8">
        <v>0</v>
      </c>
      <c r="BJ462" s="8">
        <v>8</v>
      </c>
      <c r="BK462" s="8">
        <v>3</v>
      </c>
      <c r="BL462" s="8">
        <v>1</v>
      </c>
      <c r="BM462" s="8">
        <v>4</v>
      </c>
      <c r="BN462" s="8">
        <v>5</v>
      </c>
      <c r="BO462" s="8">
        <v>4</v>
      </c>
      <c r="BP462" s="8">
        <v>1</v>
      </c>
      <c r="BQ462" s="8">
        <v>76</v>
      </c>
      <c r="BR462" s="8">
        <v>8</v>
      </c>
      <c r="BS462" s="8">
        <v>14</v>
      </c>
      <c r="BT462" s="8">
        <v>6</v>
      </c>
      <c r="BU462" s="8">
        <v>59</v>
      </c>
      <c r="BV462" s="8">
        <v>18168</v>
      </c>
      <c r="BW462" s="8">
        <v>1</v>
      </c>
      <c r="BX462" s="8">
        <v>2</v>
      </c>
      <c r="BY462" s="8">
        <v>3</v>
      </c>
      <c r="BZ462" s="8">
        <v>2</v>
      </c>
      <c r="CA462" s="8">
        <v>10</v>
      </c>
      <c r="CB462" s="8">
        <v>2</v>
      </c>
      <c r="CC462" s="8">
        <v>1</v>
      </c>
      <c r="CD462" s="8">
        <v>4</v>
      </c>
      <c r="CE462" s="8">
        <v>7</v>
      </c>
      <c r="CF462" s="8">
        <v>5</v>
      </c>
      <c r="CG462" s="8">
        <v>51</v>
      </c>
      <c r="CH462" s="8">
        <v>12</v>
      </c>
      <c r="CI462" s="8">
        <v>20</v>
      </c>
      <c r="CJ462" s="8">
        <v>2</v>
      </c>
      <c r="CK462" s="8">
        <v>8</v>
      </c>
      <c r="CL462" s="8">
        <v>4</v>
      </c>
      <c r="CM462" s="8">
        <v>3</v>
      </c>
      <c r="CN462" s="8">
        <v>8</v>
      </c>
      <c r="CO462" s="8">
        <v>1</v>
      </c>
      <c r="CP462" s="8">
        <v>11</v>
      </c>
      <c r="CQ462" s="8">
        <v>7</v>
      </c>
      <c r="CR462" s="8">
        <v>2</v>
      </c>
      <c r="CS462" s="8">
        <v>1</v>
      </c>
      <c r="CT462" s="8">
        <v>0</v>
      </c>
      <c r="CU462" s="8">
        <v>4</v>
      </c>
      <c r="CV462" s="8">
        <v>13</v>
      </c>
      <c r="CW462" s="8">
        <v>83</v>
      </c>
      <c r="CX462" s="8">
        <v>35</v>
      </c>
      <c r="CY462" s="8">
        <v>7</v>
      </c>
      <c r="CZ462" s="8">
        <v>15</v>
      </c>
      <c r="DA462" s="8">
        <v>6</v>
      </c>
      <c r="DB462" s="8">
        <v>3</v>
      </c>
      <c r="DC462" s="8">
        <v>48</v>
      </c>
      <c r="DD462" s="8">
        <v>28</v>
      </c>
      <c r="DE462" s="8">
        <v>403</v>
      </c>
      <c r="DF462" s="8">
        <v>92530</v>
      </c>
      <c r="DG462" s="8">
        <v>19</v>
      </c>
      <c r="DH462" s="8">
        <v>188</v>
      </c>
      <c r="DI462" s="8">
        <v>12</v>
      </c>
      <c r="DJ462" s="8">
        <v>12</v>
      </c>
      <c r="DK462" s="8">
        <v>29</v>
      </c>
      <c r="DL462" s="8">
        <v>99</v>
      </c>
      <c r="DM462" s="8">
        <v>2</v>
      </c>
      <c r="DN462" s="8">
        <v>6</v>
      </c>
      <c r="DO462" s="8">
        <v>19</v>
      </c>
      <c r="DP462" s="8">
        <v>8</v>
      </c>
      <c r="DQ462" s="8">
        <v>23</v>
      </c>
      <c r="DR462" s="8">
        <v>0</v>
      </c>
      <c r="DS462" s="8">
        <v>217</v>
      </c>
      <c r="DT462" s="8">
        <v>9</v>
      </c>
      <c r="DU462" s="8">
        <v>1</v>
      </c>
      <c r="DV462" s="8">
        <v>3</v>
      </c>
      <c r="DW462" s="8">
        <v>1</v>
      </c>
      <c r="DX462" s="8">
        <v>5</v>
      </c>
      <c r="DY462" s="8">
        <v>6</v>
      </c>
      <c r="DZ462" s="8">
        <v>3</v>
      </c>
      <c r="EA462" s="8">
        <v>86</v>
      </c>
      <c r="EB462" s="8">
        <v>16</v>
      </c>
      <c r="EC462" s="8">
        <v>16</v>
      </c>
      <c r="ED462" s="8">
        <v>10</v>
      </c>
      <c r="EE462" s="8">
        <v>5</v>
      </c>
      <c r="EF462" s="8">
        <v>6</v>
      </c>
      <c r="EG462" s="8">
        <v>3</v>
      </c>
    </row>
    <row r="463" spans="2:137" s="10" customFormat="1" ht="12.75" customHeight="1">
      <c r="B463" s="11" t="s">
        <v>145</v>
      </c>
      <c r="C463" s="12">
        <f aca="true" t="shared" si="242" ref="C463:AH463">C462/139063</f>
        <v>5.0336897665087046E-05</v>
      </c>
      <c r="D463" s="12">
        <f t="shared" si="242"/>
        <v>0.00010786478071090082</v>
      </c>
      <c r="E463" s="12">
        <f t="shared" si="242"/>
        <v>5.7527883045813764E-05</v>
      </c>
      <c r="F463" s="12">
        <f t="shared" si="242"/>
        <v>3.595492690363361E-05</v>
      </c>
      <c r="G463" s="12">
        <f t="shared" si="242"/>
        <v>0.00012224675147235427</v>
      </c>
      <c r="H463" s="12">
        <f t="shared" si="242"/>
        <v>6.471886842654049E-05</v>
      </c>
      <c r="I463" s="12">
        <f t="shared" si="242"/>
        <v>0.00025887547370616196</v>
      </c>
      <c r="J463" s="12">
        <f t="shared" si="242"/>
        <v>1.4381970761453441E-05</v>
      </c>
      <c r="K463" s="12">
        <f t="shared" si="242"/>
        <v>7.1909853807267206E-06</v>
      </c>
      <c r="L463" s="12">
        <f t="shared" si="242"/>
        <v>2.1572956142180163E-05</v>
      </c>
      <c r="M463" s="12">
        <f t="shared" si="242"/>
        <v>2.1572956142180163E-05</v>
      </c>
      <c r="N463" s="12">
        <f t="shared" si="242"/>
        <v>0.0002373025175639818</v>
      </c>
      <c r="O463" s="12">
        <f t="shared" si="242"/>
        <v>0.00019415660527962147</v>
      </c>
      <c r="P463" s="12">
        <f t="shared" si="242"/>
        <v>7.910083918799393E-05</v>
      </c>
      <c r="Q463" s="12">
        <f t="shared" si="242"/>
        <v>2.8763941522906882E-05</v>
      </c>
      <c r="R463" s="12">
        <f t="shared" si="242"/>
        <v>0.0004961779912701438</v>
      </c>
      <c r="S463" s="12">
        <f t="shared" si="242"/>
        <v>0.16458008240869246</v>
      </c>
      <c r="T463" s="12">
        <f t="shared" si="242"/>
        <v>0.015338371817090095</v>
      </c>
      <c r="U463" s="12">
        <f t="shared" si="242"/>
        <v>2.8763941522906882E-05</v>
      </c>
      <c r="V463" s="12">
        <f t="shared" si="242"/>
        <v>6.471886842654049E-05</v>
      </c>
      <c r="W463" s="12">
        <f t="shared" si="242"/>
        <v>2.8763941522906882E-05</v>
      </c>
      <c r="X463" s="12">
        <f t="shared" si="242"/>
        <v>2.1572956142180163E-05</v>
      </c>
      <c r="Y463" s="12">
        <f t="shared" si="242"/>
        <v>0.0007334805088341256</v>
      </c>
      <c r="Z463" s="12">
        <f t="shared" si="242"/>
        <v>0.0009420190848752004</v>
      </c>
      <c r="AA463" s="12">
        <f t="shared" si="242"/>
        <v>2.8763941522906882E-05</v>
      </c>
      <c r="AB463" s="12">
        <f t="shared" si="242"/>
        <v>4.314591228436033E-05</v>
      </c>
      <c r="AC463" s="12">
        <f t="shared" si="242"/>
        <v>1.4381970761453441E-05</v>
      </c>
      <c r="AD463" s="12">
        <f t="shared" si="242"/>
        <v>7.910083918799393E-05</v>
      </c>
      <c r="AE463" s="12">
        <f t="shared" si="242"/>
        <v>5.0336897665087046E-05</v>
      </c>
      <c r="AF463" s="12">
        <f t="shared" si="242"/>
        <v>0.00020134759066034818</v>
      </c>
      <c r="AG463" s="12">
        <f t="shared" si="242"/>
        <v>0.001725836491374413</v>
      </c>
      <c r="AH463" s="12">
        <f t="shared" si="242"/>
        <v>2.1572956142180163E-05</v>
      </c>
      <c r="AI463" s="12">
        <f aca="true" t="shared" si="243" ref="AI463:CT463">AI462/139063</f>
        <v>7.1909853807267206E-06</v>
      </c>
      <c r="AJ463" s="12">
        <f t="shared" si="243"/>
        <v>0.00010067379533017409</v>
      </c>
      <c r="AK463" s="12">
        <f t="shared" si="243"/>
        <v>5.7527883045813764E-05</v>
      </c>
      <c r="AL463" s="12">
        <f t="shared" si="243"/>
        <v>0.0007910083918799394</v>
      </c>
      <c r="AM463" s="12">
        <f t="shared" si="243"/>
        <v>6.471886842654049E-05</v>
      </c>
      <c r="AN463" s="12">
        <f t="shared" si="243"/>
        <v>4.314591228436033E-05</v>
      </c>
      <c r="AO463" s="12">
        <f t="shared" si="243"/>
        <v>0.0003164033567519757</v>
      </c>
      <c r="AP463" s="12">
        <f t="shared" si="243"/>
        <v>0.0001653926637567146</v>
      </c>
      <c r="AQ463" s="12">
        <f t="shared" si="243"/>
        <v>7.910083918799393E-05</v>
      </c>
      <c r="AR463" s="12">
        <f t="shared" si="243"/>
        <v>0.00011505576609162753</v>
      </c>
      <c r="AS463" s="12">
        <f t="shared" si="243"/>
        <v>4.314591228436033E-05</v>
      </c>
      <c r="AT463" s="12">
        <f t="shared" si="243"/>
        <v>0.00011505576609162753</v>
      </c>
      <c r="AU463" s="12">
        <f t="shared" si="243"/>
        <v>4.314591228436033E-05</v>
      </c>
      <c r="AV463" s="12">
        <f t="shared" si="243"/>
        <v>6.471886842654049E-05</v>
      </c>
      <c r="AW463" s="12">
        <f t="shared" si="243"/>
        <v>7.910083918799393E-05</v>
      </c>
      <c r="AX463" s="12">
        <f t="shared" si="243"/>
        <v>7.190985380726722E-05</v>
      </c>
      <c r="AY463" s="12">
        <f t="shared" si="243"/>
        <v>1.4381970761453441E-05</v>
      </c>
      <c r="AZ463" s="12">
        <f t="shared" si="243"/>
        <v>0.002473698970969992</v>
      </c>
      <c r="BA463" s="12">
        <f t="shared" si="243"/>
        <v>0.00010067379533017409</v>
      </c>
      <c r="BB463" s="12">
        <f t="shared" si="243"/>
        <v>2.1572956142180163E-05</v>
      </c>
      <c r="BC463" s="12">
        <f t="shared" si="243"/>
        <v>0.00015101069299526114</v>
      </c>
      <c r="BD463" s="12">
        <f t="shared" si="243"/>
        <v>0.00020134759066034818</v>
      </c>
      <c r="BE463" s="12">
        <f t="shared" si="243"/>
        <v>2.1572956142180163E-05</v>
      </c>
      <c r="BF463" s="12">
        <f t="shared" si="243"/>
        <v>2.1572956142180163E-05</v>
      </c>
      <c r="BG463" s="12">
        <f t="shared" si="243"/>
        <v>5.0336897665087046E-05</v>
      </c>
      <c r="BH463" s="12">
        <f t="shared" si="243"/>
        <v>7.910083918799393E-05</v>
      </c>
      <c r="BI463" s="12">
        <f t="shared" si="243"/>
        <v>0</v>
      </c>
      <c r="BJ463" s="12">
        <f t="shared" si="243"/>
        <v>5.7527883045813764E-05</v>
      </c>
      <c r="BK463" s="12">
        <f t="shared" si="243"/>
        <v>2.1572956142180163E-05</v>
      </c>
      <c r="BL463" s="12">
        <f t="shared" si="243"/>
        <v>7.1909853807267206E-06</v>
      </c>
      <c r="BM463" s="12">
        <f t="shared" si="243"/>
        <v>2.8763941522906882E-05</v>
      </c>
      <c r="BN463" s="12">
        <f t="shared" si="243"/>
        <v>3.595492690363361E-05</v>
      </c>
      <c r="BO463" s="12">
        <f t="shared" si="243"/>
        <v>2.8763941522906882E-05</v>
      </c>
      <c r="BP463" s="12">
        <f t="shared" si="243"/>
        <v>7.1909853807267206E-06</v>
      </c>
      <c r="BQ463" s="12">
        <f t="shared" si="243"/>
        <v>0.0005465148889352308</v>
      </c>
      <c r="BR463" s="12">
        <f t="shared" si="243"/>
        <v>5.7527883045813764E-05</v>
      </c>
      <c r="BS463" s="12">
        <f t="shared" si="243"/>
        <v>0.00010067379533017409</v>
      </c>
      <c r="BT463" s="12">
        <f t="shared" si="243"/>
        <v>4.314591228436033E-05</v>
      </c>
      <c r="BU463" s="12">
        <f t="shared" si="243"/>
        <v>0.00042426813746287653</v>
      </c>
      <c r="BV463" s="12">
        <f t="shared" si="243"/>
        <v>0.13064582239704306</v>
      </c>
      <c r="BW463" s="12">
        <f t="shared" si="243"/>
        <v>7.1909853807267206E-06</v>
      </c>
      <c r="BX463" s="12">
        <f t="shared" si="243"/>
        <v>1.4381970761453441E-05</v>
      </c>
      <c r="BY463" s="12">
        <f t="shared" si="243"/>
        <v>2.1572956142180163E-05</v>
      </c>
      <c r="BZ463" s="12">
        <f t="shared" si="243"/>
        <v>1.4381970761453441E-05</v>
      </c>
      <c r="CA463" s="12">
        <f t="shared" si="243"/>
        <v>7.190985380726722E-05</v>
      </c>
      <c r="CB463" s="12">
        <f t="shared" si="243"/>
        <v>1.4381970761453441E-05</v>
      </c>
      <c r="CC463" s="12">
        <f t="shared" si="243"/>
        <v>7.1909853807267206E-06</v>
      </c>
      <c r="CD463" s="12">
        <f t="shared" si="243"/>
        <v>2.8763941522906882E-05</v>
      </c>
      <c r="CE463" s="12">
        <f t="shared" si="243"/>
        <v>5.0336897665087046E-05</v>
      </c>
      <c r="CF463" s="12">
        <f t="shared" si="243"/>
        <v>3.595492690363361E-05</v>
      </c>
      <c r="CG463" s="12">
        <f t="shared" si="243"/>
        <v>0.0003667402544170628</v>
      </c>
      <c r="CH463" s="12">
        <f t="shared" si="243"/>
        <v>8.629182456872065E-05</v>
      </c>
      <c r="CI463" s="12">
        <f t="shared" si="243"/>
        <v>0.00014381970761453443</v>
      </c>
      <c r="CJ463" s="12">
        <f t="shared" si="243"/>
        <v>1.4381970761453441E-05</v>
      </c>
      <c r="CK463" s="12">
        <f t="shared" si="243"/>
        <v>5.7527883045813764E-05</v>
      </c>
      <c r="CL463" s="12">
        <f t="shared" si="243"/>
        <v>2.8763941522906882E-05</v>
      </c>
      <c r="CM463" s="12">
        <f t="shared" si="243"/>
        <v>2.1572956142180163E-05</v>
      </c>
      <c r="CN463" s="12">
        <f t="shared" si="243"/>
        <v>5.7527883045813764E-05</v>
      </c>
      <c r="CO463" s="12">
        <f t="shared" si="243"/>
        <v>7.1909853807267206E-06</v>
      </c>
      <c r="CP463" s="12">
        <f t="shared" si="243"/>
        <v>7.910083918799393E-05</v>
      </c>
      <c r="CQ463" s="12">
        <f t="shared" si="243"/>
        <v>5.0336897665087046E-05</v>
      </c>
      <c r="CR463" s="12">
        <f t="shared" si="243"/>
        <v>1.4381970761453441E-05</v>
      </c>
      <c r="CS463" s="12">
        <f t="shared" si="243"/>
        <v>7.1909853807267206E-06</v>
      </c>
      <c r="CT463" s="12">
        <f t="shared" si="243"/>
        <v>0</v>
      </c>
      <c r="CU463" s="12">
        <f aca="true" t="shared" si="244" ref="CU463:EG463">CU462/139063</f>
        <v>2.8763941522906882E-05</v>
      </c>
      <c r="CV463" s="12">
        <f t="shared" si="244"/>
        <v>9.348280994944738E-05</v>
      </c>
      <c r="CW463" s="12">
        <f t="shared" si="244"/>
        <v>0.0005968517866003179</v>
      </c>
      <c r="CX463" s="12">
        <f t="shared" si="244"/>
        <v>0.0002516844883254352</v>
      </c>
      <c r="CY463" s="12">
        <f t="shared" si="244"/>
        <v>5.0336897665087046E-05</v>
      </c>
      <c r="CZ463" s="12">
        <f t="shared" si="244"/>
        <v>0.00010786478071090082</v>
      </c>
      <c r="DA463" s="12">
        <f t="shared" si="244"/>
        <v>4.314591228436033E-05</v>
      </c>
      <c r="DB463" s="12">
        <f t="shared" si="244"/>
        <v>2.1572956142180163E-05</v>
      </c>
      <c r="DC463" s="12">
        <f t="shared" si="244"/>
        <v>0.0003451672982748826</v>
      </c>
      <c r="DD463" s="12">
        <f t="shared" si="244"/>
        <v>0.00020134759066034818</v>
      </c>
      <c r="DE463" s="12">
        <f t="shared" si="244"/>
        <v>0.0028979671084328686</v>
      </c>
      <c r="DF463" s="12">
        <f t="shared" si="244"/>
        <v>0.6653818772786435</v>
      </c>
      <c r="DG463" s="12">
        <f t="shared" si="244"/>
        <v>0.0001366287222338077</v>
      </c>
      <c r="DH463" s="12">
        <f t="shared" si="244"/>
        <v>0.0013519052515766235</v>
      </c>
      <c r="DI463" s="12">
        <f t="shared" si="244"/>
        <v>8.629182456872065E-05</v>
      </c>
      <c r="DJ463" s="12">
        <f t="shared" si="244"/>
        <v>8.629182456872065E-05</v>
      </c>
      <c r="DK463" s="12">
        <f t="shared" si="244"/>
        <v>0.00020853857604107492</v>
      </c>
      <c r="DL463" s="12">
        <f t="shared" si="244"/>
        <v>0.0007119075526919454</v>
      </c>
      <c r="DM463" s="12">
        <f t="shared" si="244"/>
        <v>1.4381970761453441E-05</v>
      </c>
      <c r="DN463" s="12">
        <f t="shared" si="244"/>
        <v>4.314591228436033E-05</v>
      </c>
      <c r="DO463" s="12">
        <f t="shared" si="244"/>
        <v>0.0001366287222338077</v>
      </c>
      <c r="DP463" s="12">
        <f t="shared" si="244"/>
        <v>5.7527883045813764E-05</v>
      </c>
      <c r="DQ463" s="12">
        <f t="shared" si="244"/>
        <v>0.0001653926637567146</v>
      </c>
      <c r="DR463" s="12">
        <f t="shared" si="244"/>
        <v>0</v>
      </c>
      <c r="DS463" s="12">
        <f t="shared" si="244"/>
        <v>0.0015604438276176984</v>
      </c>
      <c r="DT463" s="12">
        <f t="shared" si="244"/>
        <v>6.471886842654049E-05</v>
      </c>
      <c r="DU463" s="12">
        <f t="shared" si="244"/>
        <v>7.1909853807267206E-06</v>
      </c>
      <c r="DV463" s="12">
        <f t="shared" si="244"/>
        <v>2.1572956142180163E-05</v>
      </c>
      <c r="DW463" s="12">
        <f t="shared" si="244"/>
        <v>7.1909853807267206E-06</v>
      </c>
      <c r="DX463" s="12">
        <f t="shared" si="244"/>
        <v>3.595492690363361E-05</v>
      </c>
      <c r="DY463" s="12">
        <f t="shared" si="244"/>
        <v>4.314591228436033E-05</v>
      </c>
      <c r="DZ463" s="12">
        <f t="shared" si="244"/>
        <v>2.1572956142180163E-05</v>
      </c>
      <c r="EA463" s="12">
        <f t="shared" si="244"/>
        <v>0.000618424742742498</v>
      </c>
      <c r="EB463" s="12">
        <f t="shared" si="244"/>
        <v>0.00011505576609162753</v>
      </c>
      <c r="EC463" s="12">
        <f t="shared" si="244"/>
        <v>0.00011505576609162753</v>
      </c>
      <c r="ED463" s="12">
        <f t="shared" si="244"/>
        <v>7.190985380726722E-05</v>
      </c>
      <c r="EE463" s="12">
        <f t="shared" si="244"/>
        <v>3.595492690363361E-05</v>
      </c>
      <c r="EF463" s="12">
        <f t="shared" si="244"/>
        <v>4.314591228436033E-05</v>
      </c>
      <c r="EG463" s="12">
        <f t="shared" si="244"/>
        <v>2.1572956142180163E-05</v>
      </c>
    </row>
    <row r="464" spans="2:137" ht="5.25" customHeight="1">
      <c r="B464" s="13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</row>
    <row r="465" spans="1:137" ht="12.75">
      <c r="A465" s="3" t="s">
        <v>141</v>
      </c>
      <c r="B465" s="13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</row>
    <row r="466" spans="2:137" ht="12.75">
      <c r="B466" s="7" t="s">
        <v>128</v>
      </c>
      <c r="C466" s="8">
        <v>9</v>
      </c>
      <c r="D466" s="8">
        <v>20</v>
      </c>
      <c r="E466" s="8">
        <v>7</v>
      </c>
      <c r="F466" s="8">
        <v>5</v>
      </c>
      <c r="G466" s="8">
        <v>15</v>
      </c>
      <c r="H466" s="8">
        <v>17</v>
      </c>
      <c r="I466" s="8">
        <v>31</v>
      </c>
      <c r="J466" s="8">
        <v>1</v>
      </c>
      <c r="K466" s="8">
        <v>9</v>
      </c>
      <c r="L466" s="8">
        <v>1</v>
      </c>
      <c r="M466" s="8">
        <v>7</v>
      </c>
      <c r="N466" s="8">
        <v>40</v>
      </c>
      <c r="O466" s="8">
        <v>30</v>
      </c>
      <c r="P466" s="8">
        <v>7</v>
      </c>
      <c r="Q466" s="8">
        <v>9</v>
      </c>
      <c r="R466" s="8">
        <v>91</v>
      </c>
      <c r="S466" s="8">
        <v>32189</v>
      </c>
      <c r="T466" s="8">
        <v>2109</v>
      </c>
      <c r="U466" s="8">
        <v>6</v>
      </c>
      <c r="V466" s="8">
        <v>10</v>
      </c>
      <c r="W466" s="8">
        <v>2</v>
      </c>
      <c r="X466" s="8">
        <v>1</v>
      </c>
      <c r="Y466" s="8">
        <v>236</v>
      </c>
      <c r="Z466" s="8">
        <v>101</v>
      </c>
      <c r="AA466" s="8">
        <v>8</v>
      </c>
      <c r="AB466" s="8">
        <v>4</v>
      </c>
      <c r="AC466" s="8">
        <v>3</v>
      </c>
      <c r="AD466" s="8">
        <v>13</v>
      </c>
      <c r="AE466" s="8">
        <v>6</v>
      </c>
      <c r="AF466" s="8">
        <v>39</v>
      </c>
      <c r="AG466" s="8">
        <v>231</v>
      </c>
      <c r="AH466" s="8">
        <v>3</v>
      </c>
      <c r="AI466" s="8">
        <v>0</v>
      </c>
      <c r="AJ466" s="8">
        <v>28</v>
      </c>
      <c r="AK466" s="8">
        <v>4</v>
      </c>
      <c r="AL466" s="8">
        <v>87</v>
      </c>
      <c r="AM466" s="8">
        <v>14</v>
      </c>
      <c r="AN466" s="8">
        <v>10</v>
      </c>
      <c r="AO466" s="8">
        <v>65</v>
      </c>
      <c r="AP466" s="8">
        <v>15</v>
      </c>
      <c r="AQ466" s="8">
        <v>16</v>
      </c>
      <c r="AR466" s="8">
        <v>38</v>
      </c>
      <c r="AS466" s="8">
        <v>14</v>
      </c>
      <c r="AT466" s="8">
        <v>14</v>
      </c>
      <c r="AU466" s="8">
        <v>8</v>
      </c>
      <c r="AV466" s="8">
        <v>10</v>
      </c>
      <c r="AW466" s="8">
        <v>14</v>
      </c>
      <c r="AX466" s="8">
        <v>15</v>
      </c>
      <c r="AY466" s="8">
        <v>4</v>
      </c>
      <c r="AZ466" s="8">
        <v>379</v>
      </c>
      <c r="BA466" s="8">
        <v>14</v>
      </c>
      <c r="BB466" s="8">
        <v>6</v>
      </c>
      <c r="BC466" s="8">
        <v>13</v>
      </c>
      <c r="BD466" s="8">
        <v>62</v>
      </c>
      <c r="BE466" s="8">
        <v>5</v>
      </c>
      <c r="BF466" s="8">
        <v>4</v>
      </c>
      <c r="BG466" s="8">
        <v>6</v>
      </c>
      <c r="BH466" s="8">
        <v>6</v>
      </c>
      <c r="BI466" s="8">
        <v>5</v>
      </c>
      <c r="BJ466" s="8">
        <v>9</v>
      </c>
      <c r="BK466" s="8">
        <v>3</v>
      </c>
      <c r="BL466" s="8">
        <v>1</v>
      </c>
      <c r="BM466" s="8">
        <v>4</v>
      </c>
      <c r="BN466" s="8">
        <v>3</v>
      </c>
      <c r="BO466" s="8">
        <v>3</v>
      </c>
      <c r="BP466" s="8">
        <v>2</v>
      </c>
      <c r="BQ466" s="8">
        <v>65</v>
      </c>
      <c r="BR466" s="8">
        <v>11</v>
      </c>
      <c r="BS466" s="8">
        <v>2</v>
      </c>
      <c r="BT466" s="8">
        <v>10</v>
      </c>
      <c r="BU466" s="8">
        <v>43</v>
      </c>
      <c r="BV466" s="8">
        <v>13497</v>
      </c>
      <c r="BW466" s="8">
        <v>5</v>
      </c>
      <c r="BX466" s="8">
        <v>1</v>
      </c>
      <c r="BY466" s="8">
        <v>5</v>
      </c>
      <c r="BZ466" s="8">
        <v>2</v>
      </c>
      <c r="CA466" s="8">
        <v>31</v>
      </c>
      <c r="CB466" s="8">
        <v>5</v>
      </c>
      <c r="CC466" s="8">
        <v>1</v>
      </c>
      <c r="CD466" s="8">
        <v>2</v>
      </c>
      <c r="CE466" s="8">
        <v>3</v>
      </c>
      <c r="CF466" s="8">
        <v>15</v>
      </c>
      <c r="CG466" s="8">
        <v>17</v>
      </c>
      <c r="CH466" s="8">
        <v>13</v>
      </c>
      <c r="CI466" s="8">
        <v>32</v>
      </c>
      <c r="CJ466" s="8">
        <v>0</v>
      </c>
      <c r="CK466" s="8">
        <v>0</v>
      </c>
      <c r="CL466" s="8">
        <v>10</v>
      </c>
      <c r="CM466" s="8">
        <v>3</v>
      </c>
      <c r="CN466" s="8">
        <v>5</v>
      </c>
      <c r="CO466" s="8">
        <v>3</v>
      </c>
      <c r="CP466" s="8">
        <v>3</v>
      </c>
      <c r="CQ466" s="8">
        <v>15</v>
      </c>
      <c r="CR466" s="8">
        <v>4</v>
      </c>
      <c r="CS466" s="8">
        <v>2</v>
      </c>
      <c r="CT466" s="8">
        <v>4</v>
      </c>
      <c r="CU466" s="8">
        <v>1</v>
      </c>
      <c r="CV466" s="8">
        <v>3</v>
      </c>
      <c r="CW466" s="8">
        <v>54</v>
      </c>
      <c r="CX466" s="8">
        <v>36</v>
      </c>
      <c r="CY466" s="8">
        <v>3</v>
      </c>
      <c r="CZ466" s="8">
        <v>11</v>
      </c>
      <c r="DA466" s="8">
        <v>8</v>
      </c>
      <c r="DB466" s="8">
        <v>6</v>
      </c>
      <c r="DC466" s="8">
        <v>21</v>
      </c>
      <c r="DD466" s="8">
        <v>32</v>
      </c>
      <c r="DE466" s="8">
        <v>283</v>
      </c>
      <c r="DF466" s="8">
        <v>60481</v>
      </c>
      <c r="DG466" s="8">
        <v>39</v>
      </c>
      <c r="DH466" s="8">
        <v>225</v>
      </c>
      <c r="DI466" s="8">
        <v>11</v>
      </c>
      <c r="DJ466" s="8">
        <v>15</v>
      </c>
      <c r="DK466" s="8">
        <v>64</v>
      </c>
      <c r="DL466" s="8">
        <v>85</v>
      </c>
      <c r="DM466" s="8">
        <v>11</v>
      </c>
      <c r="DN466" s="8">
        <v>12</v>
      </c>
      <c r="DO466" s="8">
        <v>15</v>
      </c>
      <c r="DP466" s="8">
        <v>5</v>
      </c>
      <c r="DQ466" s="8">
        <v>51</v>
      </c>
      <c r="DR466" s="8">
        <v>1</v>
      </c>
      <c r="DS466" s="8">
        <v>175</v>
      </c>
      <c r="DT466" s="8">
        <v>9</v>
      </c>
      <c r="DU466" s="8">
        <v>2</v>
      </c>
      <c r="DV466" s="8">
        <v>2</v>
      </c>
      <c r="DW466" s="8">
        <v>6</v>
      </c>
      <c r="DX466" s="8">
        <v>58</v>
      </c>
      <c r="DY466" s="8">
        <v>1</v>
      </c>
      <c r="DZ466" s="8">
        <v>11</v>
      </c>
      <c r="EA466" s="8">
        <v>67</v>
      </c>
      <c r="EB466" s="8">
        <v>20</v>
      </c>
      <c r="EC466" s="8">
        <v>22</v>
      </c>
      <c r="ED466" s="8">
        <v>13</v>
      </c>
      <c r="EE466" s="8">
        <v>6</v>
      </c>
      <c r="EF466" s="8">
        <v>7</v>
      </c>
      <c r="EG466" s="8">
        <v>10</v>
      </c>
    </row>
    <row r="467" spans="1:137" ht="12.75">
      <c r="A467" s="9" t="s">
        <v>13</v>
      </c>
      <c r="C467" s="8">
        <v>9</v>
      </c>
      <c r="D467" s="8">
        <v>20</v>
      </c>
      <c r="E467" s="8">
        <v>7</v>
      </c>
      <c r="F467" s="8">
        <v>5</v>
      </c>
      <c r="G467" s="8">
        <v>15</v>
      </c>
      <c r="H467" s="8">
        <v>17</v>
      </c>
      <c r="I467" s="8">
        <v>31</v>
      </c>
      <c r="J467" s="8">
        <v>1</v>
      </c>
      <c r="K467" s="8">
        <v>9</v>
      </c>
      <c r="L467" s="8">
        <v>1</v>
      </c>
      <c r="M467" s="8">
        <v>7</v>
      </c>
      <c r="N467" s="8">
        <v>40</v>
      </c>
      <c r="O467" s="8">
        <v>30</v>
      </c>
      <c r="P467" s="8">
        <v>7</v>
      </c>
      <c r="Q467" s="8">
        <v>9</v>
      </c>
      <c r="R467" s="8">
        <v>91</v>
      </c>
      <c r="S467" s="8">
        <v>32189</v>
      </c>
      <c r="T467" s="8">
        <v>2109</v>
      </c>
      <c r="U467" s="8">
        <v>6</v>
      </c>
      <c r="V467" s="8">
        <v>10</v>
      </c>
      <c r="W467" s="8">
        <v>2</v>
      </c>
      <c r="X467" s="8">
        <v>1</v>
      </c>
      <c r="Y467" s="8">
        <v>236</v>
      </c>
      <c r="Z467" s="8">
        <v>101</v>
      </c>
      <c r="AA467" s="8">
        <v>8</v>
      </c>
      <c r="AB467" s="8">
        <v>4</v>
      </c>
      <c r="AC467" s="8">
        <v>3</v>
      </c>
      <c r="AD467" s="8">
        <v>13</v>
      </c>
      <c r="AE467" s="8">
        <v>6</v>
      </c>
      <c r="AF467" s="8">
        <v>39</v>
      </c>
      <c r="AG467" s="8">
        <v>231</v>
      </c>
      <c r="AH467" s="8">
        <v>3</v>
      </c>
      <c r="AI467" s="8">
        <v>0</v>
      </c>
      <c r="AJ467" s="8">
        <v>28</v>
      </c>
      <c r="AK467" s="8">
        <v>4</v>
      </c>
      <c r="AL467" s="8">
        <v>87</v>
      </c>
      <c r="AM467" s="8">
        <v>14</v>
      </c>
      <c r="AN467" s="8">
        <v>10</v>
      </c>
      <c r="AO467" s="8">
        <v>65</v>
      </c>
      <c r="AP467" s="8">
        <v>15</v>
      </c>
      <c r="AQ467" s="8">
        <v>16</v>
      </c>
      <c r="AR467" s="8">
        <v>38</v>
      </c>
      <c r="AS467" s="8">
        <v>14</v>
      </c>
      <c r="AT467" s="8">
        <v>14</v>
      </c>
      <c r="AU467" s="8">
        <v>8</v>
      </c>
      <c r="AV467" s="8">
        <v>10</v>
      </c>
      <c r="AW467" s="8">
        <v>14</v>
      </c>
      <c r="AX467" s="8">
        <v>15</v>
      </c>
      <c r="AY467" s="8">
        <v>4</v>
      </c>
      <c r="AZ467" s="8">
        <v>379</v>
      </c>
      <c r="BA467" s="8">
        <v>14</v>
      </c>
      <c r="BB467" s="8">
        <v>6</v>
      </c>
      <c r="BC467" s="8">
        <v>13</v>
      </c>
      <c r="BD467" s="8">
        <v>62</v>
      </c>
      <c r="BE467" s="8">
        <v>5</v>
      </c>
      <c r="BF467" s="8">
        <v>4</v>
      </c>
      <c r="BG467" s="8">
        <v>6</v>
      </c>
      <c r="BH467" s="8">
        <v>6</v>
      </c>
      <c r="BI467" s="8">
        <v>5</v>
      </c>
      <c r="BJ467" s="8">
        <v>9</v>
      </c>
      <c r="BK467" s="8">
        <v>3</v>
      </c>
      <c r="BL467" s="8">
        <v>1</v>
      </c>
      <c r="BM467" s="8">
        <v>4</v>
      </c>
      <c r="BN467" s="8">
        <v>3</v>
      </c>
      <c r="BO467" s="8">
        <v>3</v>
      </c>
      <c r="BP467" s="8">
        <v>2</v>
      </c>
      <c r="BQ467" s="8">
        <v>65</v>
      </c>
      <c r="BR467" s="8">
        <v>11</v>
      </c>
      <c r="BS467" s="8">
        <v>2</v>
      </c>
      <c r="BT467" s="8">
        <v>10</v>
      </c>
      <c r="BU467" s="8">
        <v>43</v>
      </c>
      <c r="BV467" s="8">
        <v>13497</v>
      </c>
      <c r="BW467" s="8">
        <v>5</v>
      </c>
      <c r="BX467" s="8">
        <v>1</v>
      </c>
      <c r="BY467" s="8">
        <v>5</v>
      </c>
      <c r="BZ467" s="8">
        <v>2</v>
      </c>
      <c r="CA467" s="8">
        <v>31</v>
      </c>
      <c r="CB467" s="8">
        <v>5</v>
      </c>
      <c r="CC467" s="8">
        <v>1</v>
      </c>
      <c r="CD467" s="8">
        <v>2</v>
      </c>
      <c r="CE467" s="8">
        <v>3</v>
      </c>
      <c r="CF467" s="8">
        <v>15</v>
      </c>
      <c r="CG467" s="8">
        <v>17</v>
      </c>
      <c r="CH467" s="8">
        <v>13</v>
      </c>
      <c r="CI467" s="8">
        <v>32</v>
      </c>
      <c r="CJ467" s="8">
        <v>0</v>
      </c>
      <c r="CK467" s="8">
        <v>0</v>
      </c>
      <c r="CL467" s="8">
        <v>10</v>
      </c>
      <c r="CM467" s="8">
        <v>3</v>
      </c>
      <c r="CN467" s="8">
        <v>5</v>
      </c>
      <c r="CO467" s="8">
        <v>3</v>
      </c>
      <c r="CP467" s="8">
        <v>3</v>
      </c>
      <c r="CQ467" s="8">
        <v>15</v>
      </c>
      <c r="CR467" s="8">
        <v>4</v>
      </c>
      <c r="CS467" s="8">
        <v>2</v>
      </c>
      <c r="CT467" s="8">
        <v>4</v>
      </c>
      <c r="CU467" s="8">
        <v>1</v>
      </c>
      <c r="CV467" s="8">
        <v>3</v>
      </c>
      <c r="CW467" s="8">
        <v>54</v>
      </c>
      <c r="CX467" s="8">
        <v>36</v>
      </c>
      <c r="CY467" s="8">
        <v>3</v>
      </c>
      <c r="CZ467" s="8">
        <v>11</v>
      </c>
      <c r="DA467" s="8">
        <v>8</v>
      </c>
      <c r="DB467" s="8">
        <v>6</v>
      </c>
      <c r="DC467" s="8">
        <v>21</v>
      </c>
      <c r="DD467" s="8">
        <v>32</v>
      </c>
      <c r="DE467" s="8">
        <v>283</v>
      </c>
      <c r="DF467" s="8">
        <v>60481</v>
      </c>
      <c r="DG467" s="8">
        <v>39</v>
      </c>
      <c r="DH467" s="8">
        <v>225</v>
      </c>
      <c r="DI467" s="8">
        <v>11</v>
      </c>
      <c r="DJ467" s="8">
        <v>15</v>
      </c>
      <c r="DK467" s="8">
        <v>64</v>
      </c>
      <c r="DL467" s="8">
        <v>85</v>
      </c>
      <c r="DM467" s="8">
        <v>11</v>
      </c>
      <c r="DN467" s="8">
        <v>12</v>
      </c>
      <c r="DO467" s="8">
        <v>15</v>
      </c>
      <c r="DP467" s="8">
        <v>5</v>
      </c>
      <c r="DQ467" s="8">
        <v>51</v>
      </c>
      <c r="DR467" s="8">
        <v>1</v>
      </c>
      <c r="DS467" s="8">
        <v>175</v>
      </c>
      <c r="DT467" s="8">
        <v>9</v>
      </c>
      <c r="DU467" s="8">
        <v>2</v>
      </c>
      <c r="DV467" s="8">
        <v>2</v>
      </c>
      <c r="DW467" s="8">
        <v>6</v>
      </c>
      <c r="DX467" s="8">
        <v>58</v>
      </c>
      <c r="DY467" s="8">
        <v>1</v>
      </c>
      <c r="DZ467" s="8">
        <v>11</v>
      </c>
      <c r="EA467" s="8">
        <v>67</v>
      </c>
      <c r="EB467" s="8">
        <v>20</v>
      </c>
      <c r="EC467" s="8">
        <v>22</v>
      </c>
      <c r="ED467" s="8">
        <v>13</v>
      </c>
      <c r="EE467" s="8">
        <v>6</v>
      </c>
      <c r="EF467" s="8">
        <v>7</v>
      </c>
      <c r="EG467" s="8">
        <v>10</v>
      </c>
    </row>
    <row r="468" spans="2:137" s="10" customFormat="1" ht="12.75" customHeight="1">
      <c r="B468" s="11" t="s">
        <v>145</v>
      </c>
      <c r="C468" s="12">
        <f aca="true" t="shared" si="245" ref="C468:AH468">C467/111832</f>
        <v>8.047785964661277E-05</v>
      </c>
      <c r="D468" s="12">
        <f t="shared" si="245"/>
        <v>0.00017883968810358396</v>
      </c>
      <c r="E468" s="12">
        <f t="shared" si="245"/>
        <v>6.259389083625437E-05</v>
      </c>
      <c r="F468" s="12">
        <f t="shared" si="245"/>
        <v>4.470992202589599E-05</v>
      </c>
      <c r="G468" s="12">
        <f t="shared" si="245"/>
        <v>0.00013412976607768797</v>
      </c>
      <c r="H468" s="12">
        <f t="shared" si="245"/>
        <v>0.00015201373488804635</v>
      </c>
      <c r="I468" s="12">
        <f t="shared" si="245"/>
        <v>0.0002772015165605551</v>
      </c>
      <c r="J468" s="12">
        <f t="shared" si="245"/>
        <v>8.941984405179198E-06</v>
      </c>
      <c r="K468" s="12">
        <f t="shared" si="245"/>
        <v>8.047785964661277E-05</v>
      </c>
      <c r="L468" s="12">
        <f t="shared" si="245"/>
        <v>8.941984405179198E-06</v>
      </c>
      <c r="M468" s="12">
        <f t="shared" si="245"/>
        <v>6.259389083625437E-05</v>
      </c>
      <c r="N468" s="12">
        <f t="shared" si="245"/>
        <v>0.0003576793762071679</v>
      </c>
      <c r="O468" s="12">
        <f t="shared" si="245"/>
        <v>0.00026825953215537594</v>
      </c>
      <c r="P468" s="12">
        <f t="shared" si="245"/>
        <v>6.259389083625437E-05</v>
      </c>
      <c r="Q468" s="12">
        <f t="shared" si="245"/>
        <v>8.047785964661277E-05</v>
      </c>
      <c r="R468" s="12">
        <f t="shared" si="245"/>
        <v>0.000813720580871307</v>
      </c>
      <c r="S468" s="12">
        <f t="shared" si="245"/>
        <v>0.2878335360183132</v>
      </c>
      <c r="T468" s="12">
        <f t="shared" si="245"/>
        <v>0.018858645110522928</v>
      </c>
      <c r="U468" s="12">
        <f t="shared" si="245"/>
        <v>5.365190643107518E-05</v>
      </c>
      <c r="V468" s="12">
        <f t="shared" si="245"/>
        <v>8.941984405179198E-05</v>
      </c>
      <c r="W468" s="12">
        <f t="shared" si="245"/>
        <v>1.7883968810358395E-05</v>
      </c>
      <c r="X468" s="12">
        <f t="shared" si="245"/>
        <v>8.941984405179198E-06</v>
      </c>
      <c r="Y468" s="12">
        <f t="shared" si="245"/>
        <v>0.0021103083196222904</v>
      </c>
      <c r="Z468" s="12">
        <f t="shared" si="245"/>
        <v>0.000903140424923099</v>
      </c>
      <c r="AA468" s="12">
        <f t="shared" si="245"/>
        <v>7.153587524143358E-05</v>
      </c>
      <c r="AB468" s="12">
        <f t="shared" si="245"/>
        <v>3.576793762071679E-05</v>
      </c>
      <c r="AC468" s="12">
        <f t="shared" si="245"/>
        <v>2.682595321553759E-05</v>
      </c>
      <c r="AD468" s="12">
        <f t="shared" si="245"/>
        <v>0.00011624579726732957</v>
      </c>
      <c r="AE468" s="12">
        <f t="shared" si="245"/>
        <v>5.365190643107518E-05</v>
      </c>
      <c r="AF468" s="12">
        <f t="shared" si="245"/>
        <v>0.0003487373918019887</v>
      </c>
      <c r="AG468" s="12">
        <f t="shared" si="245"/>
        <v>0.0020655983975963947</v>
      </c>
      <c r="AH468" s="12">
        <f t="shared" si="245"/>
        <v>2.682595321553759E-05</v>
      </c>
      <c r="AI468" s="12">
        <f aca="true" t="shared" si="246" ref="AI468:CT468">AI467/111832</f>
        <v>0</v>
      </c>
      <c r="AJ468" s="12">
        <f t="shared" si="246"/>
        <v>0.0002503755633450175</v>
      </c>
      <c r="AK468" s="12">
        <f t="shared" si="246"/>
        <v>3.576793762071679E-05</v>
      </c>
      <c r="AL468" s="12">
        <f t="shared" si="246"/>
        <v>0.0007779526432505902</v>
      </c>
      <c r="AM468" s="12">
        <f t="shared" si="246"/>
        <v>0.00012518778167250875</v>
      </c>
      <c r="AN468" s="12">
        <f t="shared" si="246"/>
        <v>8.941984405179198E-05</v>
      </c>
      <c r="AO468" s="12">
        <f t="shared" si="246"/>
        <v>0.0005812289863366478</v>
      </c>
      <c r="AP468" s="12">
        <f t="shared" si="246"/>
        <v>0.00013412976607768797</v>
      </c>
      <c r="AQ468" s="12">
        <f t="shared" si="246"/>
        <v>0.00014307175048286716</v>
      </c>
      <c r="AR468" s="12">
        <f t="shared" si="246"/>
        <v>0.0003397954073968095</v>
      </c>
      <c r="AS468" s="12">
        <f t="shared" si="246"/>
        <v>0.00012518778167250875</v>
      </c>
      <c r="AT468" s="12">
        <f t="shared" si="246"/>
        <v>0.00012518778167250875</v>
      </c>
      <c r="AU468" s="12">
        <f t="shared" si="246"/>
        <v>7.153587524143358E-05</v>
      </c>
      <c r="AV468" s="12">
        <f t="shared" si="246"/>
        <v>8.941984405179198E-05</v>
      </c>
      <c r="AW468" s="12">
        <f t="shared" si="246"/>
        <v>0.00012518778167250875</v>
      </c>
      <c r="AX468" s="12">
        <f t="shared" si="246"/>
        <v>0.00013412976607768797</v>
      </c>
      <c r="AY468" s="12">
        <f t="shared" si="246"/>
        <v>3.576793762071679E-05</v>
      </c>
      <c r="AZ468" s="12">
        <f t="shared" si="246"/>
        <v>0.003389012089562916</v>
      </c>
      <c r="BA468" s="12">
        <f t="shared" si="246"/>
        <v>0.00012518778167250875</v>
      </c>
      <c r="BB468" s="12">
        <f t="shared" si="246"/>
        <v>5.365190643107518E-05</v>
      </c>
      <c r="BC468" s="12">
        <f t="shared" si="246"/>
        <v>0.00011624579726732957</v>
      </c>
      <c r="BD468" s="12">
        <f t="shared" si="246"/>
        <v>0.0005544030331211102</v>
      </c>
      <c r="BE468" s="12">
        <f t="shared" si="246"/>
        <v>4.470992202589599E-05</v>
      </c>
      <c r="BF468" s="12">
        <f t="shared" si="246"/>
        <v>3.576793762071679E-05</v>
      </c>
      <c r="BG468" s="12">
        <f t="shared" si="246"/>
        <v>5.365190643107518E-05</v>
      </c>
      <c r="BH468" s="12">
        <f t="shared" si="246"/>
        <v>5.365190643107518E-05</v>
      </c>
      <c r="BI468" s="12">
        <f t="shared" si="246"/>
        <v>4.470992202589599E-05</v>
      </c>
      <c r="BJ468" s="12">
        <f t="shared" si="246"/>
        <v>8.047785964661277E-05</v>
      </c>
      <c r="BK468" s="12">
        <f t="shared" si="246"/>
        <v>2.682595321553759E-05</v>
      </c>
      <c r="BL468" s="12">
        <f t="shared" si="246"/>
        <v>8.941984405179198E-06</v>
      </c>
      <c r="BM468" s="12">
        <f t="shared" si="246"/>
        <v>3.576793762071679E-05</v>
      </c>
      <c r="BN468" s="12">
        <f t="shared" si="246"/>
        <v>2.682595321553759E-05</v>
      </c>
      <c r="BO468" s="12">
        <f t="shared" si="246"/>
        <v>2.682595321553759E-05</v>
      </c>
      <c r="BP468" s="12">
        <f t="shared" si="246"/>
        <v>1.7883968810358395E-05</v>
      </c>
      <c r="BQ468" s="12">
        <f t="shared" si="246"/>
        <v>0.0005812289863366478</v>
      </c>
      <c r="BR468" s="12">
        <f t="shared" si="246"/>
        <v>9.836182845697117E-05</v>
      </c>
      <c r="BS468" s="12">
        <f t="shared" si="246"/>
        <v>1.7883968810358395E-05</v>
      </c>
      <c r="BT468" s="12">
        <f t="shared" si="246"/>
        <v>8.941984405179198E-05</v>
      </c>
      <c r="BU468" s="12">
        <f t="shared" si="246"/>
        <v>0.00038450532942270547</v>
      </c>
      <c r="BV468" s="12">
        <f t="shared" si="246"/>
        <v>0.12068996351670362</v>
      </c>
      <c r="BW468" s="12">
        <f t="shared" si="246"/>
        <v>4.470992202589599E-05</v>
      </c>
      <c r="BX468" s="12">
        <f t="shared" si="246"/>
        <v>8.941984405179198E-06</v>
      </c>
      <c r="BY468" s="12">
        <f t="shared" si="246"/>
        <v>4.470992202589599E-05</v>
      </c>
      <c r="BZ468" s="12">
        <f t="shared" si="246"/>
        <v>1.7883968810358395E-05</v>
      </c>
      <c r="CA468" s="12">
        <f t="shared" si="246"/>
        <v>0.0002772015165605551</v>
      </c>
      <c r="CB468" s="12">
        <f t="shared" si="246"/>
        <v>4.470992202589599E-05</v>
      </c>
      <c r="CC468" s="12">
        <f t="shared" si="246"/>
        <v>8.941984405179198E-06</v>
      </c>
      <c r="CD468" s="12">
        <f t="shared" si="246"/>
        <v>1.7883968810358395E-05</v>
      </c>
      <c r="CE468" s="12">
        <f t="shared" si="246"/>
        <v>2.682595321553759E-05</v>
      </c>
      <c r="CF468" s="12">
        <f t="shared" si="246"/>
        <v>0.00013412976607768797</v>
      </c>
      <c r="CG468" s="12">
        <f t="shared" si="246"/>
        <v>0.00015201373488804635</v>
      </c>
      <c r="CH468" s="12">
        <f t="shared" si="246"/>
        <v>0.00011624579726732957</v>
      </c>
      <c r="CI468" s="12">
        <f t="shared" si="246"/>
        <v>0.0002861435009657343</v>
      </c>
      <c r="CJ468" s="12">
        <f t="shared" si="246"/>
        <v>0</v>
      </c>
      <c r="CK468" s="12">
        <f t="shared" si="246"/>
        <v>0</v>
      </c>
      <c r="CL468" s="12">
        <f t="shared" si="246"/>
        <v>8.941984405179198E-05</v>
      </c>
      <c r="CM468" s="12">
        <f t="shared" si="246"/>
        <v>2.682595321553759E-05</v>
      </c>
      <c r="CN468" s="12">
        <f t="shared" si="246"/>
        <v>4.470992202589599E-05</v>
      </c>
      <c r="CO468" s="12">
        <f t="shared" si="246"/>
        <v>2.682595321553759E-05</v>
      </c>
      <c r="CP468" s="12">
        <f t="shared" si="246"/>
        <v>2.682595321553759E-05</v>
      </c>
      <c r="CQ468" s="12">
        <f t="shared" si="246"/>
        <v>0.00013412976607768797</v>
      </c>
      <c r="CR468" s="12">
        <f t="shared" si="246"/>
        <v>3.576793762071679E-05</v>
      </c>
      <c r="CS468" s="12">
        <f t="shared" si="246"/>
        <v>1.7883968810358395E-05</v>
      </c>
      <c r="CT468" s="12">
        <f t="shared" si="246"/>
        <v>3.576793762071679E-05</v>
      </c>
      <c r="CU468" s="12">
        <f aca="true" t="shared" si="247" ref="CU468:EG468">CU467/111832</f>
        <v>8.941984405179198E-06</v>
      </c>
      <c r="CV468" s="12">
        <f t="shared" si="247"/>
        <v>2.682595321553759E-05</v>
      </c>
      <c r="CW468" s="12">
        <f t="shared" si="247"/>
        <v>0.00048286715787967667</v>
      </c>
      <c r="CX468" s="12">
        <f t="shared" si="247"/>
        <v>0.0003219114385864511</v>
      </c>
      <c r="CY468" s="12">
        <f t="shared" si="247"/>
        <v>2.682595321553759E-05</v>
      </c>
      <c r="CZ468" s="12">
        <f t="shared" si="247"/>
        <v>9.836182845697117E-05</v>
      </c>
      <c r="DA468" s="12">
        <f t="shared" si="247"/>
        <v>7.153587524143358E-05</v>
      </c>
      <c r="DB468" s="12">
        <f t="shared" si="247"/>
        <v>5.365190643107518E-05</v>
      </c>
      <c r="DC468" s="12">
        <f t="shared" si="247"/>
        <v>0.00018778167250876315</v>
      </c>
      <c r="DD468" s="12">
        <f t="shared" si="247"/>
        <v>0.0002861435009657343</v>
      </c>
      <c r="DE468" s="12">
        <f t="shared" si="247"/>
        <v>0.002530581586665713</v>
      </c>
      <c r="DF468" s="12">
        <f t="shared" si="247"/>
        <v>0.5408201588096431</v>
      </c>
      <c r="DG468" s="12">
        <f t="shared" si="247"/>
        <v>0.0003487373918019887</v>
      </c>
      <c r="DH468" s="12">
        <f t="shared" si="247"/>
        <v>0.0020119464911653195</v>
      </c>
      <c r="DI468" s="12">
        <f t="shared" si="247"/>
        <v>9.836182845697117E-05</v>
      </c>
      <c r="DJ468" s="12">
        <f t="shared" si="247"/>
        <v>0.00013412976607768797</v>
      </c>
      <c r="DK468" s="12">
        <f t="shared" si="247"/>
        <v>0.0005722870019314686</v>
      </c>
      <c r="DL468" s="12">
        <f t="shared" si="247"/>
        <v>0.0007600686744402318</v>
      </c>
      <c r="DM468" s="12">
        <f t="shared" si="247"/>
        <v>9.836182845697117E-05</v>
      </c>
      <c r="DN468" s="12">
        <f t="shared" si="247"/>
        <v>0.00010730381286215036</v>
      </c>
      <c r="DO468" s="12">
        <f t="shared" si="247"/>
        <v>0.00013412976607768797</v>
      </c>
      <c r="DP468" s="12">
        <f t="shared" si="247"/>
        <v>4.470992202589599E-05</v>
      </c>
      <c r="DQ468" s="12">
        <f t="shared" si="247"/>
        <v>0.00045604120466413906</v>
      </c>
      <c r="DR468" s="12">
        <f t="shared" si="247"/>
        <v>8.941984405179198E-06</v>
      </c>
      <c r="DS468" s="12">
        <f t="shared" si="247"/>
        <v>0.0015648472709063595</v>
      </c>
      <c r="DT468" s="12">
        <f t="shared" si="247"/>
        <v>8.047785964661277E-05</v>
      </c>
      <c r="DU468" s="12">
        <f t="shared" si="247"/>
        <v>1.7883968810358395E-05</v>
      </c>
      <c r="DV468" s="12">
        <f t="shared" si="247"/>
        <v>1.7883968810358395E-05</v>
      </c>
      <c r="DW468" s="12">
        <f t="shared" si="247"/>
        <v>5.365190643107518E-05</v>
      </c>
      <c r="DX468" s="12">
        <f t="shared" si="247"/>
        <v>0.0005186350955003934</v>
      </c>
      <c r="DY468" s="12">
        <f t="shared" si="247"/>
        <v>8.941984405179198E-06</v>
      </c>
      <c r="DZ468" s="12">
        <f t="shared" si="247"/>
        <v>9.836182845697117E-05</v>
      </c>
      <c r="EA468" s="12">
        <f t="shared" si="247"/>
        <v>0.0005991129551470063</v>
      </c>
      <c r="EB468" s="12">
        <f t="shared" si="247"/>
        <v>0.00017883968810358396</v>
      </c>
      <c r="EC468" s="12">
        <f t="shared" si="247"/>
        <v>0.00019672365691394234</v>
      </c>
      <c r="ED468" s="12">
        <f t="shared" si="247"/>
        <v>0.00011624579726732957</v>
      </c>
      <c r="EE468" s="12">
        <f t="shared" si="247"/>
        <v>5.365190643107518E-05</v>
      </c>
      <c r="EF468" s="12">
        <f t="shared" si="247"/>
        <v>6.259389083625437E-05</v>
      </c>
      <c r="EG468" s="12">
        <f t="shared" si="247"/>
        <v>8.941984405179198E-05</v>
      </c>
    </row>
    <row r="469" spans="2:137" ht="4.5" customHeight="1">
      <c r="B469" s="13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</row>
    <row r="470" spans="1:137" ht="12.75">
      <c r="A470" s="3" t="s">
        <v>142</v>
      </c>
      <c r="B470" s="13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</row>
    <row r="471" spans="2:137" ht="12.75">
      <c r="B471" s="7" t="s">
        <v>128</v>
      </c>
      <c r="C471" s="8">
        <v>8</v>
      </c>
      <c r="D471" s="8">
        <v>14</v>
      </c>
      <c r="E471" s="8">
        <v>5</v>
      </c>
      <c r="F471" s="8">
        <v>2</v>
      </c>
      <c r="G471" s="8">
        <v>4</v>
      </c>
      <c r="H471" s="8">
        <v>12</v>
      </c>
      <c r="I471" s="8">
        <v>13</v>
      </c>
      <c r="J471" s="8">
        <v>3</v>
      </c>
      <c r="K471" s="8">
        <v>0</v>
      </c>
      <c r="L471" s="8">
        <v>5</v>
      </c>
      <c r="M471" s="8">
        <v>2</v>
      </c>
      <c r="N471" s="8">
        <v>43</v>
      </c>
      <c r="O471" s="8">
        <v>11</v>
      </c>
      <c r="P471" s="8">
        <v>1</v>
      </c>
      <c r="Q471" s="8">
        <v>6</v>
      </c>
      <c r="R471" s="8">
        <v>87</v>
      </c>
      <c r="S471" s="8">
        <v>26667</v>
      </c>
      <c r="T471" s="8">
        <v>972</v>
      </c>
      <c r="U471" s="8">
        <v>0</v>
      </c>
      <c r="V471" s="8">
        <v>6</v>
      </c>
      <c r="W471" s="8">
        <v>2</v>
      </c>
      <c r="X471" s="8">
        <v>2</v>
      </c>
      <c r="Y471" s="8">
        <v>118</v>
      </c>
      <c r="Z471" s="8">
        <v>79</v>
      </c>
      <c r="AA471" s="8">
        <v>3</v>
      </c>
      <c r="AB471" s="8">
        <v>4</v>
      </c>
      <c r="AC471" s="8">
        <v>1</v>
      </c>
      <c r="AD471" s="8">
        <v>6</v>
      </c>
      <c r="AE471" s="8">
        <v>8</v>
      </c>
      <c r="AF471" s="8">
        <v>22</v>
      </c>
      <c r="AG471" s="8">
        <v>143</v>
      </c>
      <c r="AH471" s="8">
        <v>5</v>
      </c>
      <c r="AI471" s="8">
        <v>2</v>
      </c>
      <c r="AJ471" s="8">
        <v>24</v>
      </c>
      <c r="AK471" s="8">
        <v>4</v>
      </c>
      <c r="AL471" s="8">
        <v>37</v>
      </c>
      <c r="AM471" s="8">
        <v>5</v>
      </c>
      <c r="AN471" s="8">
        <v>14</v>
      </c>
      <c r="AO471" s="8">
        <v>32</v>
      </c>
      <c r="AP471" s="8">
        <v>12</v>
      </c>
      <c r="AQ471" s="8">
        <v>6</v>
      </c>
      <c r="AR471" s="8">
        <v>22</v>
      </c>
      <c r="AS471" s="8">
        <v>5</v>
      </c>
      <c r="AT471" s="8">
        <v>7</v>
      </c>
      <c r="AU471" s="8">
        <v>5</v>
      </c>
      <c r="AV471" s="8">
        <v>4</v>
      </c>
      <c r="AW471" s="8">
        <v>30</v>
      </c>
      <c r="AX471" s="8">
        <v>10</v>
      </c>
      <c r="AY471" s="8">
        <v>6</v>
      </c>
      <c r="AZ471" s="8">
        <v>209</v>
      </c>
      <c r="BA471" s="8">
        <v>16</v>
      </c>
      <c r="BB471" s="8">
        <v>4</v>
      </c>
      <c r="BC471" s="8">
        <v>10</v>
      </c>
      <c r="BD471" s="8">
        <v>59</v>
      </c>
      <c r="BE471" s="8">
        <v>2</v>
      </c>
      <c r="BF471" s="8">
        <v>5</v>
      </c>
      <c r="BG471" s="8">
        <v>4</v>
      </c>
      <c r="BH471" s="8">
        <v>5</v>
      </c>
      <c r="BI471" s="8">
        <v>2</v>
      </c>
      <c r="BJ471" s="8">
        <v>15</v>
      </c>
      <c r="BK471" s="8">
        <v>1</v>
      </c>
      <c r="BL471" s="8">
        <v>3</v>
      </c>
      <c r="BM471" s="8">
        <v>4</v>
      </c>
      <c r="BN471" s="8">
        <v>5</v>
      </c>
      <c r="BO471" s="8">
        <v>3</v>
      </c>
      <c r="BP471" s="8">
        <v>1</v>
      </c>
      <c r="BQ471" s="8">
        <v>29</v>
      </c>
      <c r="BR471" s="8">
        <v>0</v>
      </c>
      <c r="BS471" s="8">
        <v>0</v>
      </c>
      <c r="BT471" s="8">
        <v>5</v>
      </c>
      <c r="BU471" s="8">
        <v>24</v>
      </c>
      <c r="BV471" s="8">
        <v>6695</v>
      </c>
      <c r="BW471" s="8">
        <v>6</v>
      </c>
      <c r="BX471" s="8">
        <v>5</v>
      </c>
      <c r="BY471" s="8">
        <v>3</v>
      </c>
      <c r="BZ471" s="8">
        <v>3</v>
      </c>
      <c r="CA471" s="8">
        <v>15</v>
      </c>
      <c r="CB471" s="8">
        <v>4</v>
      </c>
      <c r="CC471" s="8">
        <v>0</v>
      </c>
      <c r="CD471" s="8">
        <v>1</v>
      </c>
      <c r="CE471" s="8">
        <v>5</v>
      </c>
      <c r="CF471" s="8">
        <v>7</v>
      </c>
      <c r="CG471" s="8">
        <v>16</v>
      </c>
      <c r="CH471" s="8">
        <v>11</v>
      </c>
      <c r="CI471" s="8">
        <v>12</v>
      </c>
      <c r="CJ471" s="8">
        <v>0</v>
      </c>
      <c r="CK471" s="8">
        <v>4</v>
      </c>
      <c r="CL471" s="8">
        <v>10</v>
      </c>
      <c r="CM471" s="8">
        <v>2</v>
      </c>
      <c r="CN471" s="8">
        <v>7</v>
      </c>
      <c r="CO471" s="8">
        <v>2</v>
      </c>
      <c r="CP471" s="8">
        <v>2</v>
      </c>
      <c r="CQ471" s="8">
        <v>22</v>
      </c>
      <c r="CR471" s="8">
        <v>3</v>
      </c>
      <c r="CS471" s="8">
        <v>3</v>
      </c>
      <c r="CT471" s="8">
        <v>2</v>
      </c>
      <c r="CU471" s="8">
        <v>1</v>
      </c>
      <c r="CV471" s="8">
        <v>7</v>
      </c>
      <c r="CW471" s="8">
        <v>69</v>
      </c>
      <c r="CX471" s="8">
        <v>12</v>
      </c>
      <c r="CY471" s="8">
        <v>2</v>
      </c>
      <c r="CZ471" s="8">
        <v>5</v>
      </c>
      <c r="DA471" s="8">
        <v>5</v>
      </c>
      <c r="DB471" s="8">
        <v>5</v>
      </c>
      <c r="DC471" s="8">
        <v>7</v>
      </c>
      <c r="DD471" s="8">
        <v>19</v>
      </c>
      <c r="DE471" s="8">
        <v>162</v>
      </c>
      <c r="DF471" s="8">
        <v>31966</v>
      </c>
      <c r="DG471" s="8">
        <v>31</v>
      </c>
      <c r="DH471" s="8">
        <v>74</v>
      </c>
      <c r="DI471" s="8">
        <v>4</v>
      </c>
      <c r="DJ471" s="8">
        <v>20</v>
      </c>
      <c r="DK471" s="8">
        <v>50</v>
      </c>
      <c r="DL471" s="8">
        <v>52</v>
      </c>
      <c r="DM471" s="8">
        <v>7</v>
      </c>
      <c r="DN471" s="8">
        <v>39</v>
      </c>
      <c r="DO471" s="8">
        <v>12</v>
      </c>
      <c r="DP471" s="8">
        <v>12</v>
      </c>
      <c r="DQ471" s="8">
        <v>18</v>
      </c>
      <c r="DR471" s="8">
        <v>6</v>
      </c>
      <c r="DS471" s="8">
        <v>72</v>
      </c>
      <c r="DT471" s="8">
        <v>10</v>
      </c>
      <c r="DU471" s="8">
        <v>3</v>
      </c>
      <c r="DV471" s="8">
        <v>3</v>
      </c>
      <c r="DW471" s="8">
        <v>9</v>
      </c>
      <c r="DX471" s="8">
        <v>2</v>
      </c>
      <c r="DY471" s="8">
        <v>3</v>
      </c>
      <c r="DZ471" s="8">
        <v>8</v>
      </c>
      <c r="EA471" s="8">
        <v>38</v>
      </c>
      <c r="EB471" s="8">
        <v>8</v>
      </c>
      <c r="EC471" s="8">
        <v>13</v>
      </c>
      <c r="ED471" s="8">
        <v>11</v>
      </c>
      <c r="EE471" s="8">
        <v>3</v>
      </c>
      <c r="EF471" s="8">
        <v>5</v>
      </c>
      <c r="EG471" s="8">
        <v>7</v>
      </c>
    </row>
    <row r="472" spans="1:137" ht="12.75">
      <c r="A472" s="9" t="s">
        <v>13</v>
      </c>
      <c r="C472" s="8">
        <v>8</v>
      </c>
      <c r="D472" s="8">
        <v>14</v>
      </c>
      <c r="E472" s="8">
        <v>5</v>
      </c>
      <c r="F472" s="8">
        <v>2</v>
      </c>
      <c r="G472" s="8">
        <v>4</v>
      </c>
      <c r="H472" s="8">
        <v>12</v>
      </c>
      <c r="I472" s="8">
        <v>13</v>
      </c>
      <c r="J472" s="8">
        <v>3</v>
      </c>
      <c r="K472" s="8">
        <v>0</v>
      </c>
      <c r="L472" s="8">
        <v>5</v>
      </c>
      <c r="M472" s="8">
        <v>2</v>
      </c>
      <c r="N472" s="8">
        <v>43</v>
      </c>
      <c r="O472" s="8">
        <v>11</v>
      </c>
      <c r="P472" s="8">
        <v>1</v>
      </c>
      <c r="Q472" s="8">
        <v>6</v>
      </c>
      <c r="R472" s="8">
        <v>87</v>
      </c>
      <c r="S472" s="8">
        <v>26667</v>
      </c>
      <c r="T472" s="8">
        <v>972</v>
      </c>
      <c r="U472" s="8">
        <v>0</v>
      </c>
      <c r="V472" s="8">
        <v>6</v>
      </c>
      <c r="W472" s="8">
        <v>2</v>
      </c>
      <c r="X472" s="8">
        <v>2</v>
      </c>
      <c r="Y472" s="8">
        <v>118</v>
      </c>
      <c r="Z472" s="8">
        <v>79</v>
      </c>
      <c r="AA472" s="8">
        <v>3</v>
      </c>
      <c r="AB472" s="8">
        <v>4</v>
      </c>
      <c r="AC472" s="8">
        <v>1</v>
      </c>
      <c r="AD472" s="8">
        <v>6</v>
      </c>
      <c r="AE472" s="8">
        <v>8</v>
      </c>
      <c r="AF472" s="8">
        <v>22</v>
      </c>
      <c r="AG472" s="8">
        <v>143</v>
      </c>
      <c r="AH472" s="8">
        <v>5</v>
      </c>
      <c r="AI472" s="8">
        <v>2</v>
      </c>
      <c r="AJ472" s="8">
        <v>24</v>
      </c>
      <c r="AK472" s="8">
        <v>4</v>
      </c>
      <c r="AL472" s="8">
        <v>37</v>
      </c>
      <c r="AM472" s="8">
        <v>5</v>
      </c>
      <c r="AN472" s="8">
        <v>14</v>
      </c>
      <c r="AO472" s="8">
        <v>32</v>
      </c>
      <c r="AP472" s="8">
        <v>12</v>
      </c>
      <c r="AQ472" s="8">
        <v>6</v>
      </c>
      <c r="AR472" s="8">
        <v>22</v>
      </c>
      <c r="AS472" s="8">
        <v>5</v>
      </c>
      <c r="AT472" s="8">
        <v>7</v>
      </c>
      <c r="AU472" s="8">
        <v>5</v>
      </c>
      <c r="AV472" s="8">
        <v>4</v>
      </c>
      <c r="AW472" s="8">
        <v>30</v>
      </c>
      <c r="AX472" s="8">
        <v>10</v>
      </c>
      <c r="AY472" s="8">
        <v>6</v>
      </c>
      <c r="AZ472" s="8">
        <v>209</v>
      </c>
      <c r="BA472" s="8">
        <v>16</v>
      </c>
      <c r="BB472" s="8">
        <v>4</v>
      </c>
      <c r="BC472" s="8">
        <v>10</v>
      </c>
      <c r="BD472" s="8">
        <v>59</v>
      </c>
      <c r="BE472" s="8">
        <v>2</v>
      </c>
      <c r="BF472" s="8">
        <v>5</v>
      </c>
      <c r="BG472" s="8">
        <v>4</v>
      </c>
      <c r="BH472" s="8">
        <v>5</v>
      </c>
      <c r="BI472" s="8">
        <v>2</v>
      </c>
      <c r="BJ472" s="8">
        <v>15</v>
      </c>
      <c r="BK472" s="8">
        <v>1</v>
      </c>
      <c r="BL472" s="8">
        <v>3</v>
      </c>
      <c r="BM472" s="8">
        <v>4</v>
      </c>
      <c r="BN472" s="8">
        <v>5</v>
      </c>
      <c r="BO472" s="8">
        <v>3</v>
      </c>
      <c r="BP472" s="8">
        <v>1</v>
      </c>
      <c r="BQ472" s="8">
        <v>29</v>
      </c>
      <c r="BR472" s="8">
        <v>0</v>
      </c>
      <c r="BS472" s="8">
        <v>0</v>
      </c>
      <c r="BT472" s="8">
        <v>5</v>
      </c>
      <c r="BU472" s="8">
        <v>24</v>
      </c>
      <c r="BV472" s="8">
        <v>6695</v>
      </c>
      <c r="BW472" s="8">
        <v>6</v>
      </c>
      <c r="BX472" s="8">
        <v>5</v>
      </c>
      <c r="BY472" s="8">
        <v>3</v>
      </c>
      <c r="BZ472" s="8">
        <v>3</v>
      </c>
      <c r="CA472" s="8">
        <v>15</v>
      </c>
      <c r="CB472" s="8">
        <v>4</v>
      </c>
      <c r="CC472" s="8">
        <v>0</v>
      </c>
      <c r="CD472" s="8">
        <v>1</v>
      </c>
      <c r="CE472" s="8">
        <v>5</v>
      </c>
      <c r="CF472" s="8">
        <v>7</v>
      </c>
      <c r="CG472" s="8">
        <v>16</v>
      </c>
      <c r="CH472" s="8">
        <v>11</v>
      </c>
      <c r="CI472" s="8">
        <v>12</v>
      </c>
      <c r="CJ472" s="8">
        <v>0</v>
      </c>
      <c r="CK472" s="8">
        <v>4</v>
      </c>
      <c r="CL472" s="8">
        <v>10</v>
      </c>
      <c r="CM472" s="8">
        <v>2</v>
      </c>
      <c r="CN472" s="8">
        <v>7</v>
      </c>
      <c r="CO472" s="8">
        <v>2</v>
      </c>
      <c r="CP472" s="8">
        <v>2</v>
      </c>
      <c r="CQ472" s="8">
        <v>22</v>
      </c>
      <c r="CR472" s="8">
        <v>3</v>
      </c>
      <c r="CS472" s="8">
        <v>3</v>
      </c>
      <c r="CT472" s="8">
        <v>2</v>
      </c>
      <c r="CU472" s="8">
        <v>1</v>
      </c>
      <c r="CV472" s="8">
        <v>7</v>
      </c>
      <c r="CW472" s="8">
        <v>69</v>
      </c>
      <c r="CX472" s="8">
        <v>12</v>
      </c>
      <c r="CY472" s="8">
        <v>2</v>
      </c>
      <c r="CZ472" s="8">
        <v>5</v>
      </c>
      <c r="DA472" s="8">
        <v>5</v>
      </c>
      <c r="DB472" s="8">
        <v>5</v>
      </c>
      <c r="DC472" s="8">
        <v>7</v>
      </c>
      <c r="DD472" s="8">
        <v>19</v>
      </c>
      <c r="DE472" s="8">
        <v>162</v>
      </c>
      <c r="DF472" s="8">
        <v>31966</v>
      </c>
      <c r="DG472" s="8">
        <v>31</v>
      </c>
      <c r="DH472" s="8">
        <v>74</v>
      </c>
      <c r="DI472" s="8">
        <v>4</v>
      </c>
      <c r="DJ472" s="8">
        <v>20</v>
      </c>
      <c r="DK472" s="8">
        <v>50</v>
      </c>
      <c r="DL472" s="8">
        <v>52</v>
      </c>
      <c r="DM472" s="8">
        <v>7</v>
      </c>
      <c r="DN472" s="8">
        <v>39</v>
      </c>
      <c r="DO472" s="8">
        <v>12</v>
      </c>
      <c r="DP472" s="8">
        <v>12</v>
      </c>
      <c r="DQ472" s="8">
        <v>18</v>
      </c>
      <c r="DR472" s="8">
        <v>6</v>
      </c>
      <c r="DS472" s="8">
        <v>72</v>
      </c>
      <c r="DT472" s="8">
        <v>10</v>
      </c>
      <c r="DU472" s="8">
        <v>3</v>
      </c>
      <c r="DV472" s="8">
        <v>3</v>
      </c>
      <c r="DW472" s="8">
        <v>9</v>
      </c>
      <c r="DX472" s="8">
        <v>2</v>
      </c>
      <c r="DY472" s="8">
        <v>3</v>
      </c>
      <c r="DZ472" s="8">
        <v>8</v>
      </c>
      <c r="EA472" s="8">
        <v>38</v>
      </c>
      <c r="EB472" s="8">
        <v>8</v>
      </c>
      <c r="EC472" s="8">
        <v>13</v>
      </c>
      <c r="ED472" s="8">
        <v>11</v>
      </c>
      <c r="EE472" s="8">
        <v>3</v>
      </c>
      <c r="EF472" s="8">
        <v>5</v>
      </c>
      <c r="EG472" s="8">
        <v>7</v>
      </c>
    </row>
    <row r="473" spans="2:137" s="10" customFormat="1" ht="12.75" customHeight="1">
      <c r="B473" s="11" t="s">
        <v>145</v>
      </c>
      <c r="C473" s="12">
        <f aca="true" t="shared" si="248" ref="C473:AH473">C472/68505</f>
        <v>0.00011677979709510254</v>
      </c>
      <c r="D473" s="12">
        <f t="shared" si="248"/>
        <v>0.00020436464491642946</v>
      </c>
      <c r="E473" s="12">
        <f t="shared" si="248"/>
        <v>7.298737318443909E-05</v>
      </c>
      <c r="F473" s="12">
        <f t="shared" si="248"/>
        <v>2.9194949273775636E-05</v>
      </c>
      <c r="G473" s="12">
        <f t="shared" si="248"/>
        <v>5.838989854755127E-05</v>
      </c>
      <c r="H473" s="12">
        <f t="shared" si="248"/>
        <v>0.0001751696956426538</v>
      </c>
      <c r="I473" s="12">
        <f t="shared" si="248"/>
        <v>0.00018976717027954163</v>
      </c>
      <c r="J473" s="12">
        <f t="shared" si="248"/>
        <v>4.379242391066345E-05</v>
      </c>
      <c r="K473" s="12">
        <f t="shared" si="248"/>
        <v>0</v>
      </c>
      <c r="L473" s="12">
        <f t="shared" si="248"/>
        <v>7.298737318443909E-05</v>
      </c>
      <c r="M473" s="12">
        <f t="shared" si="248"/>
        <v>2.9194949273775636E-05</v>
      </c>
      <c r="N473" s="12">
        <f t="shared" si="248"/>
        <v>0.0006276914093861762</v>
      </c>
      <c r="O473" s="12">
        <f t="shared" si="248"/>
        <v>0.000160572221005766</v>
      </c>
      <c r="P473" s="12">
        <f t="shared" si="248"/>
        <v>1.4597474636887818E-05</v>
      </c>
      <c r="Q473" s="12">
        <f t="shared" si="248"/>
        <v>8.75848478213269E-05</v>
      </c>
      <c r="R473" s="12">
        <f t="shared" si="248"/>
        <v>0.0012699802934092402</v>
      </c>
      <c r="S473" s="12">
        <f t="shared" si="248"/>
        <v>0.38927085614188744</v>
      </c>
      <c r="T473" s="12">
        <f t="shared" si="248"/>
        <v>0.01418874534705496</v>
      </c>
      <c r="U473" s="12">
        <f t="shared" si="248"/>
        <v>0</v>
      </c>
      <c r="V473" s="12">
        <f t="shared" si="248"/>
        <v>8.75848478213269E-05</v>
      </c>
      <c r="W473" s="12">
        <f t="shared" si="248"/>
        <v>2.9194949273775636E-05</v>
      </c>
      <c r="X473" s="12">
        <f t="shared" si="248"/>
        <v>2.9194949273775636E-05</v>
      </c>
      <c r="Y473" s="12">
        <f t="shared" si="248"/>
        <v>0.0017225020071527626</v>
      </c>
      <c r="Z473" s="12">
        <f t="shared" si="248"/>
        <v>0.0011532004963141376</v>
      </c>
      <c r="AA473" s="12">
        <f t="shared" si="248"/>
        <v>4.379242391066345E-05</v>
      </c>
      <c r="AB473" s="12">
        <f t="shared" si="248"/>
        <v>5.838989854755127E-05</v>
      </c>
      <c r="AC473" s="12">
        <f t="shared" si="248"/>
        <v>1.4597474636887818E-05</v>
      </c>
      <c r="AD473" s="12">
        <f t="shared" si="248"/>
        <v>8.75848478213269E-05</v>
      </c>
      <c r="AE473" s="12">
        <f t="shared" si="248"/>
        <v>0.00011677979709510254</v>
      </c>
      <c r="AF473" s="12">
        <f t="shared" si="248"/>
        <v>0.000321144442011532</v>
      </c>
      <c r="AG473" s="12">
        <f t="shared" si="248"/>
        <v>0.002087438873074958</v>
      </c>
      <c r="AH473" s="12">
        <f t="shared" si="248"/>
        <v>7.298737318443909E-05</v>
      </c>
      <c r="AI473" s="12">
        <f aca="true" t="shared" si="249" ref="AI473:CT473">AI472/68505</f>
        <v>2.9194949273775636E-05</v>
      </c>
      <c r="AJ473" s="12">
        <f t="shared" si="249"/>
        <v>0.0003503393912853076</v>
      </c>
      <c r="AK473" s="12">
        <f t="shared" si="249"/>
        <v>5.838989854755127E-05</v>
      </c>
      <c r="AL473" s="12">
        <f t="shared" si="249"/>
        <v>0.0005401065615648493</v>
      </c>
      <c r="AM473" s="12">
        <f t="shared" si="249"/>
        <v>7.298737318443909E-05</v>
      </c>
      <c r="AN473" s="12">
        <f t="shared" si="249"/>
        <v>0.00020436464491642946</v>
      </c>
      <c r="AO473" s="12">
        <f t="shared" si="249"/>
        <v>0.00046711918838041017</v>
      </c>
      <c r="AP473" s="12">
        <f t="shared" si="249"/>
        <v>0.0001751696956426538</v>
      </c>
      <c r="AQ473" s="12">
        <f t="shared" si="249"/>
        <v>8.75848478213269E-05</v>
      </c>
      <c r="AR473" s="12">
        <f t="shared" si="249"/>
        <v>0.000321144442011532</v>
      </c>
      <c r="AS473" s="12">
        <f t="shared" si="249"/>
        <v>7.298737318443909E-05</v>
      </c>
      <c r="AT473" s="12">
        <f t="shared" si="249"/>
        <v>0.00010218232245821473</v>
      </c>
      <c r="AU473" s="12">
        <f t="shared" si="249"/>
        <v>7.298737318443909E-05</v>
      </c>
      <c r="AV473" s="12">
        <f t="shared" si="249"/>
        <v>5.838989854755127E-05</v>
      </c>
      <c r="AW473" s="12">
        <f t="shared" si="249"/>
        <v>0.0004379242391066346</v>
      </c>
      <c r="AX473" s="12">
        <f t="shared" si="249"/>
        <v>0.00014597474636887818</v>
      </c>
      <c r="AY473" s="12">
        <f t="shared" si="249"/>
        <v>8.75848478213269E-05</v>
      </c>
      <c r="AZ473" s="12">
        <f t="shared" si="249"/>
        <v>0.003050872199109554</v>
      </c>
      <c r="BA473" s="12">
        <f t="shared" si="249"/>
        <v>0.00023355959419020509</v>
      </c>
      <c r="BB473" s="12">
        <f t="shared" si="249"/>
        <v>5.838989854755127E-05</v>
      </c>
      <c r="BC473" s="12">
        <f t="shared" si="249"/>
        <v>0.00014597474636887818</v>
      </c>
      <c r="BD473" s="12">
        <f t="shared" si="249"/>
        <v>0.0008612510035763813</v>
      </c>
      <c r="BE473" s="12">
        <f t="shared" si="249"/>
        <v>2.9194949273775636E-05</v>
      </c>
      <c r="BF473" s="12">
        <f t="shared" si="249"/>
        <v>7.298737318443909E-05</v>
      </c>
      <c r="BG473" s="12">
        <f t="shared" si="249"/>
        <v>5.838989854755127E-05</v>
      </c>
      <c r="BH473" s="12">
        <f t="shared" si="249"/>
        <v>7.298737318443909E-05</v>
      </c>
      <c r="BI473" s="12">
        <f t="shared" si="249"/>
        <v>2.9194949273775636E-05</v>
      </c>
      <c r="BJ473" s="12">
        <f t="shared" si="249"/>
        <v>0.0002189621195533173</v>
      </c>
      <c r="BK473" s="12">
        <f t="shared" si="249"/>
        <v>1.4597474636887818E-05</v>
      </c>
      <c r="BL473" s="12">
        <f t="shared" si="249"/>
        <v>4.379242391066345E-05</v>
      </c>
      <c r="BM473" s="12">
        <f t="shared" si="249"/>
        <v>5.838989854755127E-05</v>
      </c>
      <c r="BN473" s="12">
        <f t="shared" si="249"/>
        <v>7.298737318443909E-05</v>
      </c>
      <c r="BO473" s="12">
        <f t="shared" si="249"/>
        <v>4.379242391066345E-05</v>
      </c>
      <c r="BP473" s="12">
        <f t="shared" si="249"/>
        <v>1.4597474636887818E-05</v>
      </c>
      <c r="BQ473" s="12">
        <f t="shared" si="249"/>
        <v>0.00042332676446974675</v>
      </c>
      <c r="BR473" s="12">
        <f t="shared" si="249"/>
        <v>0</v>
      </c>
      <c r="BS473" s="12">
        <f t="shared" si="249"/>
        <v>0</v>
      </c>
      <c r="BT473" s="12">
        <f t="shared" si="249"/>
        <v>7.298737318443909E-05</v>
      </c>
      <c r="BU473" s="12">
        <f t="shared" si="249"/>
        <v>0.0003503393912853076</v>
      </c>
      <c r="BV473" s="12">
        <f t="shared" si="249"/>
        <v>0.09773009269396395</v>
      </c>
      <c r="BW473" s="12">
        <f t="shared" si="249"/>
        <v>8.75848478213269E-05</v>
      </c>
      <c r="BX473" s="12">
        <f t="shared" si="249"/>
        <v>7.298737318443909E-05</v>
      </c>
      <c r="BY473" s="12">
        <f t="shared" si="249"/>
        <v>4.379242391066345E-05</v>
      </c>
      <c r="BZ473" s="12">
        <f t="shared" si="249"/>
        <v>4.379242391066345E-05</v>
      </c>
      <c r="CA473" s="12">
        <f t="shared" si="249"/>
        <v>0.0002189621195533173</v>
      </c>
      <c r="CB473" s="12">
        <f t="shared" si="249"/>
        <v>5.838989854755127E-05</v>
      </c>
      <c r="CC473" s="12">
        <f t="shared" si="249"/>
        <v>0</v>
      </c>
      <c r="CD473" s="12">
        <f t="shared" si="249"/>
        <v>1.4597474636887818E-05</v>
      </c>
      <c r="CE473" s="12">
        <f t="shared" si="249"/>
        <v>7.298737318443909E-05</v>
      </c>
      <c r="CF473" s="12">
        <f t="shared" si="249"/>
        <v>0.00010218232245821473</v>
      </c>
      <c r="CG473" s="12">
        <f t="shared" si="249"/>
        <v>0.00023355959419020509</v>
      </c>
      <c r="CH473" s="12">
        <f t="shared" si="249"/>
        <v>0.000160572221005766</v>
      </c>
      <c r="CI473" s="12">
        <f t="shared" si="249"/>
        <v>0.0001751696956426538</v>
      </c>
      <c r="CJ473" s="12">
        <f t="shared" si="249"/>
        <v>0</v>
      </c>
      <c r="CK473" s="12">
        <f t="shared" si="249"/>
        <v>5.838989854755127E-05</v>
      </c>
      <c r="CL473" s="12">
        <f t="shared" si="249"/>
        <v>0.00014597474636887818</v>
      </c>
      <c r="CM473" s="12">
        <f t="shared" si="249"/>
        <v>2.9194949273775636E-05</v>
      </c>
      <c r="CN473" s="12">
        <f t="shared" si="249"/>
        <v>0.00010218232245821473</v>
      </c>
      <c r="CO473" s="12">
        <f t="shared" si="249"/>
        <v>2.9194949273775636E-05</v>
      </c>
      <c r="CP473" s="12">
        <f t="shared" si="249"/>
        <v>2.9194949273775636E-05</v>
      </c>
      <c r="CQ473" s="12">
        <f t="shared" si="249"/>
        <v>0.000321144442011532</v>
      </c>
      <c r="CR473" s="12">
        <f t="shared" si="249"/>
        <v>4.379242391066345E-05</v>
      </c>
      <c r="CS473" s="12">
        <f t="shared" si="249"/>
        <v>4.379242391066345E-05</v>
      </c>
      <c r="CT473" s="12">
        <f t="shared" si="249"/>
        <v>2.9194949273775636E-05</v>
      </c>
      <c r="CU473" s="12">
        <f aca="true" t="shared" si="250" ref="CU473:EG473">CU472/68505</f>
        <v>1.4597474636887818E-05</v>
      </c>
      <c r="CV473" s="12">
        <f t="shared" si="250"/>
        <v>0.00010218232245821473</v>
      </c>
      <c r="CW473" s="12">
        <f t="shared" si="250"/>
        <v>0.0010072257499452594</v>
      </c>
      <c r="CX473" s="12">
        <f t="shared" si="250"/>
        <v>0.0001751696956426538</v>
      </c>
      <c r="CY473" s="12">
        <f t="shared" si="250"/>
        <v>2.9194949273775636E-05</v>
      </c>
      <c r="CZ473" s="12">
        <f t="shared" si="250"/>
        <v>7.298737318443909E-05</v>
      </c>
      <c r="DA473" s="12">
        <f t="shared" si="250"/>
        <v>7.298737318443909E-05</v>
      </c>
      <c r="DB473" s="12">
        <f t="shared" si="250"/>
        <v>7.298737318443909E-05</v>
      </c>
      <c r="DC473" s="12">
        <f t="shared" si="250"/>
        <v>0.00010218232245821473</v>
      </c>
      <c r="DD473" s="12">
        <f t="shared" si="250"/>
        <v>0.00027735201810086854</v>
      </c>
      <c r="DE473" s="12">
        <f t="shared" si="250"/>
        <v>0.0023647908911758266</v>
      </c>
      <c r="DF473" s="12">
        <f t="shared" si="250"/>
        <v>0.466622874242756</v>
      </c>
      <c r="DG473" s="12">
        <f t="shared" si="250"/>
        <v>0.00045252171374352235</v>
      </c>
      <c r="DH473" s="12">
        <f t="shared" si="250"/>
        <v>0.0010802131231296985</v>
      </c>
      <c r="DI473" s="12">
        <f t="shared" si="250"/>
        <v>5.838989854755127E-05</v>
      </c>
      <c r="DJ473" s="12">
        <f t="shared" si="250"/>
        <v>0.00029194949273775636</v>
      </c>
      <c r="DK473" s="12">
        <f t="shared" si="250"/>
        <v>0.0007298737318443909</v>
      </c>
      <c r="DL473" s="12">
        <f t="shared" si="250"/>
        <v>0.0007590686811181665</v>
      </c>
      <c r="DM473" s="12">
        <f t="shared" si="250"/>
        <v>0.00010218232245821473</v>
      </c>
      <c r="DN473" s="12">
        <f t="shared" si="250"/>
        <v>0.0005693015108386249</v>
      </c>
      <c r="DO473" s="12">
        <f t="shared" si="250"/>
        <v>0.0001751696956426538</v>
      </c>
      <c r="DP473" s="12">
        <f t="shared" si="250"/>
        <v>0.0001751696956426538</v>
      </c>
      <c r="DQ473" s="12">
        <f t="shared" si="250"/>
        <v>0.0002627545434639807</v>
      </c>
      <c r="DR473" s="12">
        <f t="shared" si="250"/>
        <v>8.75848478213269E-05</v>
      </c>
      <c r="DS473" s="12">
        <f t="shared" si="250"/>
        <v>0.0010510181738559228</v>
      </c>
      <c r="DT473" s="12">
        <f t="shared" si="250"/>
        <v>0.00014597474636887818</v>
      </c>
      <c r="DU473" s="12">
        <f t="shared" si="250"/>
        <v>4.379242391066345E-05</v>
      </c>
      <c r="DV473" s="12">
        <f t="shared" si="250"/>
        <v>4.379242391066345E-05</v>
      </c>
      <c r="DW473" s="12">
        <f t="shared" si="250"/>
        <v>0.00013137727173199036</v>
      </c>
      <c r="DX473" s="12">
        <f t="shared" si="250"/>
        <v>2.9194949273775636E-05</v>
      </c>
      <c r="DY473" s="12">
        <f t="shared" si="250"/>
        <v>4.379242391066345E-05</v>
      </c>
      <c r="DZ473" s="12">
        <f t="shared" si="250"/>
        <v>0.00011677979709510254</v>
      </c>
      <c r="EA473" s="12">
        <f t="shared" si="250"/>
        <v>0.0005547040362017371</v>
      </c>
      <c r="EB473" s="12">
        <f t="shared" si="250"/>
        <v>0.00011677979709510254</v>
      </c>
      <c r="EC473" s="12">
        <f t="shared" si="250"/>
        <v>0.00018976717027954163</v>
      </c>
      <c r="ED473" s="12">
        <f t="shared" si="250"/>
        <v>0.000160572221005766</v>
      </c>
      <c r="EE473" s="12">
        <f t="shared" si="250"/>
        <v>4.379242391066345E-05</v>
      </c>
      <c r="EF473" s="12">
        <f t="shared" si="250"/>
        <v>7.298737318443909E-05</v>
      </c>
      <c r="EG473" s="12">
        <f t="shared" si="250"/>
        <v>0.00010218232245821473</v>
      </c>
    </row>
    <row r="474" spans="2:137" ht="4.5" customHeight="1">
      <c r="B474" s="13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</row>
    <row r="475" spans="1:137" ht="12.75">
      <c r="A475" s="3" t="s">
        <v>144</v>
      </c>
      <c r="B475" s="13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</row>
    <row r="476" spans="2:137" ht="12.75">
      <c r="B476" s="7" t="s">
        <v>143</v>
      </c>
      <c r="C476" s="8">
        <v>3</v>
      </c>
      <c r="D476" s="8">
        <v>7</v>
      </c>
      <c r="E476" s="8">
        <v>3</v>
      </c>
      <c r="F476" s="8">
        <v>10</v>
      </c>
      <c r="G476" s="8">
        <v>0</v>
      </c>
      <c r="H476" s="8">
        <v>0</v>
      </c>
      <c r="I476" s="8">
        <v>0</v>
      </c>
      <c r="J476" s="8">
        <v>6</v>
      </c>
      <c r="K476" s="8">
        <v>0</v>
      </c>
      <c r="L476" s="8">
        <v>1</v>
      </c>
      <c r="M476" s="8">
        <v>2</v>
      </c>
      <c r="N476" s="8">
        <v>13</v>
      </c>
      <c r="O476" s="8">
        <v>8</v>
      </c>
      <c r="P476" s="8">
        <v>1</v>
      </c>
      <c r="Q476" s="8">
        <v>3</v>
      </c>
      <c r="R476" s="8">
        <v>27</v>
      </c>
      <c r="S476" s="8">
        <v>7995</v>
      </c>
      <c r="T476" s="8">
        <v>115</v>
      </c>
      <c r="U476" s="8">
        <v>1</v>
      </c>
      <c r="V476" s="8">
        <v>4</v>
      </c>
      <c r="W476" s="8">
        <v>3</v>
      </c>
      <c r="X476" s="8">
        <v>1</v>
      </c>
      <c r="Y476" s="8">
        <v>34</v>
      </c>
      <c r="Z476" s="8">
        <v>34</v>
      </c>
      <c r="AA476" s="8">
        <v>3</v>
      </c>
      <c r="AB476" s="8">
        <v>1</v>
      </c>
      <c r="AC476" s="8">
        <v>3</v>
      </c>
      <c r="AD476" s="8">
        <v>2</v>
      </c>
      <c r="AE476" s="8">
        <v>1</v>
      </c>
      <c r="AF476" s="8">
        <v>18</v>
      </c>
      <c r="AG476" s="8">
        <v>26</v>
      </c>
      <c r="AH476" s="8">
        <v>1</v>
      </c>
      <c r="AI476" s="8">
        <v>1</v>
      </c>
      <c r="AJ476" s="8">
        <v>28</v>
      </c>
      <c r="AK476" s="8">
        <v>2</v>
      </c>
      <c r="AL476" s="8">
        <v>13</v>
      </c>
      <c r="AM476" s="8">
        <v>12</v>
      </c>
      <c r="AN476" s="8">
        <v>2</v>
      </c>
      <c r="AO476" s="8">
        <v>29</v>
      </c>
      <c r="AP476" s="8">
        <v>5</v>
      </c>
      <c r="AQ476" s="8">
        <v>9</v>
      </c>
      <c r="AR476" s="8">
        <v>19</v>
      </c>
      <c r="AS476" s="8">
        <v>2</v>
      </c>
      <c r="AT476" s="8">
        <v>5</v>
      </c>
      <c r="AU476" s="8">
        <v>3</v>
      </c>
      <c r="AV476" s="8">
        <v>2</v>
      </c>
      <c r="AW476" s="8">
        <v>22</v>
      </c>
      <c r="AX476" s="8">
        <v>3</v>
      </c>
      <c r="AY476" s="8">
        <v>5</v>
      </c>
      <c r="AZ476" s="8">
        <v>46</v>
      </c>
      <c r="BA476" s="8">
        <v>3</v>
      </c>
      <c r="BB476" s="8">
        <v>3</v>
      </c>
      <c r="BC476" s="8">
        <v>0</v>
      </c>
      <c r="BD476" s="8">
        <v>59</v>
      </c>
      <c r="BE476" s="8">
        <v>6</v>
      </c>
      <c r="BF476" s="8">
        <v>4</v>
      </c>
      <c r="BG476" s="8">
        <v>3</v>
      </c>
      <c r="BH476" s="8">
        <v>7</v>
      </c>
      <c r="BI476" s="8">
        <v>1</v>
      </c>
      <c r="BJ476" s="8">
        <v>10</v>
      </c>
      <c r="BK476" s="8">
        <v>2</v>
      </c>
      <c r="BL476" s="8">
        <v>2</v>
      </c>
      <c r="BM476" s="8">
        <v>3</v>
      </c>
      <c r="BN476" s="8">
        <v>5</v>
      </c>
      <c r="BO476" s="8">
        <v>0</v>
      </c>
      <c r="BP476" s="8">
        <v>3</v>
      </c>
      <c r="BQ476" s="8">
        <v>9</v>
      </c>
      <c r="BR476" s="8">
        <v>9</v>
      </c>
      <c r="BS476" s="8">
        <v>3</v>
      </c>
      <c r="BT476" s="8">
        <v>1</v>
      </c>
      <c r="BU476" s="8">
        <v>10</v>
      </c>
      <c r="BV476" s="8">
        <v>2067</v>
      </c>
      <c r="BW476" s="8">
        <v>3</v>
      </c>
      <c r="BX476" s="8">
        <v>2</v>
      </c>
      <c r="BY476" s="8">
        <v>0</v>
      </c>
      <c r="BZ476" s="8">
        <v>0</v>
      </c>
      <c r="CA476" s="8">
        <v>7</v>
      </c>
      <c r="CB476" s="8">
        <v>1</v>
      </c>
      <c r="CC476" s="8">
        <v>0</v>
      </c>
      <c r="CD476" s="8">
        <v>1</v>
      </c>
      <c r="CE476" s="8">
        <v>2</v>
      </c>
      <c r="CF476" s="8">
        <v>8</v>
      </c>
      <c r="CG476" s="8">
        <v>9</v>
      </c>
      <c r="CH476" s="8">
        <v>18</v>
      </c>
      <c r="CI476" s="8">
        <v>5</v>
      </c>
      <c r="CJ476" s="8">
        <v>3</v>
      </c>
      <c r="CK476" s="8">
        <v>2</v>
      </c>
      <c r="CL476" s="8">
        <v>13</v>
      </c>
      <c r="CM476" s="8">
        <v>1</v>
      </c>
      <c r="CN476" s="8">
        <v>1</v>
      </c>
      <c r="CO476" s="8">
        <v>1</v>
      </c>
      <c r="CP476" s="8">
        <v>1</v>
      </c>
      <c r="CQ476" s="8">
        <v>175</v>
      </c>
      <c r="CR476" s="8">
        <v>2</v>
      </c>
      <c r="CS476" s="8">
        <v>1</v>
      </c>
      <c r="CT476" s="8">
        <v>3</v>
      </c>
      <c r="CU476" s="8">
        <v>0</v>
      </c>
      <c r="CV476" s="8">
        <v>4</v>
      </c>
      <c r="CW476" s="8">
        <v>23</v>
      </c>
      <c r="CX476" s="8">
        <v>3</v>
      </c>
      <c r="CY476" s="8">
        <v>0</v>
      </c>
      <c r="CZ476" s="8">
        <v>2</v>
      </c>
      <c r="DA476" s="8">
        <v>4</v>
      </c>
      <c r="DB476" s="8">
        <v>2</v>
      </c>
      <c r="DC476" s="8">
        <v>2</v>
      </c>
      <c r="DD476" s="8">
        <v>4</v>
      </c>
      <c r="DE476" s="8">
        <v>56</v>
      </c>
      <c r="DF476" s="8">
        <v>9632</v>
      </c>
      <c r="DG476" s="8">
        <v>6</v>
      </c>
      <c r="DH476" s="8">
        <v>37</v>
      </c>
      <c r="DI476" s="8">
        <v>1</v>
      </c>
      <c r="DJ476" s="8">
        <v>20</v>
      </c>
      <c r="DK476" s="8">
        <v>69</v>
      </c>
      <c r="DL476" s="8">
        <v>18</v>
      </c>
      <c r="DM476" s="8">
        <v>13</v>
      </c>
      <c r="DN476" s="8">
        <v>10</v>
      </c>
      <c r="DO476" s="8">
        <v>7</v>
      </c>
      <c r="DP476" s="8">
        <v>13</v>
      </c>
      <c r="DQ476" s="8">
        <v>1</v>
      </c>
      <c r="DR476" s="8">
        <v>3</v>
      </c>
      <c r="DS476" s="8">
        <v>58</v>
      </c>
      <c r="DT476" s="8">
        <v>22</v>
      </c>
      <c r="DU476" s="8">
        <v>3</v>
      </c>
      <c r="DV476" s="8">
        <v>2</v>
      </c>
      <c r="DW476" s="8">
        <v>5</v>
      </c>
      <c r="DX476" s="8">
        <v>2</v>
      </c>
      <c r="DY476" s="8">
        <v>2</v>
      </c>
      <c r="DZ476" s="8">
        <v>1</v>
      </c>
      <c r="EA476" s="8">
        <v>3</v>
      </c>
      <c r="EB476" s="8">
        <v>2</v>
      </c>
      <c r="EC476" s="8">
        <v>1</v>
      </c>
      <c r="ED476" s="8">
        <v>5</v>
      </c>
      <c r="EE476" s="8">
        <v>2</v>
      </c>
      <c r="EF476" s="8">
        <v>3</v>
      </c>
      <c r="EG476" s="8">
        <v>4</v>
      </c>
    </row>
    <row r="477" spans="2:137" ht="12.75">
      <c r="B477" s="7" t="s">
        <v>124</v>
      </c>
      <c r="C477" s="8">
        <v>5</v>
      </c>
      <c r="D477" s="8">
        <v>7</v>
      </c>
      <c r="E477" s="8">
        <v>6</v>
      </c>
      <c r="F477" s="8">
        <v>3</v>
      </c>
      <c r="G477" s="8">
        <v>17</v>
      </c>
      <c r="H477" s="8">
        <v>1</v>
      </c>
      <c r="I477" s="8">
        <v>8</v>
      </c>
      <c r="J477" s="8">
        <v>2</v>
      </c>
      <c r="K477" s="8">
        <v>1</v>
      </c>
      <c r="L477" s="8">
        <v>2</v>
      </c>
      <c r="M477" s="8">
        <v>4</v>
      </c>
      <c r="N477" s="8">
        <v>16</v>
      </c>
      <c r="O477" s="8">
        <v>7</v>
      </c>
      <c r="P477" s="8">
        <v>2</v>
      </c>
      <c r="Q477" s="8">
        <v>3</v>
      </c>
      <c r="R477" s="8">
        <v>27</v>
      </c>
      <c r="S477" s="8">
        <v>17255</v>
      </c>
      <c r="T477" s="8">
        <v>627</v>
      </c>
      <c r="U477" s="8">
        <v>3</v>
      </c>
      <c r="V477" s="8">
        <v>8</v>
      </c>
      <c r="W477" s="8">
        <v>3</v>
      </c>
      <c r="X477" s="8">
        <v>3</v>
      </c>
      <c r="Y477" s="8">
        <v>87</v>
      </c>
      <c r="Z477" s="8">
        <v>55</v>
      </c>
      <c r="AA477" s="8">
        <v>11</v>
      </c>
      <c r="AB477" s="8">
        <v>3</v>
      </c>
      <c r="AC477" s="8">
        <v>4</v>
      </c>
      <c r="AD477" s="8">
        <v>10</v>
      </c>
      <c r="AE477" s="8">
        <v>1</v>
      </c>
      <c r="AF477" s="8">
        <v>31</v>
      </c>
      <c r="AG477" s="8">
        <v>114</v>
      </c>
      <c r="AH477" s="8">
        <v>2</v>
      </c>
      <c r="AI477" s="8">
        <v>2</v>
      </c>
      <c r="AJ477" s="8">
        <v>18</v>
      </c>
      <c r="AK477" s="8">
        <v>4</v>
      </c>
      <c r="AL477" s="8">
        <v>55</v>
      </c>
      <c r="AM477" s="8">
        <v>40</v>
      </c>
      <c r="AN477" s="8">
        <v>27</v>
      </c>
      <c r="AO477" s="8">
        <v>65</v>
      </c>
      <c r="AP477" s="8">
        <v>20</v>
      </c>
      <c r="AQ477" s="8">
        <v>23</v>
      </c>
      <c r="AR477" s="8">
        <v>73</v>
      </c>
      <c r="AS477" s="8">
        <v>8</v>
      </c>
      <c r="AT477" s="8">
        <v>4</v>
      </c>
      <c r="AU477" s="8">
        <v>4</v>
      </c>
      <c r="AV477" s="8">
        <v>0</v>
      </c>
      <c r="AW477" s="8">
        <v>15</v>
      </c>
      <c r="AX477" s="8">
        <v>7</v>
      </c>
      <c r="AY477" s="8">
        <v>0</v>
      </c>
      <c r="AZ477" s="8">
        <v>281</v>
      </c>
      <c r="BA477" s="8">
        <v>9</v>
      </c>
      <c r="BB477" s="8">
        <v>6</v>
      </c>
      <c r="BC477" s="8">
        <v>5</v>
      </c>
      <c r="BD477" s="8">
        <v>58</v>
      </c>
      <c r="BE477" s="8">
        <v>4</v>
      </c>
      <c r="BF477" s="8">
        <v>9</v>
      </c>
      <c r="BG477" s="8">
        <v>2</v>
      </c>
      <c r="BH477" s="8">
        <v>5</v>
      </c>
      <c r="BI477" s="8">
        <v>1</v>
      </c>
      <c r="BJ477" s="8">
        <v>5</v>
      </c>
      <c r="BK477" s="8">
        <v>2</v>
      </c>
      <c r="BL477" s="8">
        <v>0</v>
      </c>
      <c r="BM477" s="8">
        <v>2</v>
      </c>
      <c r="BN477" s="8">
        <v>5</v>
      </c>
      <c r="BO477" s="8">
        <v>1</v>
      </c>
      <c r="BP477" s="8">
        <v>3</v>
      </c>
      <c r="BQ477" s="8">
        <v>29</v>
      </c>
      <c r="BR477" s="8">
        <v>9</v>
      </c>
      <c r="BS477" s="8">
        <v>1</v>
      </c>
      <c r="BT477" s="8">
        <v>2</v>
      </c>
      <c r="BU477" s="8">
        <v>12</v>
      </c>
      <c r="BV477" s="8">
        <v>6102</v>
      </c>
      <c r="BW477" s="8">
        <v>3</v>
      </c>
      <c r="BX477" s="8">
        <v>3</v>
      </c>
      <c r="BY477" s="8">
        <v>5</v>
      </c>
      <c r="BZ477" s="8">
        <v>2</v>
      </c>
      <c r="CA477" s="8">
        <v>8</v>
      </c>
      <c r="CB477" s="8">
        <v>1</v>
      </c>
      <c r="CC477" s="8">
        <v>4</v>
      </c>
      <c r="CD477" s="8">
        <v>1</v>
      </c>
      <c r="CE477" s="8">
        <v>2</v>
      </c>
      <c r="CF477" s="8">
        <v>41</v>
      </c>
      <c r="CG477" s="8">
        <v>20</v>
      </c>
      <c r="CH477" s="8">
        <v>19</v>
      </c>
      <c r="CI477" s="8">
        <v>46</v>
      </c>
      <c r="CJ477" s="8">
        <v>1</v>
      </c>
      <c r="CK477" s="8">
        <v>4</v>
      </c>
      <c r="CL477" s="8">
        <v>7</v>
      </c>
      <c r="CM477" s="8">
        <v>1</v>
      </c>
      <c r="CN477" s="8">
        <v>1</v>
      </c>
      <c r="CO477" s="8">
        <v>1</v>
      </c>
      <c r="CP477" s="8">
        <v>0</v>
      </c>
      <c r="CQ477" s="8">
        <v>28</v>
      </c>
      <c r="CR477" s="8">
        <v>10</v>
      </c>
      <c r="CS477" s="8">
        <v>2</v>
      </c>
      <c r="CT477" s="8">
        <v>0</v>
      </c>
      <c r="CU477" s="8">
        <v>3</v>
      </c>
      <c r="CV477" s="8">
        <v>2</v>
      </c>
      <c r="CW477" s="8">
        <v>42</v>
      </c>
      <c r="CX477" s="8">
        <v>12</v>
      </c>
      <c r="CY477" s="8">
        <v>1</v>
      </c>
      <c r="CZ477" s="8">
        <v>6</v>
      </c>
      <c r="DA477" s="8">
        <v>2</v>
      </c>
      <c r="DB477" s="8">
        <v>2</v>
      </c>
      <c r="DC477" s="8">
        <v>2</v>
      </c>
      <c r="DD477" s="8">
        <v>9</v>
      </c>
      <c r="DE477" s="8">
        <v>114</v>
      </c>
      <c r="DF477" s="8">
        <v>28976</v>
      </c>
      <c r="DG477" s="8">
        <v>11</v>
      </c>
      <c r="DH477" s="8">
        <v>81</v>
      </c>
      <c r="DI477" s="8">
        <v>5</v>
      </c>
      <c r="DJ477" s="8">
        <v>74</v>
      </c>
      <c r="DK477" s="8">
        <v>179</v>
      </c>
      <c r="DL477" s="8">
        <v>32</v>
      </c>
      <c r="DM477" s="8">
        <v>45</v>
      </c>
      <c r="DN477" s="8">
        <v>33</v>
      </c>
      <c r="DO477" s="8">
        <v>23</v>
      </c>
      <c r="DP477" s="8">
        <v>29</v>
      </c>
      <c r="DQ477" s="8">
        <v>12</v>
      </c>
      <c r="DR477" s="8">
        <v>6</v>
      </c>
      <c r="DS477" s="8">
        <v>137</v>
      </c>
      <c r="DT477" s="8">
        <v>15</v>
      </c>
      <c r="DU477" s="8">
        <v>1</v>
      </c>
      <c r="DV477" s="8">
        <v>0</v>
      </c>
      <c r="DW477" s="8">
        <v>4</v>
      </c>
      <c r="DX477" s="8">
        <v>1</v>
      </c>
      <c r="DY477" s="8">
        <v>2</v>
      </c>
      <c r="DZ477" s="8">
        <v>4</v>
      </c>
      <c r="EA477" s="8">
        <v>5</v>
      </c>
      <c r="EB477" s="8">
        <v>5</v>
      </c>
      <c r="EC477" s="8">
        <v>5</v>
      </c>
      <c r="ED477" s="8">
        <v>5</v>
      </c>
      <c r="EE477" s="8">
        <v>3</v>
      </c>
      <c r="EF477" s="8">
        <v>5</v>
      </c>
      <c r="EG477" s="8">
        <v>28</v>
      </c>
    </row>
    <row r="478" spans="1:137" ht="12.75">
      <c r="A478" s="9" t="s">
        <v>13</v>
      </c>
      <c r="C478" s="8">
        <v>8</v>
      </c>
      <c r="D478" s="8">
        <v>14</v>
      </c>
      <c r="E478" s="8">
        <v>9</v>
      </c>
      <c r="F478" s="8">
        <v>13</v>
      </c>
      <c r="G478" s="8">
        <v>17</v>
      </c>
      <c r="H478" s="8">
        <v>1</v>
      </c>
      <c r="I478" s="8">
        <v>8</v>
      </c>
      <c r="J478" s="8">
        <v>8</v>
      </c>
      <c r="K478" s="8">
        <v>1</v>
      </c>
      <c r="L478" s="8">
        <v>3</v>
      </c>
      <c r="M478" s="8">
        <v>6</v>
      </c>
      <c r="N478" s="8">
        <v>29</v>
      </c>
      <c r="O478" s="8">
        <v>15</v>
      </c>
      <c r="P478" s="8">
        <v>3</v>
      </c>
      <c r="Q478" s="8">
        <v>6</v>
      </c>
      <c r="R478" s="8">
        <v>54</v>
      </c>
      <c r="S478" s="8">
        <v>25250</v>
      </c>
      <c r="T478" s="8">
        <v>742</v>
      </c>
      <c r="U478" s="8">
        <v>4</v>
      </c>
      <c r="V478" s="8">
        <v>12</v>
      </c>
      <c r="W478" s="8">
        <v>6</v>
      </c>
      <c r="X478" s="8">
        <v>4</v>
      </c>
      <c r="Y478" s="8">
        <v>121</v>
      </c>
      <c r="Z478" s="8">
        <v>89</v>
      </c>
      <c r="AA478" s="8">
        <v>14</v>
      </c>
      <c r="AB478" s="8">
        <v>4</v>
      </c>
      <c r="AC478" s="8">
        <v>7</v>
      </c>
      <c r="AD478" s="8">
        <v>12</v>
      </c>
      <c r="AE478" s="8">
        <v>2</v>
      </c>
      <c r="AF478" s="8">
        <v>49</v>
      </c>
      <c r="AG478" s="8">
        <v>140</v>
      </c>
      <c r="AH478" s="8">
        <v>3</v>
      </c>
      <c r="AI478" s="8">
        <v>3</v>
      </c>
      <c r="AJ478" s="8">
        <v>46</v>
      </c>
      <c r="AK478" s="8">
        <v>6</v>
      </c>
      <c r="AL478" s="8">
        <v>68</v>
      </c>
      <c r="AM478" s="8">
        <v>52</v>
      </c>
      <c r="AN478" s="8">
        <v>29</v>
      </c>
      <c r="AO478" s="8">
        <v>94</v>
      </c>
      <c r="AP478" s="8">
        <v>25</v>
      </c>
      <c r="AQ478" s="8">
        <v>32</v>
      </c>
      <c r="AR478" s="8">
        <v>92</v>
      </c>
      <c r="AS478" s="8">
        <v>10</v>
      </c>
      <c r="AT478" s="8">
        <v>9</v>
      </c>
      <c r="AU478" s="8">
        <v>7</v>
      </c>
      <c r="AV478" s="8">
        <v>2</v>
      </c>
      <c r="AW478" s="8">
        <v>37</v>
      </c>
      <c r="AX478" s="8">
        <v>10</v>
      </c>
      <c r="AY478" s="8">
        <v>5</v>
      </c>
      <c r="AZ478" s="8">
        <v>327</v>
      </c>
      <c r="BA478" s="8">
        <v>12</v>
      </c>
      <c r="BB478" s="8">
        <v>9</v>
      </c>
      <c r="BC478" s="8">
        <v>5</v>
      </c>
      <c r="BD478" s="8">
        <v>117</v>
      </c>
      <c r="BE478" s="8">
        <v>10</v>
      </c>
      <c r="BF478" s="8">
        <v>13</v>
      </c>
      <c r="BG478" s="8">
        <v>5</v>
      </c>
      <c r="BH478" s="8">
        <v>12</v>
      </c>
      <c r="BI478" s="8">
        <v>2</v>
      </c>
      <c r="BJ478" s="8">
        <v>15</v>
      </c>
      <c r="BK478" s="8">
        <v>4</v>
      </c>
      <c r="BL478" s="8">
        <v>2</v>
      </c>
      <c r="BM478" s="8">
        <v>5</v>
      </c>
      <c r="BN478" s="8">
        <v>10</v>
      </c>
      <c r="BO478" s="8">
        <v>1</v>
      </c>
      <c r="BP478" s="8">
        <v>6</v>
      </c>
      <c r="BQ478" s="8">
        <v>38</v>
      </c>
      <c r="BR478" s="8">
        <v>18</v>
      </c>
      <c r="BS478" s="8">
        <v>4</v>
      </c>
      <c r="BT478" s="8">
        <v>3</v>
      </c>
      <c r="BU478" s="8">
        <v>22</v>
      </c>
      <c r="BV478" s="8">
        <v>8169</v>
      </c>
      <c r="BW478" s="8">
        <v>6</v>
      </c>
      <c r="BX478" s="8">
        <v>5</v>
      </c>
      <c r="BY478" s="8">
        <v>5</v>
      </c>
      <c r="BZ478" s="8">
        <v>2</v>
      </c>
      <c r="CA478" s="8">
        <v>15</v>
      </c>
      <c r="CB478" s="8">
        <v>2</v>
      </c>
      <c r="CC478" s="8">
        <v>4</v>
      </c>
      <c r="CD478" s="8">
        <v>2</v>
      </c>
      <c r="CE478" s="8">
        <v>4</v>
      </c>
      <c r="CF478" s="8">
        <v>49</v>
      </c>
      <c r="CG478" s="8">
        <v>29</v>
      </c>
      <c r="CH478" s="8">
        <v>37</v>
      </c>
      <c r="CI478" s="8">
        <v>51</v>
      </c>
      <c r="CJ478" s="8">
        <v>4</v>
      </c>
      <c r="CK478" s="8">
        <v>6</v>
      </c>
      <c r="CL478" s="8">
        <v>20</v>
      </c>
      <c r="CM478" s="8">
        <v>2</v>
      </c>
      <c r="CN478" s="8">
        <v>2</v>
      </c>
      <c r="CO478" s="8">
        <v>2</v>
      </c>
      <c r="CP478" s="8">
        <v>1</v>
      </c>
      <c r="CQ478" s="8">
        <v>203</v>
      </c>
      <c r="CR478" s="8">
        <v>12</v>
      </c>
      <c r="CS478" s="8">
        <v>3</v>
      </c>
      <c r="CT478" s="8">
        <v>3</v>
      </c>
      <c r="CU478" s="8">
        <v>3</v>
      </c>
      <c r="CV478" s="8">
        <v>6</v>
      </c>
      <c r="CW478" s="8">
        <v>65</v>
      </c>
      <c r="CX478" s="8">
        <v>15</v>
      </c>
      <c r="CY478" s="8">
        <v>1</v>
      </c>
      <c r="CZ478" s="8">
        <v>8</v>
      </c>
      <c r="DA478" s="8">
        <v>6</v>
      </c>
      <c r="DB478" s="8">
        <v>4</v>
      </c>
      <c r="DC478" s="8">
        <v>4</v>
      </c>
      <c r="DD478" s="8">
        <v>13</v>
      </c>
      <c r="DE478" s="8">
        <v>170</v>
      </c>
      <c r="DF478" s="8">
        <v>38608</v>
      </c>
      <c r="DG478" s="8">
        <v>17</v>
      </c>
      <c r="DH478" s="8">
        <v>118</v>
      </c>
      <c r="DI478" s="8">
        <v>6</v>
      </c>
      <c r="DJ478" s="8">
        <v>94</v>
      </c>
      <c r="DK478" s="8">
        <v>248</v>
      </c>
      <c r="DL478" s="8">
        <v>50</v>
      </c>
      <c r="DM478" s="8">
        <v>58</v>
      </c>
      <c r="DN478" s="8">
        <v>43</v>
      </c>
      <c r="DO478" s="8">
        <v>30</v>
      </c>
      <c r="DP478" s="8">
        <v>42</v>
      </c>
      <c r="DQ478" s="8">
        <v>13</v>
      </c>
      <c r="DR478" s="8">
        <v>9</v>
      </c>
      <c r="DS478" s="8">
        <v>195</v>
      </c>
      <c r="DT478" s="8">
        <v>37</v>
      </c>
      <c r="DU478" s="8">
        <v>4</v>
      </c>
      <c r="DV478" s="8">
        <v>2</v>
      </c>
      <c r="DW478" s="8">
        <v>9</v>
      </c>
      <c r="DX478" s="8">
        <v>3</v>
      </c>
      <c r="DY478" s="8">
        <v>4</v>
      </c>
      <c r="DZ478" s="8">
        <v>5</v>
      </c>
      <c r="EA478" s="8">
        <v>8</v>
      </c>
      <c r="EB478" s="8">
        <v>7</v>
      </c>
      <c r="EC478" s="8">
        <v>6</v>
      </c>
      <c r="ED478" s="8">
        <v>10</v>
      </c>
      <c r="EE478" s="8">
        <v>5</v>
      </c>
      <c r="EF478" s="8">
        <v>8</v>
      </c>
      <c r="EG478" s="8">
        <v>32</v>
      </c>
    </row>
    <row r="479" spans="2:137" s="10" customFormat="1" ht="12.75" customHeight="1">
      <c r="B479" s="11" t="s">
        <v>145</v>
      </c>
      <c r="C479" s="12">
        <f aca="true" t="shared" si="251" ref="C479:AH479">C478/76425</f>
        <v>0.0001046777886817141</v>
      </c>
      <c r="D479" s="12">
        <f t="shared" si="251"/>
        <v>0.00018318613019299967</v>
      </c>
      <c r="E479" s="12">
        <f t="shared" si="251"/>
        <v>0.00011776251226692835</v>
      </c>
      <c r="F479" s="12">
        <f t="shared" si="251"/>
        <v>0.00017010140660778542</v>
      </c>
      <c r="G479" s="12">
        <f t="shared" si="251"/>
        <v>0.00022244030094864246</v>
      </c>
      <c r="H479" s="12">
        <f t="shared" si="251"/>
        <v>1.3084723585214262E-05</v>
      </c>
      <c r="I479" s="12">
        <f t="shared" si="251"/>
        <v>0.0001046777886817141</v>
      </c>
      <c r="J479" s="12">
        <f t="shared" si="251"/>
        <v>0.0001046777886817141</v>
      </c>
      <c r="K479" s="12">
        <f t="shared" si="251"/>
        <v>1.3084723585214262E-05</v>
      </c>
      <c r="L479" s="12">
        <f t="shared" si="251"/>
        <v>3.925417075564279E-05</v>
      </c>
      <c r="M479" s="12">
        <f t="shared" si="251"/>
        <v>7.850834151128557E-05</v>
      </c>
      <c r="N479" s="12">
        <f t="shared" si="251"/>
        <v>0.0003794569839712136</v>
      </c>
      <c r="O479" s="12">
        <f t="shared" si="251"/>
        <v>0.00019627085377821394</v>
      </c>
      <c r="P479" s="12">
        <f t="shared" si="251"/>
        <v>3.925417075564279E-05</v>
      </c>
      <c r="Q479" s="12">
        <f t="shared" si="251"/>
        <v>7.850834151128557E-05</v>
      </c>
      <c r="R479" s="12">
        <f t="shared" si="251"/>
        <v>0.0007065750736015701</v>
      </c>
      <c r="S479" s="12">
        <f t="shared" si="251"/>
        <v>0.3303892705266601</v>
      </c>
      <c r="T479" s="12">
        <f t="shared" si="251"/>
        <v>0.009708864900228983</v>
      </c>
      <c r="U479" s="12">
        <f t="shared" si="251"/>
        <v>5.233889434085705E-05</v>
      </c>
      <c r="V479" s="12">
        <f t="shared" si="251"/>
        <v>0.00015701668302257115</v>
      </c>
      <c r="W479" s="12">
        <f t="shared" si="251"/>
        <v>7.850834151128557E-05</v>
      </c>
      <c r="X479" s="12">
        <f t="shared" si="251"/>
        <v>5.233889434085705E-05</v>
      </c>
      <c r="Y479" s="12">
        <f t="shared" si="251"/>
        <v>0.0015832515538109257</v>
      </c>
      <c r="Z479" s="12">
        <f t="shared" si="251"/>
        <v>0.0011645403990840693</v>
      </c>
      <c r="AA479" s="12">
        <f t="shared" si="251"/>
        <v>0.00018318613019299967</v>
      </c>
      <c r="AB479" s="12">
        <f t="shared" si="251"/>
        <v>5.233889434085705E-05</v>
      </c>
      <c r="AC479" s="12">
        <f t="shared" si="251"/>
        <v>9.159306509649983E-05</v>
      </c>
      <c r="AD479" s="12">
        <f t="shared" si="251"/>
        <v>0.00015701668302257115</v>
      </c>
      <c r="AE479" s="12">
        <f t="shared" si="251"/>
        <v>2.6169447170428524E-05</v>
      </c>
      <c r="AF479" s="12">
        <f t="shared" si="251"/>
        <v>0.0006411514556754988</v>
      </c>
      <c r="AG479" s="12">
        <f t="shared" si="251"/>
        <v>0.0018318613019299968</v>
      </c>
      <c r="AH479" s="12">
        <f t="shared" si="251"/>
        <v>3.925417075564279E-05</v>
      </c>
      <c r="AI479" s="12">
        <f aca="true" t="shared" si="252" ref="AI479:CT479">AI478/76425</f>
        <v>3.925417075564279E-05</v>
      </c>
      <c r="AJ479" s="12">
        <f t="shared" si="252"/>
        <v>0.000601897284919856</v>
      </c>
      <c r="AK479" s="12">
        <f t="shared" si="252"/>
        <v>7.850834151128557E-05</v>
      </c>
      <c r="AL479" s="12">
        <f t="shared" si="252"/>
        <v>0.0008897612037945699</v>
      </c>
      <c r="AM479" s="12">
        <f t="shared" si="252"/>
        <v>0.0006804056264311417</v>
      </c>
      <c r="AN479" s="12">
        <f t="shared" si="252"/>
        <v>0.0003794569839712136</v>
      </c>
      <c r="AO479" s="12">
        <f t="shared" si="252"/>
        <v>0.0012299640170101407</v>
      </c>
      <c r="AP479" s="12">
        <f t="shared" si="252"/>
        <v>0.00032711808963035657</v>
      </c>
      <c r="AQ479" s="12">
        <f t="shared" si="252"/>
        <v>0.0004187111547268564</v>
      </c>
      <c r="AR479" s="12">
        <f t="shared" si="252"/>
        <v>0.001203794569839712</v>
      </c>
      <c r="AS479" s="12">
        <f t="shared" si="252"/>
        <v>0.00013084723585214263</v>
      </c>
      <c r="AT479" s="12">
        <f t="shared" si="252"/>
        <v>0.00011776251226692835</v>
      </c>
      <c r="AU479" s="12">
        <f t="shared" si="252"/>
        <v>9.159306509649983E-05</v>
      </c>
      <c r="AV479" s="12">
        <f t="shared" si="252"/>
        <v>2.6169447170428524E-05</v>
      </c>
      <c r="AW479" s="12">
        <f t="shared" si="252"/>
        <v>0.0004841347726529277</v>
      </c>
      <c r="AX479" s="12">
        <f t="shared" si="252"/>
        <v>0.00013084723585214263</v>
      </c>
      <c r="AY479" s="12">
        <f t="shared" si="252"/>
        <v>6.542361792607131E-05</v>
      </c>
      <c r="AZ479" s="12">
        <f t="shared" si="252"/>
        <v>0.0042787046123650635</v>
      </c>
      <c r="BA479" s="12">
        <f t="shared" si="252"/>
        <v>0.00015701668302257115</v>
      </c>
      <c r="BB479" s="12">
        <f t="shared" si="252"/>
        <v>0.00011776251226692835</v>
      </c>
      <c r="BC479" s="12">
        <f t="shared" si="252"/>
        <v>6.542361792607131E-05</v>
      </c>
      <c r="BD479" s="12">
        <f t="shared" si="252"/>
        <v>0.0015309126594700688</v>
      </c>
      <c r="BE479" s="12">
        <f t="shared" si="252"/>
        <v>0.00013084723585214263</v>
      </c>
      <c r="BF479" s="12">
        <f t="shared" si="252"/>
        <v>0.00017010140660778542</v>
      </c>
      <c r="BG479" s="12">
        <f t="shared" si="252"/>
        <v>6.542361792607131E-05</v>
      </c>
      <c r="BH479" s="12">
        <f t="shared" si="252"/>
        <v>0.00015701668302257115</v>
      </c>
      <c r="BI479" s="12">
        <f t="shared" si="252"/>
        <v>2.6169447170428524E-05</v>
      </c>
      <c r="BJ479" s="12">
        <f t="shared" si="252"/>
        <v>0.00019627085377821394</v>
      </c>
      <c r="BK479" s="12">
        <f t="shared" si="252"/>
        <v>5.233889434085705E-05</v>
      </c>
      <c r="BL479" s="12">
        <f t="shared" si="252"/>
        <v>2.6169447170428524E-05</v>
      </c>
      <c r="BM479" s="12">
        <f t="shared" si="252"/>
        <v>6.542361792607131E-05</v>
      </c>
      <c r="BN479" s="12">
        <f t="shared" si="252"/>
        <v>0.00013084723585214263</v>
      </c>
      <c r="BO479" s="12">
        <f t="shared" si="252"/>
        <v>1.3084723585214262E-05</v>
      </c>
      <c r="BP479" s="12">
        <f t="shared" si="252"/>
        <v>7.850834151128557E-05</v>
      </c>
      <c r="BQ479" s="12">
        <f t="shared" si="252"/>
        <v>0.000497219496238142</v>
      </c>
      <c r="BR479" s="12">
        <f t="shared" si="252"/>
        <v>0.0002355250245338567</v>
      </c>
      <c r="BS479" s="12">
        <f t="shared" si="252"/>
        <v>5.233889434085705E-05</v>
      </c>
      <c r="BT479" s="12">
        <f t="shared" si="252"/>
        <v>3.925417075564279E-05</v>
      </c>
      <c r="BU479" s="12">
        <f t="shared" si="252"/>
        <v>0.00028786391887471375</v>
      </c>
      <c r="BV479" s="12">
        <f t="shared" si="252"/>
        <v>0.1068891069676153</v>
      </c>
      <c r="BW479" s="12">
        <f t="shared" si="252"/>
        <v>7.850834151128557E-05</v>
      </c>
      <c r="BX479" s="12">
        <f t="shared" si="252"/>
        <v>6.542361792607131E-05</v>
      </c>
      <c r="BY479" s="12">
        <f t="shared" si="252"/>
        <v>6.542361792607131E-05</v>
      </c>
      <c r="BZ479" s="12">
        <f t="shared" si="252"/>
        <v>2.6169447170428524E-05</v>
      </c>
      <c r="CA479" s="12">
        <f t="shared" si="252"/>
        <v>0.00019627085377821394</v>
      </c>
      <c r="CB479" s="12">
        <f t="shared" si="252"/>
        <v>2.6169447170428524E-05</v>
      </c>
      <c r="CC479" s="12">
        <f t="shared" si="252"/>
        <v>5.233889434085705E-05</v>
      </c>
      <c r="CD479" s="12">
        <f t="shared" si="252"/>
        <v>2.6169447170428524E-05</v>
      </c>
      <c r="CE479" s="12">
        <f t="shared" si="252"/>
        <v>5.233889434085705E-05</v>
      </c>
      <c r="CF479" s="12">
        <f t="shared" si="252"/>
        <v>0.0006411514556754988</v>
      </c>
      <c r="CG479" s="12">
        <f t="shared" si="252"/>
        <v>0.0003794569839712136</v>
      </c>
      <c r="CH479" s="12">
        <f t="shared" si="252"/>
        <v>0.0004841347726529277</v>
      </c>
      <c r="CI479" s="12">
        <f t="shared" si="252"/>
        <v>0.0006673209028459274</v>
      </c>
      <c r="CJ479" s="12">
        <f t="shared" si="252"/>
        <v>5.233889434085705E-05</v>
      </c>
      <c r="CK479" s="12">
        <f t="shared" si="252"/>
        <v>7.850834151128557E-05</v>
      </c>
      <c r="CL479" s="12">
        <f t="shared" si="252"/>
        <v>0.00026169447170428526</v>
      </c>
      <c r="CM479" s="12">
        <f t="shared" si="252"/>
        <v>2.6169447170428524E-05</v>
      </c>
      <c r="CN479" s="12">
        <f t="shared" si="252"/>
        <v>2.6169447170428524E-05</v>
      </c>
      <c r="CO479" s="12">
        <f t="shared" si="252"/>
        <v>2.6169447170428524E-05</v>
      </c>
      <c r="CP479" s="12">
        <f t="shared" si="252"/>
        <v>1.3084723585214262E-05</v>
      </c>
      <c r="CQ479" s="12">
        <f t="shared" si="252"/>
        <v>0.002656198887798495</v>
      </c>
      <c r="CR479" s="12">
        <f t="shared" si="252"/>
        <v>0.00015701668302257115</v>
      </c>
      <c r="CS479" s="12">
        <f t="shared" si="252"/>
        <v>3.925417075564279E-05</v>
      </c>
      <c r="CT479" s="12">
        <f t="shared" si="252"/>
        <v>3.925417075564279E-05</v>
      </c>
      <c r="CU479" s="12">
        <f aca="true" t="shared" si="253" ref="CU479:EG479">CU478/76425</f>
        <v>3.925417075564279E-05</v>
      </c>
      <c r="CV479" s="12">
        <f t="shared" si="253"/>
        <v>7.850834151128557E-05</v>
      </c>
      <c r="CW479" s="12">
        <f t="shared" si="253"/>
        <v>0.0008505070330389271</v>
      </c>
      <c r="CX479" s="12">
        <f t="shared" si="253"/>
        <v>0.00019627085377821394</v>
      </c>
      <c r="CY479" s="12">
        <f t="shared" si="253"/>
        <v>1.3084723585214262E-05</v>
      </c>
      <c r="CZ479" s="12">
        <f t="shared" si="253"/>
        <v>0.0001046777886817141</v>
      </c>
      <c r="DA479" s="12">
        <f t="shared" si="253"/>
        <v>7.850834151128557E-05</v>
      </c>
      <c r="DB479" s="12">
        <f t="shared" si="253"/>
        <v>5.233889434085705E-05</v>
      </c>
      <c r="DC479" s="12">
        <f t="shared" si="253"/>
        <v>5.233889434085705E-05</v>
      </c>
      <c r="DD479" s="12">
        <f t="shared" si="253"/>
        <v>0.00017010140660778542</v>
      </c>
      <c r="DE479" s="12">
        <f t="shared" si="253"/>
        <v>0.0022244030094864245</v>
      </c>
      <c r="DF479" s="12">
        <f t="shared" si="253"/>
        <v>0.5051750081779522</v>
      </c>
      <c r="DG479" s="12">
        <f t="shared" si="253"/>
        <v>0.00022244030094864246</v>
      </c>
      <c r="DH479" s="12">
        <f t="shared" si="253"/>
        <v>0.0015439973830552829</v>
      </c>
      <c r="DI479" s="12">
        <f t="shared" si="253"/>
        <v>7.850834151128557E-05</v>
      </c>
      <c r="DJ479" s="12">
        <f t="shared" si="253"/>
        <v>0.0012299640170101407</v>
      </c>
      <c r="DK479" s="12">
        <f t="shared" si="253"/>
        <v>0.0032450114491331373</v>
      </c>
      <c r="DL479" s="12">
        <f t="shared" si="253"/>
        <v>0.0006542361792607131</v>
      </c>
      <c r="DM479" s="12">
        <f t="shared" si="253"/>
        <v>0.0007589139679424272</v>
      </c>
      <c r="DN479" s="12">
        <f t="shared" si="253"/>
        <v>0.0005626431141642133</v>
      </c>
      <c r="DO479" s="12">
        <f t="shared" si="253"/>
        <v>0.0003925417075564279</v>
      </c>
      <c r="DP479" s="12">
        <f t="shared" si="253"/>
        <v>0.0005495583905789991</v>
      </c>
      <c r="DQ479" s="12">
        <f t="shared" si="253"/>
        <v>0.00017010140660778542</v>
      </c>
      <c r="DR479" s="12">
        <f t="shared" si="253"/>
        <v>0.00011776251226692835</v>
      </c>
      <c r="DS479" s="12">
        <f t="shared" si="253"/>
        <v>0.0025515210991167814</v>
      </c>
      <c r="DT479" s="12">
        <f t="shared" si="253"/>
        <v>0.0004841347726529277</v>
      </c>
      <c r="DU479" s="12">
        <f t="shared" si="253"/>
        <v>5.233889434085705E-05</v>
      </c>
      <c r="DV479" s="12">
        <f t="shared" si="253"/>
        <v>2.6169447170428524E-05</v>
      </c>
      <c r="DW479" s="12">
        <f t="shared" si="253"/>
        <v>0.00011776251226692835</v>
      </c>
      <c r="DX479" s="12">
        <f t="shared" si="253"/>
        <v>3.925417075564279E-05</v>
      </c>
      <c r="DY479" s="12">
        <f t="shared" si="253"/>
        <v>5.233889434085705E-05</v>
      </c>
      <c r="DZ479" s="12">
        <f t="shared" si="253"/>
        <v>6.542361792607131E-05</v>
      </c>
      <c r="EA479" s="12">
        <f t="shared" si="253"/>
        <v>0.0001046777886817141</v>
      </c>
      <c r="EB479" s="12">
        <f t="shared" si="253"/>
        <v>9.159306509649983E-05</v>
      </c>
      <c r="EC479" s="12">
        <f t="shared" si="253"/>
        <v>7.850834151128557E-05</v>
      </c>
      <c r="ED479" s="12">
        <f t="shared" si="253"/>
        <v>0.00013084723585214263</v>
      </c>
      <c r="EE479" s="12">
        <f t="shared" si="253"/>
        <v>6.542361792607131E-05</v>
      </c>
      <c r="EF479" s="12">
        <f t="shared" si="253"/>
        <v>0.0001046777886817141</v>
      </c>
      <c r="EG479" s="12">
        <f t="shared" si="253"/>
        <v>0.0004187111547268564</v>
      </c>
    </row>
    <row r="480" spans="2:137" ht="4.5" customHeight="1">
      <c r="B480" s="13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</row>
    <row r="481" spans="2:137" ht="12.75">
      <c r="B481" s="13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</row>
  </sheetData>
  <printOptions/>
  <pageMargins left="0.8999999999999999" right="0.56" top="0.85" bottom="0.8" header="0.3" footer="0.3"/>
  <pageSetup firstPageNumber="726" useFirstPageNumber="1" horizontalDpi="600" verticalDpi="600" orientation="portrait" pageOrder="overThenDown" r:id="rId1"/>
  <headerFooter alignWithMargins="0">
    <oddHeader>&amp;C&amp;"Times New Roman,Bold"&amp;12Supplement to the Statement of Vote
Counties by Assembly Districts for Governor</oddHeader>
    <oddFooter>&amp;C&amp;"Times New Roman,Regular"&amp;8&amp;P</oddFooter>
  </headerFooter>
  <rowBreaks count="2" manualBreakCount="2">
    <brk id="289" max="255" man="1"/>
    <brk id="3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Cathy Ingram-Kelly</cp:lastModifiedBy>
  <cp:lastPrinted>2004-03-10T00:02:04Z</cp:lastPrinted>
  <dcterms:created xsi:type="dcterms:W3CDTF">2004-01-23T17:38:28Z</dcterms:created>
  <dcterms:modified xsi:type="dcterms:W3CDTF">2004-03-10T00:02:05Z</dcterms:modified>
  <cp:category/>
  <cp:version/>
  <cp:contentType/>
  <cp:contentStatus/>
</cp:coreProperties>
</file>