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'Sheet1'!$A$1:$H$276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<sst xmlns="http://schemas.openxmlformats.org/spreadsheetml/2006/main" count="244" uniqueCount="112">
  <si>
    <t>Mitt Romney</t>
  </si>
  <si>
    <t>Thomas Hoefling</t>
  </si>
  <si>
    <t>Gary Johnson</t>
  </si>
  <si>
    <t>Roseanne Barr</t>
  </si>
  <si>
    <t>DEM</t>
  </si>
  <si>
    <t>REP</t>
  </si>
  <si>
    <t>AI</t>
  </si>
  <si>
    <t>GRN</t>
  </si>
  <si>
    <t>LIB</t>
  </si>
  <si>
    <t>PF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</si>
  <si>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</si>
  <si>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</si>
  <si>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</si>
  <si>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</si>
  <si>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</si>
  <si>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</si>
  <si>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</si>
  <si>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</si>
  <si>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</si>
  <si>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</si>
  <si>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</si>
  <si>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</si>
  <si>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</si>
  <si>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</si>
  <si>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</si>
  <si>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</si>
  <si>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</si>
  <si>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</si>
  <si>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</si>
  <si>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</si>
  <si>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</si>
  <si>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</si>
  <si>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</si>
  <si>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</si>
  <si>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</si>
  <si>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</si>
  <si>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</si>
  <si>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</si>
  <si>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</si>
  <si>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</si>
  <si>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</si>
  <si>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</si>
  <si>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</si>
  <si>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</si>
  <si>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</si>
  <si>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</si>
  <si>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</si>
  <si>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</si>
  <si>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</si>
  <si>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</si>
  <si>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</si>
  <si>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</si>
  <si>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</si>
  <si>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</si>
  <si>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</si>
  <si>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</si>
  <si>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</si>
  <si>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</si>
  <si>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</si>
  <si>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</si>
  <si>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</si>
  <si>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</si>
  <si>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</si>
  <si>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</si>
  <si>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</si>
  <si>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</si>
  <si>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</si>
  <si>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</si>
  <si>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</si>
  <si>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</si>
  <si>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</si>
  <si>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</si>
  <si>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</si>
  <si>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</si>
  <si>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</si>
  <si>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</si>
  <si>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</si>
  <si>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</si>
  <si>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</si>
  <si>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</si>
  <si>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</si>
  <si>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</si>
  <si>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</si>
  <si>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</si>
  <si>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</si>
  <si>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</si>
  <si>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</si>
  <si>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</si>
  <si>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</si>
  <si>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</si>
  <si>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</si>
  <si>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</si>
  <si>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</si>
  <si>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</si>
  <si>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</si>
  <si>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</si>
  <si>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</si>
  <si>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</si>
  <si>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</si>
  <si>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</si>
  <si>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</si>
  <si>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</si>
  <si>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</si>
  <si>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</si>
  <si>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</si>
  <si>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</si>
  <si>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</si>
  <si>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</si>
  <si>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</si>
  <si>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</si>
  <si>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Jill 
Stein</t>
  </si>
  <si>
    <t>Barack Obama*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</si>
</sst>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showOutlineSymbols="0" workbookViewId="0" topLeftCell="A1">
      <selection activeCell="H2" sqref="C2:H2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7" width="7.7109375" style="1" customWidth="1"/>
    <col min="8" max="8" width="8.140625" style="1" customWidth="1"/>
    <col min="9" max="16384" width="7.7109375" style="1" customWidth="1"/>
  </cols>
  <sheetData>
    <row r="1" spans="3:8" s="12" customFormat="1" ht="22.5" customHeight="1">
      <c r="C1" s="13" t="s">
        <v>111</v>
      </c>
      <c r="D1" s="13" t="s">
        <v>0</v>
      </c>
      <c r="E1" s="13" t="s">
        <v>1</v>
      </c>
      <c r="F1" s="13" t="s">
        <v>110</v>
      </c>
      <c r="G1" s="13" t="s">
        <v>2</v>
      </c>
      <c r="H1" s="13" t="s">
        <v>3</v>
      </c>
    </row>
    <row r="2" spans="3:8" s="11" customFormat="1" ht="11.25" customHeight="1"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</row>
    <row r="3" spans="1:2" s="10" customFormat="1" ht="9.75" customHeight="1">
      <c r="A3" s="8" t="s">
        <v>21</v>
      </c>
      <c r="B3" s="9"/>
    </row>
    <row r="4" spans="2:8" ht="9.75" customHeight="1">
      <c r="B4" s="5" t="s">
        <v>10</v>
      </c>
      <c r="C4" s="2">
        <v>389</v>
      </c>
      <c r="D4" s="2">
        <v>236</v>
      </c>
      <c r="E4" s="2">
        <v>1</v>
      </c>
      <c r="F4" s="2">
        <v>8</v>
      </c>
      <c r="G4" s="2">
        <v>8</v>
      </c>
      <c r="H4" s="2">
        <v>5</v>
      </c>
    </row>
    <row r="5" spans="2:8" ht="9.75" customHeight="1">
      <c r="B5" s="5" t="s">
        <v>11</v>
      </c>
      <c r="C5" s="2">
        <v>35116</v>
      </c>
      <c r="D5" s="2">
        <v>50957</v>
      </c>
      <c r="E5" s="2">
        <v>336</v>
      </c>
      <c r="F5" s="2">
        <v>409</v>
      </c>
      <c r="G5" s="2">
        <v>1277</v>
      </c>
      <c r="H5" s="2">
        <v>312</v>
      </c>
    </row>
    <row r="6" spans="2:8" ht="9.75" customHeight="1">
      <c r="B6" s="5" t="s">
        <v>12</v>
      </c>
      <c r="C6" s="2">
        <v>3053</v>
      </c>
      <c r="D6" s="2">
        <v>7296</v>
      </c>
      <c r="E6" s="2">
        <v>49</v>
      </c>
      <c r="F6" s="2">
        <v>42</v>
      </c>
      <c r="G6" s="2">
        <v>138</v>
      </c>
      <c r="H6" s="2">
        <v>69</v>
      </c>
    </row>
    <row r="7" spans="2:8" ht="9.75" customHeight="1">
      <c r="B7" s="5" t="s">
        <v>13</v>
      </c>
      <c r="C7" s="2">
        <v>1111</v>
      </c>
      <c r="D7" s="2">
        <v>2777</v>
      </c>
      <c r="E7" s="2">
        <v>11</v>
      </c>
      <c r="F7" s="2">
        <v>20</v>
      </c>
      <c r="G7" s="2">
        <v>42</v>
      </c>
      <c r="H7" s="2">
        <v>21</v>
      </c>
    </row>
    <row r="8" spans="2:8" ht="9.75" customHeight="1">
      <c r="B8" s="5" t="s">
        <v>14</v>
      </c>
      <c r="C8" s="2">
        <v>24663</v>
      </c>
      <c r="D8" s="2">
        <v>24986</v>
      </c>
      <c r="E8" s="2">
        <v>72</v>
      </c>
      <c r="F8" s="2">
        <v>661</v>
      </c>
      <c r="G8" s="2">
        <v>830</v>
      </c>
      <c r="H8" s="2">
        <v>198</v>
      </c>
    </row>
    <row r="9" spans="2:8" ht="9.75" customHeight="1">
      <c r="B9" s="5" t="s">
        <v>15</v>
      </c>
      <c r="C9" s="2">
        <v>18906</v>
      </c>
      <c r="D9" s="2">
        <v>25850</v>
      </c>
      <c r="E9" s="2">
        <v>144</v>
      </c>
      <c r="F9" s="2">
        <v>251</v>
      </c>
      <c r="G9" s="2">
        <v>678</v>
      </c>
      <c r="H9" s="2">
        <v>156</v>
      </c>
    </row>
    <row r="10" spans="2:8" ht="9.75" customHeight="1">
      <c r="B10" s="5" t="s">
        <v>16</v>
      </c>
      <c r="C10" s="2">
        <v>4026</v>
      </c>
      <c r="D10" s="2">
        <v>5721</v>
      </c>
      <c r="E10" s="2">
        <v>22</v>
      </c>
      <c r="F10" s="2">
        <v>71</v>
      </c>
      <c r="G10" s="2">
        <v>128</v>
      </c>
      <c r="H10" s="2">
        <v>40</v>
      </c>
    </row>
    <row r="11" spans="2:8" ht="9.75" customHeight="1">
      <c r="B11" s="5" t="s">
        <v>17</v>
      </c>
      <c r="C11" s="2">
        <v>28168</v>
      </c>
      <c r="D11" s="2">
        <v>37410</v>
      </c>
      <c r="E11" s="2">
        <v>174</v>
      </c>
      <c r="F11" s="2">
        <v>267</v>
      </c>
      <c r="G11" s="2">
        <v>936</v>
      </c>
      <c r="H11" s="2">
        <v>295</v>
      </c>
    </row>
    <row r="12" spans="2:8" ht="9.75" customHeight="1">
      <c r="B12" s="5" t="s">
        <v>18</v>
      </c>
      <c r="C12" s="2">
        <v>25819</v>
      </c>
      <c r="D12" s="2">
        <v>48067</v>
      </c>
      <c r="E12" s="2">
        <v>434</v>
      </c>
      <c r="F12" s="2">
        <v>389</v>
      </c>
      <c r="G12" s="2">
        <v>926</v>
      </c>
      <c r="H12" s="2">
        <v>403</v>
      </c>
    </row>
    <row r="13" spans="2:8" ht="9.75" customHeight="1">
      <c r="B13" s="5" t="s">
        <v>19</v>
      </c>
      <c r="C13" s="2">
        <v>653</v>
      </c>
      <c r="D13" s="2">
        <v>1056</v>
      </c>
      <c r="E13" s="2">
        <v>12</v>
      </c>
      <c r="F13" s="2">
        <v>24</v>
      </c>
      <c r="G13" s="2">
        <v>19</v>
      </c>
      <c r="H13" s="2">
        <v>16</v>
      </c>
    </row>
    <row r="14" spans="2:8" ht="9.75" customHeight="1">
      <c r="B14" s="5" t="s">
        <v>20</v>
      </c>
      <c r="C14" s="2">
        <v>8046</v>
      </c>
      <c r="D14" s="2">
        <v>11077</v>
      </c>
      <c r="E14" s="2">
        <v>117</v>
      </c>
      <c r="F14" s="2">
        <v>152</v>
      </c>
      <c r="G14" s="2">
        <v>242</v>
      </c>
      <c r="H14" s="2">
        <v>133</v>
      </c>
    </row>
    <row r="15" spans="1:8" ht="9.75" customHeight="1">
      <c r="A15" s="3" t="s">
        <v>108</v>
      </c>
      <c r="C15" s="2">
        <v>149950</v>
      </c>
      <c r="D15" s="2">
        <v>215433</v>
      </c>
      <c r="E15" s="2">
        <v>1372</v>
      </c>
      <c r="F15" s="2">
        <v>2294</v>
      </c>
      <c r="G15" s="2">
        <v>5224</v>
      </c>
      <c r="H15" s="2">
        <v>1648</v>
      </c>
    </row>
    <row r="16" spans="2:8" s="4" customFormat="1" ht="9.75" customHeight="1">
      <c r="B16" s="6" t="s">
        <v>109</v>
      </c>
      <c r="C16" s="4">
        <f aca="true" t="shared" si="0" ref="C16:H16">C15/376062</f>
        <v>0.3987374422302705</v>
      </c>
      <c r="D16" s="4">
        <f t="shared" si="0"/>
        <v>0.5728656444947907</v>
      </c>
      <c r="E16" s="4">
        <f t="shared" si="0"/>
        <v>0.00364833458312725</v>
      </c>
      <c r="F16" s="4">
        <f t="shared" si="0"/>
        <v>0.006100057969164659</v>
      </c>
      <c r="G16" s="4">
        <f t="shared" si="0"/>
        <v>0.013891326430216294</v>
      </c>
      <c r="H16" s="4">
        <f t="shared" si="0"/>
        <v>0.004382256117342353</v>
      </c>
    </row>
    <row r="17" spans="2:8" ht="4.5" customHeight="1">
      <c r="B17" s="7"/>
      <c r="C17" s="2"/>
      <c r="D17" s="2"/>
      <c r="E17" s="2"/>
      <c r="F17" s="2"/>
      <c r="G17" s="2"/>
      <c r="H17" s="2"/>
    </row>
    <row r="18" spans="1:8" ht="9.75" customHeight="1">
      <c r="A18" s="3" t="s">
        <v>29</v>
      </c>
      <c r="B18" s="7"/>
      <c r="C18" s="2"/>
      <c r="D18" s="2"/>
      <c r="E18" s="2"/>
      <c r="F18" s="2"/>
      <c r="G18" s="2"/>
      <c r="H18" s="2"/>
    </row>
    <row r="19" spans="2:8" ht="9.75" customHeight="1">
      <c r="B19" s="5" t="s">
        <v>22</v>
      </c>
      <c r="C19" s="2">
        <v>3791</v>
      </c>
      <c r="D19" s="2">
        <v>4614</v>
      </c>
      <c r="E19" s="2">
        <v>70</v>
      </c>
      <c r="F19" s="2">
        <v>90</v>
      </c>
      <c r="G19" s="2">
        <v>109</v>
      </c>
      <c r="H19" s="2">
        <v>62</v>
      </c>
    </row>
    <row r="20" spans="2:8" ht="9.75" customHeight="1">
      <c r="B20" s="5" t="s">
        <v>23</v>
      </c>
      <c r="C20" s="2">
        <v>34457</v>
      </c>
      <c r="D20" s="2">
        <v>18825</v>
      </c>
      <c r="E20" s="2">
        <v>105</v>
      </c>
      <c r="F20" s="2">
        <v>2505</v>
      </c>
      <c r="G20" s="2">
        <v>910</v>
      </c>
      <c r="H20" s="2">
        <v>370</v>
      </c>
    </row>
    <row r="21" spans="2:8" ht="9.75" customHeight="1">
      <c r="B21" s="5" t="s">
        <v>24</v>
      </c>
      <c r="C21" s="2">
        <v>13163</v>
      </c>
      <c r="D21" s="2">
        <v>9200</v>
      </c>
      <c r="E21" s="2">
        <v>139</v>
      </c>
      <c r="F21" s="2">
        <v>264</v>
      </c>
      <c r="G21" s="2">
        <v>323</v>
      </c>
      <c r="H21" s="2">
        <v>229</v>
      </c>
    </row>
    <row r="22" spans="2:8" ht="9.75" customHeight="1">
      <c r="B22" s="5" t="s">
        <v>25</v>
      </c>
      <c r="C22" s="2">
        <v>99896</v>
      </c>
      <c r="D22" s="2">
        <v>30880</v>
      </c>
      <c r="E22" s="2">
        <v>181</v>
      </c>
      <c r="F22" s="2">
        <v>1558</v>
      </c>
      <c r="G22" s="2">
        <v>1333</v>
      </c>
      <c r="H22" s="2">
        <v>401</v>
      </c>
    </row>
    <row r="23" spans="2:8" ht="9.75" customHeight="1">
      <c r="B23" s="5" t="s">
        <v>26</v>
      </c>
      <c r="C23" s="2">
        <v>23193</v>
      </c>
      <c r="D23" s="2">
        <v>9658</v>
      </c>
      <c r="E23" s="2">
        <v>161</v>
      </c>
      <c r="F23" s="2">
        <v>998</v>
      </c>
      <c r="G23" s="2">
        <v>482</v>
      </c>
      <c r="H23" s="2">
        <v>328</v>
      </c>
    </row>
    <row r="24" spans="2:8" ht="9.75" customHeight="1">
      <c r="B24" s="5" t="s">
        <v>27</v>
      </c>
      <c r="C24" s="2">
        <v>109069</v>
      </c>
      <c r="D24" s="2">
        <v>38287</v>
      </c>
      <c r="E24" s="2">
        <v>519</v>
      </c>
      <c r="F24" s="2">
        <v>2038</v>
      </c>
      <c r="G24" s="2">
        <v>1970</v>
      </c>
      <c r="H24" s="2">
        <v>843</v>
      </c>
    </row>
    <row r="25" spans="2:8" ht="9.75" customHeight="1">
      <c r="B25" s="5" t="s">
        <v>28</v>
      </c>
      <c r="C25" s="2">
        <v>2674</v>
      </c>
      <c r="D25" s="2">
        <v>2716</v>
      </c>
      <c r="E25" s="2">
        <v>30</v>
      </c>
      <c r="F25" s="2">
        <v>98</v>
      </c>
      <c r="G25" s="2">
        <v>89</v>
      </c>
      <c r="H25" s="2">
        <v>67</v>
      </c>
    </row>
    <row r="26" spans="1:8" ht="9.75" customHeight="1">
      <c r="A26" s="3" t="s">
        <v>108</v>
      </c>
      <c r="C26" s="2">
        <v>286243</v>
      </c>
      <c r="D26" s="2">
        <v>114180</v>
      </c>
      <c r="E26" s="2">
        <v>1205</v>
      </c>
      <c r="F26" s="2">
        <v>7551</v>
      </c>
      <c r="G26" s="2">
        <v>5216</v>
      </c>
      <c r="H26" s="2">
        <v>2300</v>
      </c>
    </row>
    <row r="27" spans="2:8" s="4" customFormat="1" ht="9.75" customHeight="1">
      <c r="B27" s="6" t="s">
        <v>109</v>
      </c>
      <c r="C27" s="4">
        <f aca="true" t="shared" si="1" ref="C27:H27">C26/416695</f>
        <v>0.6869364883187943</v>
      </c>
      <c r="D27" s="4">
        <f t="shared" si="1"/>
        <v>0.2740133670910378</v>
      </c>
      <c r="E27" s="4">
        <f t="shared" si="1"/>
        <v>0.0028918033573716987</v>
      </c>
      <c r="F27" s="4">
        <f t="shared" si="1"/>
        <v>0.01812116776059228</v>
      </c>
      <c r="G27" s="4">
        <f t="shared" si="1"/>
        <v>0.012517548806681145</v>
      </c>
      <c r="H27" s="4">
        <f t="shared" si="1"/>
        <v>0.0055196246655227444</v>
      </c>
    </row>
    <row r="28" spans="2:8" ht="4.5" customHeight="1">
      <c r="B28" s="7"/>
      <c r="C28" s="2"/>
      <c r="D28" s="2"/>
      <c r="E28" s="2"/>
      <c r="F28" s="2"/>
      <c r="G28" s="2"/>
      <c r="H28" s="2"/>
    </row>
    <row r="29" spans="2:8" ht="4.5" customHeight="1">
      <c r="B29" s="7"/>
      <c r="C29" s="2"/>
      <c r="D29" s="2"/>
      <c r="E29" s="2"/>
      <c r="F29" s="2"/>
      <c r="G29" s="2"/>
      <c r="H29" s="2"/>
    </row>
    <row r="30" spans="1:8" ht="9.75" customHeight="1">
      <c r="A30" s="3" t="s">
        <v>34</v>
      </c>
      <c r="B30" s="7"/>
      <c r="C30" s="2"/>
      <c r="D30" s="2"/>
      <c r="E30" s="2"/>
      <c r="F30" s="2"/>
      <c r="G30" s="2"/>
      <c r="H30" s="2"/>
    </row>
    <row r="31" spans="2:8" ht="9.75" customHeight="1">
      <c r="B31" s="5" t="s">
        <v>30</v>
      </c>
      <c r="C31" s="2">
        <v>25619</v>
      </c>
      <c r="D31" s="2">
        <v>11832</v>
      </c>
      <c r="E31" s="2">
        <v>147</v>
      </c>
      <c r="F31" s="2">
        <v>381</v>
      </c>
      <c r="G31" s="2">
        <v>500</v>
      </c>
      <c r="H31" s="2">
        <v>178</v>
      </c>
    </row>
    <row r="32" spans="2:8" ht="9.75" customHeight="1">
      <c r="B32" s="5" t="s">
        <v>31</v>
      </c>
      <c r="C32" s="2">
        <v>35870</v>
      </c>
      <c r="D32" s="2">
        <v>19526</v>
      </c>
      <c r="E32" s="2">
        <v>160</v>
      </c>
      <c r="F32" s="2">
        <v>455</v>
      </c>
      <c r="G32" s="2">
        <v>601</v>
      </c>
      <c r="H32" s="2">
        <v>241</v>
      </c>
    </row>
    <row r="33" spans="2:8" ht="9.75" customHeight="1">
      <c r="B33" s="5" t="s">
        <v>17</v>
      </c>
      <c r="C33" s="2">
        <v>1055</v>
      </c>
      <c r="D33" s="2">
        <v>1207</v>
      </c>
      <c r="E33" s="2">
        <v>6</v>
      </c>
      <c r="F33" s="2">
        <v>4</v>
      </c>
      <c r="G33" s="2">
        <v>26</v>
      </c>
      <c r="H33" s="2">
        <v>14</v>
      </c>
    </row>
    <row r="34" spans="2:8" ht="9.75" customHeight="1">
      <c r="B34" s="5" t="s">
        <v>32</v>
      </c>
      <c r="C34" s="2">
        <v>96783</v>
      </c>
      <c r="D34" s="2">
        <v>52092</v>
      </c>
      <c r="E34" s="2">
        <v>563</v>
      </c>
      <c r="F34" s="2">
        <v>641</v>
      </c>
      <c r="G34" s="2">
        <v>1445</v>
      </c>
      <c r="H34" s="2">
        <v>620</v>
      </c>
    </row>
    <row r="35" spans="2:8" ht="9.75" customHeight="1">
      <c r="B35" s="5" t="s">
        <v>27</v>
      </c>
      <c r="C35" s="2">
        <v>44873</v>
      </c>
      <c r="D35" s="2">
        <v>16497</v>
      </c>
      <c r="E35" s="2">
        <v>239</v>
      </c>
      <c r="F35" s="2">
        <v>707</v>
      </c>
      <c r="G35" s="2">
        <v>784</v>
      </c>
      <c r="H35" s="2">
        <v>285</v>
      </c>
    </row>
    <row r="36" spans="2:8" ht="9.75" customHeight="1">
      <c r="B36" s="5" t="s">
        <v>33</v>
      </c>
      <c r="C36" s="2">
        <v>39250</v>
      </c>
      <c r="D36" s="2">
        <v>17785</v>
      </c>
      <c r="E36" s="2">
        <v>74</v>
      </c>
      <c r="F36" s="2">
        <v>629</v>
      </c>
      <c r="G36" s="2">
        <v>852</v>
      </c>
      <c r="H36" s="2">
        <v>204</v>
      </c>
    </row>
    <row r="37" spans="1:8" ht="9.75" customHeight="1">
      <c r="A37" s="3" t="s">
        <v>108</v>
      </c>
      <c r="C37" s="2">
        <v>243450</v>
      </c>
      <c r="D37" s="2">
        <v>118939</v>
      </c>
      <c r="E37" s="2">
        <v>1189</v>
      </c>
      <c r="F37" s="2">
        <v>2817</v>
      </c>
      <c r="G37" s="2">
        <v>4208</v>
      </c>
      <c r="H37" s="2">
        <v>1542</v>
      </c>
    </row>
    <row r="38" spans="2:8" s="4" customFormat="1" ht="9.75" customHeight="1">
      <c r="B38" s="6" t="s">
        <v>109</v>
      </c>
      <c r="C38" s="4">
        <f aca="true" t="shared" si="2" ref="C38:H38">C37/372233</f>
        <v>0.654025838654821</v>
      </c>
      <c r="D38" s="4">
        <f t="shared" si="2"/>
        <v>0.3195283599251007</v>
      </c>
      <c r="E38" s="4">
        <f t="shared" si="2"/>
        <v>0.0031942358683942585</v>
      </c>
      <c r="F38" s="4">
        <f t="shared" si="2"/>
        <v>0.0075678405729744545</v>
      </c>
      <c r="G38" s="4">
        <f t="shared" si="2"/>
        <v>0.01130474729537682</v>
      </c>
      <c r="H38" s="4">
        <f t="shared" si="2"/>
        <v>0.004142566618220309</v>
      </c>
    </row>
    <row r="39" spans="2:8" ht="4.5" customHeight="1">
      <c r="B39" s="7"/>
      <c r="C39" s="2"/>
      <c r="D39" s="2"/>
      <c r="E39" s="2"/>
      <c r="F39" s="2"/>
      <c r="G39" s="2"/>
      <c r="H39" s="2"/>
    </row>
    <row r="40" spans="1:8" ht="9.75" customHeight="1">
      <c r="A40" s="3" t="s">
        <v>41</v>
      </c>
      <c r="B40" s="7"/>
      <c r="C40" s="2"/>
      <c r="D40" s="2"/>
      <c r="E40" s="2"/>
      <c r="F40" s="2"/>
      <c r="G40" s="2"/>
      <c r="H40" s="2"/>
    </row>
    <row r="41" spans="2:8" ht="9.75" customHeight="1">
      <c r="B41" s="5" t="s">
        <v>35</v>
      </c>
      <c r="C41" s="2">
        <v>42669</v>
      </c>
      <c r="D41" s="2">
        <v>44479</v>
      </c>
      <c r="E41" s="2">
        <v>454</v>
      </c>
      <c r="F41" s="2">
        <v>840</v>
      </c>
      <c r="G41" s="2">
        <v>1334</v>
      </c>
      <c r="H41" s="2">
        <v>562</v>
      </c>
    </row>
    <row r="42" spans="2:8" ht="9.75" customHeight="1">
      <c r="B42" s="5" t="s">
        <v>36</v>
      </c>
      <c r="C42" s="2">
        <v>2314</v>
      </c>
      <c r="D42" s="2">
        <v>3601</v>
      </c>
      <c r="E42" s="2">
        <v>17</v>
      </c>
      <c r="F42" s="2">
        <v>17</v>
      </c>
      <c r="G42" s="2">
        <v>47</v>
      </c>
      <c r="H42" s="2">
        <v>18</v>
      </c>
    </row>
    <row r="43" spans="2:8" ht="9.75" customHeight="1">
      <c r="B43" s="5" t="s">
        <v>37</v>
      </c>
      <c r="C43" s="2">
        <v>3301</v>
      </c>
      <c r="D43" s="2">
        <v>5632</v>
      </c>
      <c r="E43" s="2">
        <v>57</v>
      </c>
      <c r="F43" s="2">
        <v>30</v>
      </c>
      <c r="G43" s="2">
        <v>106</v>
      </c>
      <c r="H43" s="2">
        <v>65</v>
      </c>
    </row>
    <row r="44" spans="2:8" ht="9.75" customHeight="1">
      <c r="B44" s="5" t="s">
        <v>15</v>
      </c>
      <c r="C44" s="2">
        <v>21242</v>
      </c>
      <c r="D44" s="2">
        <v>29827</v>
      </c>
      <c r="E44" s="2">
        <v>143</v>
      </c>
      <c r="F44" s="2">
        <v>162</v>
      </c>
      <c r="G44" s="2">
        <v>695</v>
      </c>
      <c r="H44" s="2">
        <v>178</v>
      </c>
    </row>
    <row r="45" spans="2:8" ht="9.75" customHeight="1">
      <c r="B45" s="5" t="s">
        <v>17</v>
      </c>
      <c r="C45" s="2">
        <v>54600</v>
      </c>
      <c r="D45" s="2">
        <v>52917</v>
      </c>
      <c r="E45" s="2">
        <v>402</v>
      </c>
      <c r="F45" s="2">
        <v>590</v>
      </c>
      <c r="G45" s="2">
        <v>1442</v>
      </c>
      <c r="H45" s="2">
        <v>664</v>
      </c>
    </row>
    <row r="46" spans="2:8" ht="9.75" customHeight="1">
      <c r="B46" s="5" t="s">
        <v>38</v>
      </c>
      <c r="C46" s="2">
        <v>12192</v>
      </c>
      <c r="D46" s="2">
        <v>18122</v>
      </c>
      <c r="E46" s="2">
        <v>157</v>
      </c>
      <c r="F46" s="2">
        <v>89</v>
      </c>
      <c r="G46" s="2">
        <v>298</v>
      </c>
      <c r="H46" s="2">
        <v>124</v>
      </c>
    </row>
    <row r="47" spans="2:8" ht="9.75" customHeight="1">
      <c r="B47" s="5" t="s">
        <v>39</v>
      </c>
      <c r="C47" s="2">
        <v>7934</v>
      </c>
      <c r="D47" s="2">
        <v>14235</v>
      </c>
      <c r="E47" s="2">
        <v>190</v>
      </c>
      <c r="F47" s="2">
        <v>125</v>
      </c>
      <c r="G47" s="2">
        <v>244</v>
      </c>
      <c r="H47" s="2">
        <v>186</v>
      </c>
    </row>
    <row r="48" spans="2:8" ht="9.75" customHeight="1">
      <c r="B48" s="5" t="s">
        <v>40</v>
      </c>
      <c r="C48" s="2">
        <v>7711</v>
      </c>
      <c r="D48" s="2">
        <v>11275</v>
      </c>
      <c r="E48" s="2">
        <v>111</v>
      </c>
      <c r="F48" s="2">
        <v>110</v>
      </c>
      <c r="G48" s="2">
        <v>306</v>
      </c>
      <c r="H48" s="2">
        <v>133</v>
      </c>
    </row>
    <row r="49" spans="1:8" ht="9.75" customHeight="1">
      <c r="A49" s="3" t="s">
        <v>108</v>
      </c>
      <c r="C49" s="2">
        <v>151963</v>
      </c>
      <c r="D49" s="2">
        <v>180088</v>
      </c>
      <c r="E49" s="2">
        <v>1531</v>
      </c>
      <c r="F49" s="2">
        <v>1963</v>
      </c>
      <c r="G49" s="2">
        <v>4472</v>
      </c>
      <c r="H49" s="2">
        <v>1930</v>
      </c>
    </row>
    <row r="50" spans="2:8" s="4" customFormat="1" ht="9.75" customHeight="1">
      <c r="B50" s="6" t="s">
        <v>109</v>
      </c>
      <c r="C50" s="4">
        <f aca="true" t="shared" si="3" ref="C50:H50">C49/342219</f>
        <v>0.4440519082809546</v>
      </c>
      <c r="D50" s="4">
        <f t="shared" si="3"/>
        <v>0.5262361236518136</v>
      </c>
      <c r="E50" s="4">
        <f t="shared" si="3"/>
        <v>0.004473743421610139</v>
      </c>
      <c r="F50" s="4">
        <f t="shared" si="3"/>
        <v>0.005736092969706533</v>
      </c>
      <c r="G50" s="4">
        <f t="shared" si="3"/>
        <v>0.013067655507146008</v>
      </c>
      <c r="H50" s="4">
        <f t="shared" si="3"/>
        <v>0.005639663490338058</v>
      </c>
    </row>
    <row r="51" spans="2:8" ht="4.5" customHeight="1">
      <c r="B51" s="7"/>
      <c r="C51" s="2"/>
      <c r="D51" s="2"/>
      <c r="E51" s="2"/>
      <c r="F51" s="2"/>
      <c r="G51" s="2"/>
      <c r="H51" s="2"/>
    </row>
    <row r="52" spans="1:8" ht="9.75" customHeight="1">
      <c r="A52" s="3" t="s">
        <v>44</v>
      </c>
      <c r="B52" s="7"/>
      <c r="C52" s="2"/>
      <c r="D52" s="2"/>
      <c r="E52" s="2"/>
      <c r="F52" s="2"/>
      <c r="G52" s="2"/>
      <c r="H52" s="2"/>
    </row>
    <row r="53" spans="2:8" ht="9.75" customHeight="1">
      <c r="B53" s="5" t="s">
        <v>17</v>
      </c>
      <c r="C53" s="2">
        <v>3776</v>
      </c>
      <c r="D53" s="2">
        <v>4573</v>
      </c>
      <c r="E53" s="2">
        <v>30</v>
      </c>
      <c r="F53" s="2">
        <v>27</v>
      </c>
      <c r="G53" s="2">
        <v>79</v>
      </c>
      <c r="H53" s="2">
        <v>50</v>
      </c>
    </row>
    <row r="54" spans="2:8" ht="9.75" customHeight="1">
      <c r="B54" s="5" t="s">
        <v>42</v>
      </c>
      <c r="C54" s="2">
        <v>114121</v>
      </c>
      <c r="D54" s="2">
        <v>86071</v>
      </c>
      <c r="E54" s="2">
        <v>553</v>
      </c>
      <c r="F54" s="2">
        <v>773</v>
      </c>
      <c r="G54" s="2">
        <v>1839</v>
      </c>
      <c r="H54" s="2">
        <v>920</v>
      </c>
    </row>
    <row r="55" spans="2:8" ht="9.75" customHeight="1">
      <c r="B55" s="5" t="s">
        <v>43</v>
      </c>
      <c r="C55" s="2">
        <v>39336</v>
      </c>
      <c r="D55" s="2">
        <v>35950</v>
      </c>
      <c r="E55" s="2">
        <v>347</v>
      </c>
      <c r="F55" s="2">
        <v>303</v>
      </c>
      <c r="G55" s="2">
        <v>795</v>
      </c>
      <c r="H55" s="2">
        <v>433</v>
      </c>
    </row>
    <row r="56" spans="1:8" ht="9.75" customHeight="1">
      <c r="A56" s="3" t="s">
        <v>108</v>
      </c>
      <c r="C56" s="2">
        <v>157233</v>
      </c>
      <c r="D56" s="2">
        <v>126594</v>
      </c>
      <c r="E56" s="2">
        <v>930</v>
      </c>
      <c r="F56" s="2">
        <v>1103</v>
      </c>
      <c r="G56" s="2">
        <v>2713</v>
      </c>
      <c r="H56" s="2">
        <v>1403</v>
      </c>
    </row>
    <row r="57" spans="2:8" s="4" customFormat="1" ht="9.75" customHeight="1">
      <c r="B57" s="6" t="s">
        <v>109</v>
      </c>
      <c r="C57" s="4">
        <f aca="true" t="shared" si="4" ref="C57:H57">C56/290229</f>
        <v>0.5417549590151225</v>
      </c>
      <c r="D57" s="4">
        <f t="shared" si="4"/>
        <v>0.436186597479921</v>
      </c>
      <c r="E57" s="4">
        <f t="shared" si="4"/>
        <v>0.003204366207374177</v>
      </c>
      <c r="F57" s="4">
        <f t="shared" si="4"/>
        <v>0.0038004472330470077</v>
      </c>
      <c r="G57" s="4">
        <f t="shared" si="4"/>
        <v>0.009347790882372196</v>
      </c>
      <c r="H57" s="4">
        <f t="shared" si="4"/>
        <v>0.004834113751554806</v>
      </c>
    </row>
    <row r="58" spans="2:8" ht="4.5" customHeight="1">
      <c r="B58" s="7"/>
      <c r="C58" s="2"/>
      <c r="D58" s="2"/>
      <c r="E58" s="2"/>
      <c r="F58" s="2"/>
      <c r="G58" s="2"/>
      <c r="H58" s="2"/>
    </row>
    <row r="59" spans="1:8" ht="9.75" customHeight="1">
      <c r="A59" s="3" t="s">
        <v>45</v>
      </c>
      <c r="B59" s="7"/>
      <c r="C59" s="2"/>
      <c r="D59" s="2"/>
      <c r="E59" s="2"/>
      <c r="F59" s="2"/>
      <c r="G59" s="2"/>
      <c r="H59" s="2"/>
    </row>
    <row r="60" spans="2:8" ht="9.75" customHeight="1">
      <c r="B60" s="5" t="s">
        <v>17</v>
      </c>
      <c r="C60" s="2">
        <v>205193</v>
      </c>
      <c r="D60" s="2">
        <v>96375</v>
      </c>
      <c r="E60" s="2">
        <v>867</v>
      </c>
      <c r="F60" s="2">
        <v>1803</v>
      </c>
      <c r="G60" s="2">
        <v>3440</v>
      </c>
      <c r="H60" s="2">
        <v>1329</v>
      </c>
    </row>
    <row r="61" spans="2:8" ht="9.75" customHeight="1">
      <c r="B61" s="5" t="s">
        <v>33</v>
      </c>
      <c r="C61" s="2">
        <v>9465</v>
      </c>
      <c r="D61" s="2">
        <v>5583</v>
      </c>
      <c r="E61" s="2">
        <v>39</v>
      </c>
      <c r="F61" s="2">
        <v>100</v>
      </c>
      <c r="G61" s="2">
        <v>211</v>
      </c>
      <c r="H61" s="2">
        <v>76</v>
      </c>
    </row>
    <row r="62" spans="1:8" ht="9.75" customHeight="1">
      <c r="A62" s="3" t="s">
        <v>108</v>
      </c>
      <c r="C62" s="2">
        <v>214658</v>
      </c>
      <c r="D62" s="2">
        <v>101958</v>
      </c>
      <c r="E62" s="2">
        <v>906</v>
      </c>
      <c r="F62" s="2">
        <v>1903</v>
      </c>
      <c r="G62" s="2">
        <v>3651</v>
      </c>
      <c r="H62" s="2">
        <v>1405</v>
      </c>
    </row>
    <row r="63" spans="2:8" s="4" customFormat="1" ht="9.75" customHeight="1">
      <c r="B63" s="6" t="s">
        <v>109</v>
      </c>
      <c r="C63" s="4">
        <f aca="true" t="shared" si="5" ref="C63:H63">C62/324973</f>
        <v>0.660541029562456</v>
      </c>
      <c r="D63" s="4">
        <f t="shared" si="5"/>
        <v>0.313742987878993</v>
      </c>
      <c r="E63" s="4">
        <f t="shared" si="5"/>
        <v>0.00278792391983334</v>
      </c>
      <c r="F63" s="4">
        <f t="shared" si="5"/>
        <v>0.005855871103137799</v>
      </c>
      <c r="G63" s="4">
        <f t="shared" si="5"/>
        <v>0.011234779504758857</v>
      </c>
      <c r="H63" s="4">
        <f t="shared" si="5"/>
        <v>0.004323436100845301</v>
      </c>
    </row>
    <row r="64" spans="2:8" ht="4.5" customHeight="1">
      <c r="B64" s="7"/>
      <c r="C64" s="2"/>
      <c r="D64" s="2"/>
      <c r="E64" s="2"/>
      <c r="F64" s="2"/>
      <c r="G64" s="2"/>
      <c r="H64" s="2"/>
    </row>
    <row r="65" spans="1:8" ht="9.75" customHeight="1">
      <c r="A65" s="3" t="s">
        <v>47</v>
      </c>
      <c r="B65" s="7"/>
      <c r="C65" s="2"/>
      <c r="D65" s="2"/>
      <c r="E65" s="2"/>
      <c r="F65" s="2"/>
      <c r="G65" s="2"/>
      <c r="H65" s="2"/>
    </row>
    <row r="66" spans="2:8" ht="9.75" customHeight="1">
      <c r="B66" s="5" t="s">
        <v>46</v>
      </c>
      <c r="C66" s="2">
        <v>51251</v>
      </c>
      <c r="D66" s="2">
        <v>35651</v>
      </c>
      <c r="E66" s="2">
        <v>228</v>
      </c>
      <c r="F66" s="2">
        <v>427</v>
      </c>
      <c r="G66" s="2">
        <v>1187</v>
      </c>
      <c r="H66" s="2">
        <v>254</v>
      </c>
    </row>
    <row r="67" spans="2:8" ht="9.75" customHeight="1">
      <c r="B67" s="5" t="s">
        <v>30</v>
      </c>
      <c r="C67" s="2">
        <v>190293</v>
      </c>
      <c r="D67" s="2">
        <v>112671</v>
      </c>
      <c r="E67" s="2">
        <v>981</v>
      </c>
      <c r="F67" s="2">
        <v>1587</v>
      </c>
      <c r="G67" s="2">
        <v>3242</v>
      </c>
      <c r="H67" s="2">
        <v>976</v>
      </c>
    </row>
    <row r="68" spans="1:8" ht="9.75" customHeight="1">
      <c r="A68" s="3" t="s">
        <v>108</v>
      </c>
      <c r="C68" s="2">
        <v>241544</v>
      </c>
      <c r="D68" s="2">
        <v>148322</v>
      </c>
      <c r="E68" s="2">
        <v>1209</v>
      </c>
      <c r="F68" s="2">
        <v>2014</v>
      </c>
      <c r="G68" s="2">
        <v>4429</v>
      </c>
      <c r="H68" s="2">
        <v>1230</v>
      </c>
    </row>
    <row r="69" spans="2:8" s="4" customFormat="1" ht="9.75" customHeight="1">
      <c r="B69" s="6" t="s">
        <v>109</v>
      </c>
      <c r="C69" s="4">
        <f aca="true" t="shared" si="6" ref="C69:H69">C68/399248</f>
        <v>0.6049973951027933</v>
      </c>
      <c r="D69" s="4">
        <f t="shared" si="6"/>
        <v>0.3715034264417104</v>
      </c>
      <c r="E69" s="4">
        <f t="shared" si="6"/>
        <v>0.003028193002845349</v>
      </c>
      <c r="F69" s="4">
        <f t="shared" si="6"/>
        <v>0.005044483629222939</v>
      </c>
      <c r="G69" s="4">
        <f t="shared" si="6"/>
        <v>0.01109335550835571</v>
      </c>
      <c r="H69" s="4">
        <f t="shared" si="6"/>
        <v>0.003080791888750852</v>
      </c>
    </row>
    <row r="70" spans="2:8" ht="4.5" customHeight="1">
      <c r="B70" s="7"/>
      <c r="C70" s="2"/>
      <c r="D70" s="2"/>
      <c r="E70" s="2"/>
      <c r="F70" s="2"/>
      <c r="G70" s="2"/>
      <c r="H70" s="2"/>
    </row>
    <row r="71" spans="1:8" ht="9.75" customHeight="1">
      <c r="A71" s="3" t="s">
        <v>57</v>
      </c>
      <c r="B71" s="7"/>
      <c r="C71" s="2"/>
      <c r="D71" s="2"/>
      <c r="E71" s="2"/>
      <c r="F71" s="2"/>
      <c r="G71" s="2"/>
      <c r="H71" s="2"/>
    </row>
    <row r="72" spans="2:8" ht="9.75" customHeight="1">
      <c r="B72" s="5" t="s">
        <v>48</v>
      </c>
      <c r="C72" s="2">
        <v>6830</v>
      </c>
      <c r="D72" s="2">
        <v>10281</v>
      </c>
      <c r="E72" s="2">
        <v>79</v>
      </c>
      <c r="F72" s="2">
        <v>88</v>
      </c>
      <c r="G72" s="2">
        <v>242</v>
      </c>
      <c r="H72" s="2">
        <v>75</v>
      </c>
    </row>
    <row r="73" spans="2:8" ht="9.75" customHeight="1">
      <c r="B73" s="5" t="s">
        <v>49</v>
      </c>
      <c r="C73" s="2">
        <v>8670</v>
      </c>
      <c r="D73" s="2">
        <v>12363</v>
      </c>
      <c r="E73" s="2">
        <v>110</v>
      </c>
      <c r="F73" s="2">
        <v>122</v>
      </c>
      <c r="G73" s="2">
        <v>327</v>
      </c>
      <c r="H73" s="2">
        <v>100</v>
      </c>
    </row>
    <row r="74" spans="2:8" ht="9.75" customHeight="1">
      <c r="B74" s="5" t="s">
        <v>50</v>
      </c>
      <c r="C74" s="2">
        <v>82579</v>
      </c>
      <c r="D74" s="2">
        <v>95817</v>
      </c>
      <c r="E74" s="2">
        <v>282</v>
      </c>
      <c r="F74" s="2">
        <v>780</v>
      </c>
      <c r="G74" s="2">
        <v>1730</v>
      </c>
      <c r="H74" s="2">
        <v>589</v>
      </c>
    </row>
    <row r="75" spans="2:8" ht="9.75" customHeight="1">
      <c r="B75" s="5" t="s">
        <v>51</v>
      </c>
      <c r="C75" s="2">
        <v>3422</v>
      </c>
      <c r="D75" s="2">
        <v>4340</v>
      </c>
      <c r="E75" s="2">
        <v>43</v>
      </c>
      <c r="F75" s="2">
        <v>70</v>
      </c>
      <c r="G75" s="2">
        <v>94</v>
      </c>
      <c r="H75" s="2">
        <v>35</v>
      </c>
    </row>
    <row r="76" spans="2:8" ht="9.75" customHeight="1">
      <c r="B76" s="5" t="s">
        <v>52</v>
      </c>
      <c r="C76" s="2">
        <v>4470</v>
      </c>
      <c r="D76" s="2">
        <v>8915</v>
      </c>
      <c r="E76" s="2">
        <v>64</v>
      </c>
      <c r="F76" s="2">
        <v>92</v>
      </c>
      <c r="G76" s="2">
        <v>156</v>
      </c>
      <c r="H76" s="2">
        <v>61</v>
      </c>
    </row>
    <row r="77" spans="2:8" ht="9.75" customHeight="1">
      <c r="B77" s="5" t="s">
        <v>53</v>
      </c>
      <c r="C77" s="2">
        <v>3498</v>
      </c>
      <c r="D77" s="2">
        <v>5140</v>
      </c>
      <c r="E77" s="2">
        <v>49</v>
      </c>
      <c r="F77" s="2">
        <v>87</v>
      </c>
      <c r="G77" s="2">
        <v>124</v>
      </c>
      <c r="H77" s="2">
        <v>75</v>
      </c>
    </row>
    <row r="78" spans="2:8" ht="9.75" customHeight="1">
      <c r="B78" s="5" t="s">
        <v>54</v>
      </c>
      <c r="C78" s="2">
        <v>2733</v>
      </c>
      <c r="D78" s="2">
        <v>2285</v>
      </c>
      <c r="E78" s="2">
        <v>17</v>
      </c>
      <c r="F78" s="2">
        <v>36</v>
      </c>
      <c r="G78" s="2">
        <v>85</v>
      </c>
      <c r="H78" s="2">
        <v>12</v>
      </c>
    </row>
    <row r="79" spans="2:8" ht="9.75" customHeight="1">
      <c r="B79" s="5" t="s">
        <v>17</v>
      </c>
      <c r="C79" s="2">
        <v>7711</v>
      </c>
      <c r="D79" s="2">
        <v>10032</v>
      </c>
      <c r="E79" s="2">
        <v>53</v>
      </c>
      <c r="F79" s="2">
        <v>62</v>
      </c>
      <c r="G79" s="2">
        <v>211</v>
      </c>
      <c r="H79" s="2">
        <v>67</v>
      </c>
    </row>
    <row r="80" spans="2:8" ht="9.75" customHeight="1">
      <c r="B80" s="5" t="s">
        <v>43</v>
      </c>
      <c r="C80" s="2">
        <v>19572</v>
      </c>
      <c r="D80" s="2">
        <v>26652</v>
      </c>
      <c r="E80" s="2">
        <v>208</v>
      </c>
      <c r="F80" s="2">
        <v>166</v>
      </c>
      <c r="G80" s="2">
        <v>483</v>
      </c>
      <c r="H80" s="2">
        <v>303</v>
      </c>
    </row>
    <row r="81" spans="2:8" ht="9.75" customHeight="1">
      <c r="B81" s="5" t="s">
        <v>55</v>
      </c>
      <c r="C81" s="2">
        <v>818</v>
      </c>
      <c r="D81" s="2">
        <v>1195</v>
      </c>
      <c r="E81" s="2">
        <v>16</v>
      </c>
      <c r="F81" s="2">
        <v>14</v>
      </c>
      <c r="G81" s="2">
        <v>22</v>
      </c>
      <c r="H81" s="2">
        <v>9</v>
      </c>
    </row>
    <row r="82" spans="2:8" ht="9.75" customHeight="1">
      <c r="B82" s="5" t="s">
        <v>56</v>
      </c>
      <c r="C82" s="2">
        <v>9998</v>
      </c>
      <c r="D82" s="2">
        <v>13880</v>
      </c>
      <c r="E82" s="2">
        <v>141</v>
      </c>
      <c r="F82" s="2">
        <v>145</v>
      </c>
      <c r="G82" s="2">
        <v>315</v>
      </c>
      <c r="H82" s="2">
        <v>129</v>
      </c>
    </row>
    <row r="83" spans="1:8" ht="9.75" customHeight="1">
      <c r="A83" s="3" t="s">
        <v>108</v>
      </c>
      <c r="C83" s="2">
        <v>150301</v>
      </c>
      <c r="D83" s="2">
        <v>190900</v>
      </c>
      <c r="E83" s="2">
        <v>1062</v>
      </c>
      <c r="F83" s="2">
        <v>1662</v>
      </c>
      <c r="G83" s="2">
        <v>3789</v>
      </c>
      <c r="H83" s="2">
        <v>1455</v>
      </c>
    </row>
    <row r="84" spans="2:8" s="4" customFormat="1" ht="9.75" customHeight="1">
      <c r="B84" s="6" t="s">
        <v>109</v>
      </c>
      <c r="C84" s="4">
        <f aca="true" t="shared" si="7" ref="C84:H84">C83/349320</f>
        <v>0.43026737661742814</v>
      </c>
      <c r="D84" s="4">
        <f t="shared" si="7"/>
        <v>0.5464903240581701</v>
      </c>
      <c r="E84" s="4">
        <f t="shared" si="7"/>
        <v>0.0030401923737547235</v>
      </c>
      <c r="F84" s="4">
        <f t="shared" si="7"/>
        <v>0.004757815183785641</v>
      </c>
      <c r="G84" s="4">
        <f t="shared" si="7"/>
        <v>0.010846788045345243</v>
      </c>
      <c r="H84" s="4">
        <f t="shared" si="7"/>
        <v>0.004165235314324974</v>
      </c>
    </row>
    <row r="85" spans="2:8" ht="4.5" customHeight="1">
      <c r="B85" s="7"/>
      <c r="C85" s="2"/>
      <c r="D85" s="2"/>
      <c r="E85" s="2"/>
      <c r="F85" s="2"/>
      <c r="G85" s="2"/>
      <c r="H85" s="2"/>
    </row>
    <row r="86" spans="1:8" ht="9.75" customHeight="1">
      <c r="A86" s="3" t="s">
        <v>58</v>
      </c>
      <c r="B86" s="7"/>
      <c r="C86" s="2"/>
      <c r="D86" s="2"/>
      <c r="E86" s="2"/>
      <c r="F86" s="2"/>
      <c r="G86" s="2"/>
      <c r="H86" s="2"/>
    </row>
    <row r="87" spans="2:8" ht="9.75" customHeight="1">
      <c r="B87" s="5" t="s">
        <v>46</v>
      </c>
      <c r="C87" s="2">
        <v>265908</v>
      </c>
      <c r="D87" s="2">
        <v>26993</v>
      </c>
      <c r="E87" s="2">
        <v>389</v>
      </c>
      <c r="F87" s="2">
        <v>5891</v>
      </c>
      <c r="G87" s="2">
        <v>2534</v>
      </c>
      <c r="H87" s="2">
        <v>1882</v>
      </c>
    </row>
    <row r="88" spans="2:8" ht="9.75" customHeight="1">
      <c r="B88" s="5" t="s">
        <v>30</v>
      </c>
      <c r="C88" s="2">
        <v>74912</v>
      </c>
      <c r="D88" s="2">
        <v>12014</v>
      </c>
      <c r="E88" s="2">
        <v>263</v>
      </c>
      <c r="F88" s="2">
        <v>911</v>
      </c>
      <c r="G88" s="2">
        <v>630</v>
      </c>
      <c r="H88" s="2">
        <v>389</v>
      </c>
    </row>
    <row r="89" spans="1:8" ht="9.75" customHeight="1">
      <c r="A89" s="3" t="s">
        <v>108</v>
      </c>
      <c r="C89" s="2">
        <v>340820</v>
      </c>
      <c r="D89" s="2">
        <v>39007</v>
      </c>
      <c r="E89" s="2">
        <v>652</v>
      </c>
      <c r="F89" s="2">
        <v>6802</v>
      </c>
      <c r="G89" s="2">
        <v>3164</v>
      </c>
      <c r="H89" s="2">
        <v>2271</v>
      </c>
    </row>
    <row r="90" spans="2:8" s="4" customFormat="1" ht="9.75" customHeight="1">
      <c r="B90" s="6" t="s">
        <v>109</v>
      </c>
      <c r="C90" s="4">
        <f aca="true" t="shared" si="8" ref="C90:H90">C89/392830</f>
        <v>0.8676017615762543</v>
      </c>
      <c r="D90" s="4">
        <f t="shared" si="8"/>
        <v>0.09929740600259654</v>
      </c>
      <c r="E90" s="4">
        <f t="shared" si="8"/>
        <v>0.0016597510373443983</v>
      </c>
      <c r="F90" s="4">
        <f t="shared" si="8"/>
        <v>0.017315378153399688</v>
      </c>
      <c r="G90" s="4">
        <f t="shared" si="8"/>
        <v>0.008054374665886007</v>
      </c>
      <c r="H90" s="4">
        <f t="shared" si="8"/>
        <v>0.005781126696026271</v>
      </c>
    </row>
    <row r="91" spans="2:8" ht="4.5" customHeight="1">
      <c r="B91" s="7"/>
      <c r="C91" s="2"/>
      <c r="D91" s="2"/>
      <c r="E91" s="2"/>
      <c r="F91" s="2"/>
      <c r="G91" s="2"/>
      <c r="H91" s="2"/>
    </row>
    <row r="92" spans="1:8" ht="9.75" customHeight="1">
      <c r="A92" s="3" t="s">
        <v>60</v>
      </c>
      <c r="B92" s="7"/>
      <c r="C92" s="2"/>
      <c r="D92" s="2"/>
      <c r="E92" s="2"/>
      <c r="F92" s="2"/>
      <c r="G92" s="2"/>
      <c r="H92" s="2"/>
    </row>
    <row r="93" spans="2:8" ht="9.75" customHeight="1">
      <c r="B93" s="5" t="s">
        <v>46</v>
      </c>
      <c r="C93" s="2">
        <v>152525</v>
      </c>
      <c r="D93" s="2">
        <v>45538</v>
      </c>
      <c r="E93" s="2">
        <v>595</v>
      </c>
      <c r="F93" s="2">
        <v>1184</v>
      </c>
      <c r="G93" s="2">
        <v>1750</v>
      </c>
      <c r="H93" s="2">
        <v>754</v>
      </c>
    </row>
    <row r="94" spans="2:8" ht="9.75" customHeight="1">
      <c r="B94" s="5" t="s">
        <v>59</v>
      </c>
      <c r="C94" s="2">
        <v>70493</v>
      </c>
      <c r="D94" s="2">
        <v>24847</v>
      </c>
      <c r="E94" s="2">
        <v>297</v>
      </c>
      <c r="F94" s="2">
        <v>705</v>
      </c>
      <c r="G94" s="2">
        <v>1145</v>
      </c>
      <c r="H94" s="2">
        <v>345</v>
      </c>
    </row>
    <row r="95" spans="1:8" ht="9.75" customHeight="1">
      <c r="A95" s="3" t="s">
        <v>108</v>
      </c>
      <c r="C95" s="2">
        <v>223018</v>
      </c>
      <c r="D95" s="2">
        <v>70385</v>
      </c>
      <c r="E95" s="2">
        <v>892</v>
      </c>
      <c r="F95" s="2">
        <v>1889</v>
      </c>
      <c r="G95" s="2">
        <v>2895</v>
      </c>
      <c r="H95" s="2">
        <v>1099</v>
      </c>
    </row>
    <row r="96" spans="2:8" s="4" customFormat="1" ht="9.75" customHeight="1">
      <c r="B96" s="6" t="s">
        <v>109</v>
      </c>
      <c r="C96" s="4">
        <f aca="true" t="shared" si="9" ref="C96:H96">C95/300178</f>
        <v>0.7429525148411942</v>
      </c>
      <c r="D96" s="4">
        <f t="shared" si="9"/>
        <v>0.23447754332429424</v>
      </c>
      <c r="E96" s="4">
        <f t="shared" si="9"/>
        <v>0.0029715702016803363</v>
      </c>
      <c r="F96" s="4">
        <f t="shared" si="9"/>
        <v>0.006292932859836497</v>
      </c>
      <c r="G96" s="4">
        <f t="shared" si="9"/>
        <v>0.009644277728547729</v>
      </c>
      <c r="H96" s="4">
        <f t="shared" si="9"/>
        <v>0.0036611610444469613</v>
      </c>
    </row>
    <row r="97" spans="2:8" ht="4.5" customHeight="1">
      <c r="B97" s="7"/>
      <c r="C97" s="2"/>
      <c r="D97" s="2"/>
      <c r="E97" s="2"/>
      <c r="F97" s="2"/>
      <c r="G97" s="2"/>
      <c r="H97" s="2"/>
    </row>
    <row r="98" spans="1:8" ht="9.75" customHeight="1">
      <c r="A98" s="3" t="s">
        <v>63</v>
      </c>
      <c r="B98" s="7"/>
      <c r="C98" s="2"/>
      <c r="D98" s="2"/>
      <c r="E98" s="2"/>
      <c r="F98" s="2"/>
      <c r="G98" s="2"/>
      <c r="H98" s="2"/>
    </row>
    <row r="99" spans="2:8" ht="9.75" customHeight="1">
      <c r="B99" s="5" t="s">
        <v>61</v>
      </c>
      <c r="C99" s="2">
        <v>301723</v>
      </c>
      <c r="D99" s="2">
        <v>47076</v>
      </c>
      <c r="E99" s="2">
        <v>439</v>
      </c>
      <c r="F99" s="2">
        <v>5494</v>
      </c>
      <c r="G99" s="2">
        <v>4096</v>
      </c>
      <c r="H99" s="2">
        <v>1897</v>
      </c>
    </row>
    <row r="100" spans="2:8" ht="9.75" customHeight="1">
      <c r="B100" s="5" t="s">
        <v>62</v>
      </c>
      <c r="C100" s="2">
        <v>28238</v>
      </c>
      <c r="D100" s="2">
        <v>7073</v>
      </c>
      <c r="E100" s="2">
        <v>77</v>
      </c>
      <c r="F100" s="2">
        <v>197</v>
      </c>
      <c r="G100" s="2">
        <v>196</v>
      </c>
      <c r="H100" s="2">
        <v>109</v>
      </c>
    </row>
    <row r="101" spans="1:8" ht="9.75" customHeight="1">
      <c r="A101" s="3" t="s">
        <v>108</v>
      </c>
      <c r="C101" s="2">
        <v>329961</v>
      </c>
      <c r="D101" s="2">
        <v>54149</v>
      </c>
      <c r="E101" s="2">
        <v>516</v>
      </c>
      <c r="F101" s="2">
        <v>5691</v>
      </c>
      <c r="G101" s="2">
        <v>4292</v>
      </c>
      <c r="H101" s="2">
        <v>2006</v>
      </c>
    </row>
    <row r="102" spans="2:8" s="4" customFormat="1" ht="9.75" customHeight="1">
      <c r="B102" s="6" t="s">
        <v>109</v>
      </c>
      <c r="C102" s="4">
        <f aca="true" t="shared" si="10" ref="C102:H102">C101/397101</f>
        <v>0.8309246262285918</v>
      </c>
      <c r="D102" s="4">
        <f t="shared" si="10"/>
        <v>0.13636077471474511</v>
      </c>
      <c r="E102" s="4">
        <f t="shared" si="10"/>
        <v>0.0012994175285380798</v>
      </c>
      <c r="F102" s="4">
        <f t="shared" si="10"/>
        <v>0.014331366579283356</v>
      </c>
      <c r="G102" s="4">
        <f t="shared" si="10"/>
        <v>0.010808333396289609</v>
      </c>
      <c r="H102" s="4">
        <f t="shared" si="10"/>
        <v>0.005051611554743</v>
      </c>
    </row>
    <row r="103" spans="2:8" ht="4.5" customHeight="1">
      <c r="B103" s="7"/>
      <c r="C103" s="2"/>
      <c r="D103" s="2"/>
      <c r="E103" s="2"/>
      <c r="F103" s="2"/>
      <c r="G103" s="2"/>
      <c r="H103" s="2"/>
    </row>
    <row r="104" spans="1:8" ht="9.75" customHeight="1">
      <c r="A104" s="3" t="s">
        <v>67</v>
      </c>
      <c r="B104" s="7"/>
      <c r="C104" s="2"/>
      <c r="D104" s="2"/>
      <c r="E104" s="2"/>
      <c r="F104" s="2"/>
      <c r="G104" s="2"/>
      <c r="H104" s="2"/>
    </row>
    <row r="105" spans="2:8" ht="9.75" customHeight="1">
      <c r="B105" s="5" t="s">
        <v>50</v>
      </c>
      <c r="C105" s="2">
        <v>12568</v>
      </c>
      <c r="D105" s="2">
        <v>13869</v>
      </c>
      <c r="E105" s="2">
        <v>52</v>
      </c>
      <c r="F105" s="2">
        <v>93</v>
      </c>
      <c r="G105" s="2">
        <v>199</v>
      </c>
      <c r="H105" s="2">
        <v>108</v>
      </c>
    </row>
    <row r="106" spans="2:8" ht="9.75" customHeight="1">
      <c r="B106" s="5" t="s">
        <v>52</v>
      </c>
      <c r="C106" s="2">
        <v>11548</v>
      </c>
      <c r="D106" s="2">
        <v>13937</v>
      </c>
      <c r="E106" s="2">
        <v>110</v>
      </c>
      <c r="F106" s="2">
        <v>83</v>
      </c>
      <c r="G106" s="2">
        <v>186</v>
      </c>
      <c r="H106" s="2">
        <v>139</v>
      </c>
    </row>
    <row r="107" spans="2:8" ht="9.75" customHeight="1">
      <c r="B107" s="5" t="s">
        <v>64</v>
      </c>
      <c r="C107" s="2">
        <v>33005</v>
      </c>
      <c r="D107" s="2">
        <v>27581</v>
      </c>
      <c r="E107" s="2">
        <v>265</v>
      </c>
      <c r="F107" s="2">
        <v>243</v>
      </c>
      <c r="G107" s="2">
        <v>516</v>
      </c>
      <c r="H107" s="2">
        <v>311</v>
      </c>
    </row>
    <row r="108" spans="2:8" ht="9.75" customHeight="1">
      <c r="B108" s="5" t="s">
        <v>65</v>
      </c>
      <c r="C108" s="2">
        <v>34256</v>
      </c>
      <c r="D108" s="2">
        <v>11378</v>
      </c>
      <c r="E108" s="2">
        <v>154</v>
      </c>
      <c r="F108" s="2">
        <v>162</v>
      </c>
      <c r="G108" s="2">
        <v>361</v>
      </c>
      <c r="H108" s="2">
        <v>243</v>
      </c>
    </row>
    <row r="109" spans="2:8" ht="9.75" customHeight="1">
      <c r="B109" s="5" t="s">
        <v>66</v>
      </c>
      <c r="C109" s="2">
        <v>11276</v>
      </c>
      <c r="D109" s="2">
        <v>7343</v>
      </c>
      <c r="E109" s="2">
        <v>57</v>
      </c>
      <c r="F109" s="2">
        <v>78</v>
      </c>
      <c r="G109" s="2">
        <v>164</v>
      </c>
      <c r="H109" s="2">
        <v>96</v>
      </c>
    </row>
    <row r="110" spans="2:8" ht="9.75" customHeight="1">
      <c r="B110" s="5" t="s">
        <v>43</v>
      </c>
      <c r="C110" s="2">
        <v>18816</v>
      </c>
      <c r="D110" s="2">
        <v>10857</v>
      </c>
      <c r="E110" s="2">
        <v>192</v>
      </c>
      <c r="F110" s="2">
        <v>94</v>
      </c>
      <c r="G110" s="2">
        <v>221</v>
      </c>
      <c r="H110" s="2">
        <v>230</v>
      </c>
    </row>
    <row r="111" spans="1:8" ht="9.75" customHeight="1">
      <c r="A111" s="3" t="s">
        <v>108</v>
      </c>
      <c r="C111" s="2">
        <v>121469</v>
      </c>
      <c r="D111" s="2">
        <v>84965</v>
      </c>
      <c r="E111" s="2">
        <v>830</v>
      </c>
      <c r="F111" s="2">
        <v>753</v>
      </c>
      <c r="G111" s="2">
        <v>1647</v>
      </c>
      <c r="H111" s="2">
        <v>1127</v>
      </c>
    </row>
    <row r="112" spans="2:8" s="4" customFormat="1" ht="9.75" customHeight="1">
      <c r="B112" s="6" t="s">
        <v>109</v>
      </c>
      <c r="C112" s="4">
        <f aca="true" t="shared" si="11" ref="C112:H112">C111/210849</f>
        <v>0.5760947407860602</v>
      </c>
      <c r="D112" s="4">
        <f t="shared" si="11"/>
        <v>0.40296610370454683</v>
      </c>
      <c r="E112" s="4">
        <f t="shared" si="11"/>
        <v>0.003936466381154286</v>
      </c>
      <c r="F112" s="4">
        <f t="shared" si="11"/>
        <v>0.003571276126517081</v>
      </c>
      <c r="G112" s="4">
        <f t="shared" si="11"/>
        <v>0.00781127726477242</v>
      </c>
      <c r="H112" s="4">
        <f t="shared" si="11"/>
        <v>0.0053450573633263615</v>
      </c>
    </row>
    <row r="113" spans="2:8" ht="4.5" customHeight="1">
      <c r="B113" s="7"/>
      <c r="C113" s="2"/>
      <c r="D113" s="2"/>
      <c r="E113" s="2"/>
      <c r="F113" s="2"/>
      <c r="G113" s="2"/>
      <c r="H113" s="2"/>
    </row>
    <row r="114" spans="1:8" ht="9.75" customHeight="1">
      <c r="A114" s="3" t="s">
        <v>68</v>
      </c>
      <c r="B114" s="7"/>
      <c r="C114" s="2"/>
      <c r="D114" s="2"/>
      <c r="E114" s="2"/>
      <c r="F114" s="2"/>
      <c r="G114" s="2"/>
      <c r="H114" s="2"/>
    </row>
    <row r="115" spans="2:8" ht="9.75" customHeight="1">
      <c r="B115" s="5" t="s">
        <v>62</v>
      </c>
      <c r="C115" s="2">
        <v>177847</v>
      </c>
      <c r="D115" s="2">
        <v>65683</v>
      </c>
      <c r="E115" s="2">
        <v>520</v>
      </c>
      <c r="F115" s="2">
        <v>1760</v>
      </c>
      <c r="G115" s="2">
        <v>2730</v>
      </c>
      <c r="H115" s="2">
        <v>710</v>
      </c>
    </row>
    <row r="116" spans="2:8" ht="9.75" customHeight="1">
      <c r="B116" s="5" t="s">
        <v>59</v>
      </c>
      <c r="C116" s="2">
        <v>97373</v>
      </c>
      <c r="D116" s="2">
        <v>32385</v>
      </c>
      <c r="E116" s="2">
        <v>213</v>
      </c>
      <c r="F116" s="2">
        <v>1314</v>
      </c>
      <c r="G116" s="2">
        <v>2052</v>
      </c>
      <c r="H116" s="2">
        <v>500</v>
      </c>
    </row>
    <row r="117" spans="1:8" ht="9.75" customHeight="1">
      <c r="A117" s="3" t="s">
        <v>108</v>
      </c>
      <c r="C117" s="2">
        <v>275220</v>
      </c>
      <c r="D117" s="2">
        <v>98068</v>
      </c>
      <c r="E117" s="2">
        <v>733</v>
      </c>
      <c r="F117" s="2">
        <v>3074</v>
      </c>
      <c r="G117" s="2">
        <v>4782</v>
      </c>
      <c r="H117" s="2">
        <v>1210</v>
      </c>
    </row>
    <row r="118" spans="2:8" s="4" customFormat="1" ht="9.75" customHeight="1">
      <c r="B118" s="6" t="s">
        <v>109</v>
      </c>
      <c r="C118" s="4">
        <f aca="true" t="shared" si="12" ref="C118:H118">C117/383130</f>
        <v>0.7183462532299741</v>
      </c>
      <c r="D118" s="4">
        <f t="shared" si="12"/>
        <v>0.2559653381358808</v>
      </c>
      <c r="E118" s="4">
        <f t="shared" si="12"/>
        <v>0.0019131887348941613</v>
      </c>
      <c r="F118" s="4">
        <f t="shared" si="12"/>
        <v>0.00802338631795996</v>
      </c>
      <c r="G118" s="4">
        <f t="shared" si="12"/>
        <v>0.012481403179077599</v>
      </c>
      <c r="H118" s="4">
        <f t="shared" si="12"/>
        <v>0.003158196956646569</v>
      </c>
    </row>
    <row r="119" spans="2:8" ht="4.5" customHeight="1">
      <c r="B119" s="7"/>
      <c r="C119" s="2"/>
      <c r="D119" s="2"/>
      <c r="E119" s="2"/>
      <c r="F119" s="2"/>
      <c r="G119" s="2"/>
      <c r="H119" s="2"/>
    </row>
    <row r="120" spans="1:8" ht="9.75" customHeight="1">
      <c r="A120" s="3" t="s">
        <v>71</v>
      </c>
      <c r="B120" s="7"/>
      <c r="C120" s="2"/>
      <c r="D120" s="2"/>
      <c r="E120" s="2"/>
      <c r="F120" s="2"/>
      <c r="G120" s="2"/>
      <c r="H120" s="2"/>
    </row>
    <row r="121" spans="2:8" ht="9.75" customHeight="1">
      <c r="B121" s="5" t="s">
        <v>50</v>
      </c>
      <c r="C121" s="2">
        <v>33982</v>
      </c>
      <c r="D121" s="2">
        <v>14804</v>
      </c>
      <c r="E121" s="2">
        <v>100</v>
      </c>
      <c r="F121" s="2">
        <v>228</v>
      </c>
      <c r="G121" s="2">
        <v>333</v>
      </c>
      <c r="H121" s="2">
        <v>201</v>
      </c>
    </row>
    <row r="122" spans="2:8" ht="9.75" customHeight="1">
      <c r="B122" s="5" t="s">
        <v>69</v>
      </c>
      <c r="C122" s="2">
        <v>25562</v>
      </c>
      <c r="D122" s="2">
        <v>11252</v>
      </c>
      <c r="E122" s="2">
        <v>164</v>
      </c>
      <c r="F122" s="2">
        <v>115</v>
      </c>
      <c r="G122" s="2">
        <v>179</v>
      </c>
      <c r="H122" s="2">
        <v>202</v>
      </c>
    </row>
    <row r="123" spans="2:8" ht="9.75" customHeight="1">
      <c r="B123" s="5" t="s">
        <v>70</v>
      </c>
      <c r="C123" s="2">
        <v>12979</v>
      </c>
      <c r="D123" s="2">
        <v>17671</v>
      </c>
      <c r="E123" s="2">
        <v>160</v>
      </c>
      <c r="F123" s="2">
        <v>120</v>
      </c>
      <c r="G123" s="2">
        <v>251</v>
      </c>
      <c r="H123" s="2">
        <v>170</v>
      </c>
    </row>
    <row r="124" spans="2:8" ht="9.75" customHeight="1">
      <c r="B124" s="5" t="s">
        <v>55</v>
      </c>
      <c r="C124" s="2">
        <v>17345</v>
      </c>
      <c r="D124" s="2">
        <v>17586</v>
      </c>
      <c r="E124" s="2">
        <v>158</v>
      </c>
      <c r="F124" s="2">
        <v>113</v>
      </c>
      <c r="G124" s="2">
        <v>245</v>
      </c>
      <c r="H124" s="2">
        <v>193</v>
      </c>
    </row>
    <row r="125" spans="1:8" ht="9.75" customHeight="1">
      <c r="A125" s="3" t="s">
        <v>108</v>
      </c>
      <c r="C125" s="2">
        <v>89868</v>
      </c>
      <c r="D125" s="2">
        <v>61313</v>
      </c>
      <c r="E125" s="2">
        <v>582</v>
      </c>
      <c r="F125" s="2">
        <v>576</v>
      </c>
      <c r="G125" s="2">
        <v>1008</v>
      </c>
      <c r="H125" s="2">
        <v>766</v>
      </c>
    </row>
    <row r="126" spans="2:8" s="4" customFormat="1" ht="9.75" customHeight="1">
      <c r="B126" s="6" t="s">
        <v>109</v>
      </c>
      <c r="C126" s="4">
        <f aca="true" t="shared" si="13" ref="C126:H126">C125/154113</f>
        <v>0.5831305600436044</v>
      </c>
      <c r="D126" s="4">
        <f t="shared" si="13"/>
        <v>0.39784443882086523</v>
      </c>
      <c r="E126" s="4">
        <f t="shared" si="13"/>
        <v>0.0037764497479122463</v>
      </c>
      <c r="F126" s="4">
        <f t="shared" si="13"/>
        <v>0.003737517276284285</v>
      </c>
      <c r="G126" s="4">
        <f t="shared" si="13"/>
        <v>0.0065406552334974985</v>
      </c>
      <c r="H126" s="4">
        <f t="shared" si="13"/>
        <v>0.004970378877836393</v>
      </c>
    </row>
    <row r="127" spans="2:8" ht="4.5" customHeight="1">
      <c r="B127" s="7"/>
      <c r="C127" s="2"/>
      <c r="D127" s="2"/>
      <c r="E127" s="2"/>
      <c r="F127" s="2"/>
      <c r="G127" s="2"/>
      <c r="H127" s="2"/>
    </row>
    <row r="128" spans="1:8" ht="9.75" customHeight="1">
      <c r="A128" s="3" t="s">
        <v>72</v>
      </c>
      <c r="B128" s="7"/>
      <c r="C128" s="2"/>
      <c r="D128" s="2"/>
      <c r="E128" s="2"/>
      <c r="F128" s="2"/>
      <c r="G128" s="2"/>
      <c r="H128" s="2"/>
    </row>
    <row r="129" spans="2:8" ht="9.75" customHeight="1">
      <c r="B129" s="5" t="s">
        <v>59</v>
      </c>
      <c r="C129" s="2">
        <v>234980</v>
      </c>
      <c r="D129" s="2">
        <v>93604</v>
      </c>
      <c r="E129" s="2">
        <v>960</v>
      </c>
      <c r="F129" s="2">
        <v>2039</v>
      </c>
      <c r="G129" s="2">
        <v>3843</v>
      </c>
      <c r="H129" s="2">
        <v>1136</v>
      </c>
    </row>
    <row r="130" spans="1:8" ht="9.75" customHeight="1">
      <c r="A130" s="3" t="s">
        <v>108</v>
      </c>
      <c r="C130" s="2">
        <v>234980</v>
      </c>
      <c r="D130" s="2">
        <v>93604</v>
      </c>
      <c r="E130" s="2">
        <v>960</v>
      </c>
      <c r="F130" s="2">
        <v>2039</v>
      </c>
      <c r="G130" s="2">
        <v>3843</v>
      </c>
      <c r="H130" s="2">
        <v>1136</v>
      </c>
    </row>
    <row r="131" spans="2:8" s="4" customFormat="1" ht="9.75" customHeight="1">
      <c r="B131" s="6" t="s">
        <v>109</v>
      </c>
      <c r="C131" s="4">
        <f aca="true" t="shared" si="14" ref="C131:H131">C130/336562</f>
        <v>0.698177453188417</v>
      </c>
      <c r="D131" s="4">
        <f t="shared" si="14"/>
        <v>0.27811814762213205</v>
      </c>
      <c r="E131" s="4">
        <f t="shared" si="14"/>
        <v>0.002852371925529323</v>
      </c>
      <c r="F131" s="4">
        <f t="shared" si="14"/>
        <v>0.006058319120994052</v>
      </c>
      <c r="G131" s="4">
        <f t="shared" si="14"/>
        <v>0.011418401364384571</v>
      </c>
      <c r="H131" s="4">
        <f t="shared" si="14"/>
        <v>0.0033753067785430324</v>
      </c>
    </row>
    <row r="132" spans="2:8" ht="4.5" customHeight="1">
      <c r="B132" s="7"/>
      <c r="C132" s="2"/>
      <c r="D132" s="2"/>
      <c r="E132" s="2"/>
      <c r="F132" s="2"/>
      <c r="G132" s="2"/>
      <c r="H132" s="2"/>
    </row>
    <row r="133" spans="1:8" ht="9.75" customHeight="1">
      <c r="A133" s="3" t="s">
        <v>74</v>
      </c>
      <c r="B133" s="7"/>
      <c r="C133" s="2"/>
      <c r="D133" s="2"/>
      <c r="E133" s="2"/>
      <c r="F133" s="2"/>
      <c r="G133" s="2"/>
      <c r="H133" s="2"/>
    </row>
    <row r="134" spans="2:8" ht="9.75" customHeight="1">
      <c r="B134" s="5" t="s">
        <v>69</v>
      </c>
      <c r="C134" s="2">
        <v>63933</v>
      </c>
      <c r="D134" s="2">
        <v>115366</v>
      </c>
      <c r="E134" s="2">
        <v>799</v>
      </c>
      <c r="F134" s="2">
        <v>557</v>
      </c>
      <c r="G134" s="2">
        <v>2016</v>
      </c>
      <c r="H134" s="2">
        <v>868</v>
      </c>
    </row>
    <row r="135" spans="2:8" ht="9.75" customHeight="1">
      <c r="B135" s="5" t="s">
        <v>73</v>
      </c>
      <c r="C135" s="2">
        <v>15330</v>
      </c>
      <c r="D135" s="2">
        <v>23011</v>
      </c>
      <c r="E135" s="2">
        <v>269</v>
      </c>
      <c r="F135" s="2">
        <v>222</v>
      </c>
      <c r="G135" s="2">
        <v>543</v>
      </c>
      <c r="H135" s="2">
        <v>298</v>
      </c>
    </row>
    <row r="136" spans="2:8" ht="9.75" customHeight="1">
      <c r="B136" s="5" t="s">
        <v>55</v>
      </c>
      <c r="C136" s="2">
        <v>23589</v>
      </c>
      <c r="D136" s="2">
        <v>38175</v>
      </c>
      <c r="E136" s="2">
        <v>254</v>
      </c>
      <c r="F136" s="2">
        <v>261</v>
      </c>
      <c r="G136" s="2">
        <v>525</v>
      </c>
      <c r="H136" s="2">
        <v>262</v>
      </c>
    </row>
    <row r="137" spans="1:8" ht="9.75" customHeight="1">
      <c r="A137" s="3" t="s">
        <v>108</v>
      </c>
      <c r="C137" s="2">
        <v>102852</v>
      </c>
      <c r="D137" s="2">
        <v>176552</v>
      </c>
      <c r="E137" s="2">
        <v>1322</v>
      </c>
      <c r="F137" s="2">
        <v>1040</v>
      </c>
      <c r="G137" s="2">
        <v>3084</v>
      </c>
      <c r="H137" s="2">
        <v>1428</v>
      </c>
    </row>
    <row r="138" spans="2:8" s="4" customFormat="1" ht="9.75" customHeight="1">
      <c r="B138" s="6" t="s">
        <v>109</v>
      </c>
      <c r="C138" s="4">
        <f aca="true" t="shared" si="15" ref="C138:H138">C137/286278</f>
        <v>0.35927315406702576</v>
      </c>
      <c r="D138" s="4">
        <f t="shared" si="15"/>
        <v>0.616715220869225</v>
      </c>
      <c r="E138" s="4">
        <f t="shared" si="15"/>
        <v>0.00461788890519006</v>
      </c>
      <c r="F138" s="4">
        <f t="shared" si="15"/>
        <v>0.0036328324216321197</v>
      </c>
      <c r="G138" s="4">
        <f t="shared" si="15"/>
        <v>0.010772745373378325</v>
      </c>
      <c r="H138" s="4">
        <f t="shared" si="15"/>
        <v>0.004988158363548718</v>
      </c>
    </row>
    <row r="139" spans="2:8" ht="4.5" customHeight="1">
      <c r="B139" s="7"/>
      <c r="C139" s="2"/>
      <c r="D139" s="2"/>
      <c r="E139" s="2"/>
      <c r="F139" s="2"/>
      <c r="G139" s="2"/>
      <c r="H139" s="2"/>
    </row>
    <row r="140" spans="1:8" ht="9.75" customHeight="1">
      <c r="A140" s="3" t="s">
        <v>77</v>
      </c>
      <c r="B140" s="7"/>
      <c r="C140" s="2"/>
      <c r="D140" s="2"/>
      <c r="E140" s="2"/>
      <c r="F140" s="2"/>
      <c r="G140" s="2"/>
      <c r="H140" s="2"/>
    </row>
    <row r="141" spans="2:8" ht="9.75" customHeight="1">
      <c r="B141" s="5" t="s">
        <v>65</v>
      </c>
      <c r="C141" s="2">
        <v>48662</v>
      </c>
      <c r="D141" s="2">
        <v>26011</v>
      </c>
      <c r="E141" s="2">
        <v>184</v>
      </c>
      <c r="F141" s="2">
        <v>595</v>
      </c>
      <c r="G141" s="2">
        <v>979</v>
      </c>
      <c r="H141" s="2">
        <v>281</v>
      </c>
    </row>
    <row r="142" spans="2:8" ht="9.75" customHeight="1">
      <c r="B142" s="5" t="s">
        <v>75</v>
      </c>
      <c r="C142" s="2">
        <v>61258</v>
      </c>
      <c r="D142" s="2">
        <v>59967</v>
      </c>
      <c r="E142" s="2">
        <v>420</v>
      </c>
      <c r="F142" s="2">
        <v>1085</v>
      </c>
      <c r="G142" s="2">
        <v>1776</v>
      </c>
      <c r="H142" s="2">
        <v>460</v>
      </c>
    </row>
    <row r="143" spans="2:8" ht="9.75" customHeight="1">
      <c r="B143" s="5" t="s">
        <v>59</v>
      </c>
      <c r="C143" s="2">
        <v>47972</v>
      </c>
      <c r="D143" s="2">
        <v>24007</v>
      </c>
      <c r="E143" s="2">
        <v>242</v>
      </c>
      <c r="F143" s="2">
        <v>333</v>
      </c>
      <c r="G143" s="2">
        <v>849</v>
      </c>
      <c r="H143" s="2">
        <v>317</v>
      </c>
    </row>
    <row r="144" spans="2:8" ht="9.75" customHeight="1">
      <c r="B144" s="5" t="s">
        <v>76</v>
      </c>
      <c r="C144" s="2">
        <v>90805</v>
      </c>
      <c r="D144" s="2">
        <v>24047</v>
      </c>
      <c r="E144" s="2">
        <v>278</v>
      </c>
      <c r="F144" s="2">
        <v>1857</v>
      </c>
      <c r="G144" s="2">
        <v>1971</v>
      </c>
      <c r="H144" s="2">
        <v>675</v>
      </c>
    </row>
    <row r="145" spans="1:8" ht="9.75" customHeight="1">
      <c r="A145" s="3" t="s">
        <v>108</v>
      </c>
      <c r="C145" s="2">
        <v>248697</v>
      </c>
      <c r="D145" s="2">
        <v>134032</v>
      </c>
      <c r="E145" s="2">
        <v>1124</v>
      </c>
      <c r="F145" s="2">
        <v>3870</v>
      </c>
      <c r="G145" s="2">
        <v>5575</v>
      </c>
      <c r="H145" s="2">
        <v>1733</v>
      </c>
    </row>
    <row r="146" spans="2:8" s="4" customFormat="1" ht="9.75" customHeight="1">
      <c r="B146" s="6" t="s">
        <v>109</v>
      </c>
      <c r="C146" s="4">
        <f aca="true" t="shared" si="16" ref="C146:H146">C145/395703</f>
        <v>0.6284940978461119</v>
      </c>
      <c r="D146" s="4">
        <f t="shared" si="16"/>
        <v>0.33871868547875555</v>
      </c>
      <c r="E146" s="4">
        <f t="shared" si="16"/>
        <v>0.0028405142240518775</v>
      </c>
      <c r="F146" s="4">
        <f t="shared" si="16"/>
        <v>0.009780062319466872</v>
      </c>
      <c r="G146" s="4">
        <f t="shared" si="16"/>
        <v>0.014088849465381866</v>
      </c>
      <c r="H146" s="4">
        <f t="shared" si="16"/>
        <v>0.004379547286727672</v>
      </c>
    </row>
    <row r="147" spans="2:8" ht="4.5" customHeight="1">
      <c r="B147" s="7"/>
      <c r="C147" s="2"/>
      <c r="D147" s="2"/>
      <c r="E147" s="2"/>
      <c r="F147" s="2"/>
      <c r="G147" s="2"/>
      <c r="H147" s="2"/>
    </row>
    <row r="148" spans="1:8" ht="9.75" customHeight="1">
      <c r="A148" s="3" t="s">
        <v>79</v>
      </c>
      <c r="B148" s="7"/>
      <c r="C148" s="2"/>
      <c r="D148" s="2"/>
      <c r="E148" s="2"/>
      <c r="F148" s="2"/>
      <c r="G148" s="2"/>
      <c r="H148" s="2"/>
    </row>
    <row r="149" spans="2:8" ht="9.75" customHeight="1">
      <c r="B149" s="5" t="s">
        <v>78</v>
      </c>
      <c r="C149" s="2">
        <v>199875</v>
      </c>
      <c r="D149" s="2">
        <v>63587</v>
      </c>
      <c r="E149" s="2">
        <v>941</v>
      </c>
      <c r="F149" s="2">
        <v>1893</v>
      </c>
      <c r="G149" s="2">
        <v>2818</v>
      </c>
      <c r="H149" s="2">
        <v>1223</v>
      </c>
    </row>
    <row r="150" spans="1:8" ht="9.75" customHeight="1">
      <c r="A150" s="3" t="s">
        <v>108</v>
      </c>
      <c r="C150" s="2">
        <v>199875</v>
      </c>
      <c r="D150" s="2">
        <v>63587</v>
      </c>
      <c r="E150" s="2">
        <v>941</v>
      </c>
      <c r="F150" s="2">
        <v>1893</v>
      </c>
      <c r="G150" s="2">
        <v>2818</v>
      </c>
      <c r="H150" s="2">
        <v>1223</v>
      </c>
    </row>
    <row r="151" spans="2:8" s="4" customFormat="1" ht="9.75" customHeight="1">
      <c r="B151" s="6" t="s">
        <v>109</v>
      </c>
      <c r="C151" s="4">
        <f aca="true" t="shared" si="17" ref="C151:H151">C150/270337</f>
        <v>0.7393549532620396</v>
      </c>
      <c r="D151" s="4">
        <f t="shared" si="17"/>
        <v>0.2352138257064331</v>
      </c>
      <c r="E151" s="4">
        <f t="shared" si="17"/>
        <v>0.003480840580460684</v>
      </c>
      <c r="F151" s="4">
        <f t="shared" si="17"/>
        <v>0.007002371114571812</v>
      </c>
      <c r="G151" s="4">
        <f t="shared" si="17"/>
        <v>0.010424026307904578</v>
      </c>
      <c r="H151" s="4">
        <f t="shared" si="17"/>
        <v>0.004523983028590241</v>
      </c>
    </row>
    <row r="152" spans="2:8" ht="4.5" customHeight="1">
      <c r="B152" s="7"/>
      <c r="C152" s="2"/>
      <c r="D152" s="2"/>
      <c r="E152" s="2"/>
      <c r="F152" s="2"/>
      <c r="G152" s="2"/>
      <c r="H152" s="2"/>
    </row>
    <row r="153" spans="1:8" ht="9.75" customHeight="1">
      <c r="A153" s="3" t="s">
        <v>82</v>
      </c>
      <c r="B153" s="7"/>
      <c r="C153" s="2"/>
      <c r="D153" s="2"/>
      <c r="E153" s="2"/>
      <c r="F153" s="2"/>
      <c r="G153" s="2"/>
      <c r="H153" s="2"/>
    </row>
    <row r="154" spans="2:8" ht="9.75" customHeight="1">
      <c r="B154" s="5" t="s">
        <v>80</v>
      </c>
      <c r="C154" s="2">
        <v>94129</v>
      </c>
      <c r="D154" s="2">
        <v>64606</v>
      </c>
      <c r="E154" s="2">
        <v>438</v>
      </c>
      <c r="F154" s="2">
        <v>1322</v>
      </c>
      <c r="G154" s="2">
        <v>2063</v>
      </c>
      <c r="H154" s="2">
        <v>509</v>
      </c>
    </row>
    <row r="155" spans="2:8" ht="9.75" customHeight="1">
      <c r="B155" s="5" t="s">
        <v>81</v>
      </c>
      <c r="C155" s="2">
        <v>103416</v>
      </c>
      <c r="D155" s="2">
        <v>68755</v>
      </c>
      <c r="E155" s="2">
        <v>621</v>
      </c>
      <c r="F155" s="2">
        <v>1078</v>
      </c>
      <c r="G155" s="2">
        <v>1878</v>
      </c>
      <c r="H155" s="2">
        <v>657</v>
      </c>
    </row>
    <row r="156" spans="1:8" ht="9.75" customHeight="1">
      <c r="A156" s="3" t="s">
        <v>108</v>
      </c>
      <c r="C156" s="2">
        <v>197545</v>
      </c>
      <c r="D156" s="2">
        <v>133361</v>
      </c>
      <c r="E156" s="2">
        <v>1059</v>
      </c>
      <c r="F156" s="2">
        <v>2400</v>
      </c>
      <c r="G156" s="2">
        <v>3941</v>
      </c>
      <c r="H156" s="2">
        <v>1166</v>
      </c>
    </row>
    <row r="157" spans="2:8" s="4" customFormat="1" ht="9.75" customHeight="1">
      <c r="B157" s="6" t="s">
        <v>109</v>
      </c>
      <c r="C157" s="4">
        <f aca="true" t="shared" si="18" ref="C157:H157">C156/339472</f>
        <v>0.5819183909129472</v>
      </c>
      <c r="D157" s="4">
        <f t="shared" si="18"/>
        <v>0.3928483056039968</v>
      </c>
      <c r="E157" s="4">
        <f t="shared" si="18"/>
        <v>0.0031195503605599283</v>
      </c>
      <c r="F157" s="4">
        <f t="shared" si="18"/>
        <v>0.007069802516849696</v>
      </c>
      <c r="G157" s="4">
        <f t="shared" si="18"/>
        <v>0.011609204882876938</v>
      </c>
      <c r="H157" s="4">
        <f t="shared" si="18"/>
        <v>0.0034347457227694774</v>
      </c>
    </row>
    <row r="158" spans="2:8" ht="4.5" customHeight="1">
      <c r="B158" s="7"/>
      <c r="C158" s="2"/>
      <c r="D158" s="2"/>
      <c r="E158" s="2"/>
      <c r="F158" s="2"/>
      <c r="G158" s="2"/>
      <c r="H158" s="2"/>
    </row>
    <row r="159" spans="1:8" ht="9.75" customHeight="1">
      <c r="A159" s="3" t="s">
        <v>83</v>
      </c>
      <c r="B159" s="7"/>
      <c r="C159" s="2"/>
      <c r="D159" s="2"/>
      <c r="E159" s="2"/>
      <c r="F159" s="2"/>
      <c r="G159" s="2"/>
      <c r="H159" s="2"/>
    </row>
    <row r="160" spans="2:8" ht="9.75" customHeight="1">
      <c r="B160" s="5" t="s">
        <v>78</v>
      </c>
      <c r="C160" s="2">
        <v>25108</v>
      </c>
      <c r="D160" s="2">
        <v>8098</v>
      </c>
      <c r="E160" s="2">
        <v>138</v>
      </c>
      <c r="F160" s="2">
        <v>162</v>
      </c>
      <c r="G160" s="2">
        <v>300</v>
      </c>
      <c r="H160" s="2">
        <v>184</v>
      </c>
    </row>
    <row r="161" spans="2:8" ht="9.75" customHeight="1">
      <c r="B161" s="5" t="s">
        <v>73</v>
      </c>
      <c r="C161" s="2">
        <v>123191</v>
      </c>
      <c r="D161" s="2">
        <v>56757</v>
      </c>
      <c r="E161" s="2">
        <v>645</v>
      </c>
      <c r="F161" s="2">
        <v>656</v>
      </c>
      <c r="G161" s="2">
        <v>1518</v>
      </c>
      <c r="H161" s="2">
        <v>791</v>
      </c>
    </row>
    <row r="162" spans="1:8" ht="9.75" customHeight="1">
      <c r="A162" s="3" t="s">
        <v>108</v>
      </c>
      <c r="C162" s="2">
        <v>148299</v>
      </c>
      <c r="D162" s="2">
        <v>64855</v>
      </c>
      <c r="E162" s="2">
        <v>783</v>
      </c>
      <c r="F162" s="2">
        <v>818</v>
      </c>
      <c r="G162" s="2">
        <v>1818</v>
      </c>
      <c r="H162" s="2">
        <v>975</v>
      </c>
    </row>
    <row r="163" spans="2:8" s="4" customFormat="1" ht="9.75" customHeight="1">
      <c r="B163" s="6" t="s">
        <v>109</v>
      </c>
      <c r="C163" s="4">
        <f aca="true" t="shared" si="19" ref="C163:H163">C162/217548</f>
        <v>0.6816840421424237</v>
      </c>
      <c r="D163" s="4">
        <f t="shared" si="19"/>
        <v>0.2981181164616544</v>
      </c>
      <c r="E163" s="4">
        <f t="shared" si="19"/>
        <v>0.0035992056925368194</v>
      </c>
      <c r="F163" s="4">
        <f t="shared" si="19"/>
        <v>0.0037600897273245447</v>
      </c>
      <c r="G163" s="4">
        <f t="shared" si="19"/>
        <v>0.00835677643554526</v>
      </c>
      <c r="H163" s="4">
        <f t="shared" si="19"/>
        <v>0.004481769540515197</v>
      </c>
    </row>
    <row r="164" spans="2:8" ht="4.5" customHeight="1">
      <c r="B164" s="7"/>
      <c r="C164" s="2"/>
      <c r="D164" s="2"/>
      <c r="E164" s="2"/>
      <c r="F164" s="2"/>
      <c r="G164" s="2"/>
      <c r="H164" s="2"/>
    </row>
    <row r="165" spans="1:8" ht="9.75" customHeight="1">
      <c r="A165" s="3" t="s">
        <v>84</v>
      </c>
      <c r="B165" s="7"/>
      <c r="C165" s="2"/>
      <c r="D165" s="2"/>
      <c r="E165" s="2"/>
      <c r="F165" s="2"/>
      <c r="G165" s="2"/>
      <c r="H165" s="2"/>
    </row>
    <row r="166" spans="2:8" ht="9.75" customHeight="1">
      <c r="B166" s="5" t="s">
        <v>78</v>
      </c>
      <c r="C166" s="2">
        <v>96663</v>
      </c>
      <c r="D166" s="2">
        <v>96200</v>
      </c>
      <c r="E166" s="2">
        <v>837</v>
      </c>
      <c r="F166" s="2">
        <v>800</v>
      </c>
      <c r="G166" s="2">
        <v>2380</v>
      </c>
      <c r="H166" s="2">
        <v>1128</v>
      </c>
    </row>
    <row r="167" spans="2:8" ht="9.75" customHeight="1">
      <c r="B167" s="5" t="s">
        <v>73</v>
      </c>
      <c r="C167" s="2">
        <v>40404</v>
      </c>
      <c r="D167" s="2">
        <v>47868</v>
      </c>
      <c r="E167" s="2">
        <v>537</v>
      </c>
      <c r="F167" s="2">
        <v>297</v>
      </c>
      <c r="G167" s="2">
        <v>885</v>
      </c>
      <c r="H167" s="2">
        <v>479</v>
      </c>
    </row>
    <row r="168" spans="1:8" ht="9.75" customHeight="1">
      <c r="A168" s="3" t="s">
        <v>108</v>
      </c>
      <c r="C168" s="2">
        <v>137067</v>
      </c>
      <c r="D168" s="2">
        <v>144068</v>
      </c>
      <c r="E168" s="2">
        <v>1374</v>
      </c>
      <c r="F168" s="2">
        <v>1097</v>
      </c>
      <c r="G168" s="2">
        <v>3265</v>
      </c>
      <c r="H168" s="2">
        <v>1607</v>
      </c>
    </row>
    <row r="169" spans="2:8" s="4" customFormat="1" ht="9.75" customHeight="1">
      <c r="B169" s="6" t="s">
        <v>109</v>
      </c>
      <c r="C169" s="4">
        <f aca="true" t="shared" si="20" ref="C169:H169">C168/288478</f>
        <v>0.4751384854304314</v>
      </c>
      <c r="D169" s="4">
        <f t="shared" si="20"/>
        <v>0.4994072338271896</v>
      </c>
      <c r="E169" s="4">
        <f t="shared" si="20"/>
        <v>0.0047629281955643065</v>
      </c>
      <c r="F169" s="4">
        <f t="shared" si="20"/>
        <v>0.003802716324988387</v>
      </c>
      <c r="G169" s="4">
        <f t="shared" si="20"/>
        <v>0.011318020784947206</v>
      </c>
      <c r="H169" s="4">
        <f t="shared" si="20"/>
        <v>0.005570615436879069</v>
      </c>
    </row>
    <row r="170" spans="2:8" ht="4.5" customHeight="1">
      <c r="B170" s="7"/>
      <c r="C170" s="2"/>
      <c r="D170" s="2"/>
      <c r="E170" s="2"/>
      <c r="F170" s="2"/>
      <c r="G170" s="2"/>
      <c r="H170" s="2"/>
    </row>
    <row r="171" spans="1:8" ht="9.75" customHeight="1">
      <c r="A171" s="3" t="s">
        <v>85</v>
      </c>
      <c r="B171" s="7"/>
      <c r="C171" s="2"/>
      <c r="D171" s="2"/>
      <c r="E171" s="2"/>
      <c r="F171" s="2"/>
      <c r="G171" s="2"/>
      <c r="H171" s="2"/>
    </row>
    <row r="172" spans="2:8" ht="9.75" customHeight="1">
      <c r="B172" s="5" t="s">
        <v>78</v>
      </c>
      <c r="C172" s="2">
        <v>168611</v>
      </c>
      <c r="D172" s="2">
        <v>72658</v>
      </c>
      <c r="E172" s="2">
        <v>927</v>
      </c>
      <c r="F172" s="2">
        <v>1225</v>
      </c>
      <c r="G172" s="2">
        <v>1892</v>
      </c>
      <c r="H172" s="2">
        <v>1492</v>
      </c>
    </row>
    <row r="173" spans="1:8" ht="9.75" customHeight="1">
      <c r="A173" s="3" t="s">
        <v>108</v>
      </c>
      <c r="C173" s="2">
        <v>168611</v>
      </c>
      <c r="D173" s="2">
        <v>72658</v>
      </c>
      <c r="E173" s="2">
        <v>927</v>
      </c>
      <c r="F173" s="2">
        <v>1225</v>
      </c>
      <c r="G173" s="2">
        <v>1892</v>
      </c>
      <c r="H173" s="2">
        <v>1492</v>
      </c>
    </row>
    <row r="174" spans="2:8" s="4" customFormat="1" ht="9.75" customHeight="1">
      <c r="B174" s="6" t="s">
        <v>109</v>
      </c>
      <c r="C174" s="4">
        <f aca="true" t="shared" si="21" ref="C174:H174">C173/246805</f>
        <v>0.683174976195782</v>
      </c>
      <c r="D174" s="4">
        <f t="shared" si="21"/>
        <v>0.2943943599197747</v>
      </c>
      <c r="E174" s="4">
        <f t="shared" si="21"/>
        <v>0.003756001701748344</v>
      </c>
      <c r="F174" s="4">
        <f t="shared" si="21"/>
        <v>0.00496343266951642</v>
      </c>
      <c r="G174" s="4">
        <f t="shared" si="21"/>
        <v>0.007665971110795973</v>
      </c>
      <c r="H174" s="4">
        <f t="shared" si="21"/>
        <v>0.006045258402382448</v>
      </c>
    </row>
    <row r="175" spans="2:8" ht="4.5" customHeight="1">
      <c r="B175" s="7"/>
      <c r="C175" s="2"/>
      <c r="D175" s="2"/>
      <c r="E175" s="2"/>
      <c r="F175" s="2"/>
      <c r="G175" s="2"/>
      <c r="H175" s="2"/>
    </row>
    <row r="176" spans="1:8" ht="9.75" customHeight="1">
      <c r="A176" s="3" t="s">
        <v>87</v>
      </c>
      <c r="B176" s="7"/>
      <c r="C176" s="2"/>
      <c r="D176" s="2"/>
      <c r="E176" s="2"/>
      <c r="F176" s="2"/>
      <c r="G176" s="2"/>
      <c r="H176" s="2"/>
    </row>
    <row r="177" spans="2:8" ht="9.75" customHeight="1">
      <c r="B177" s="5" t="s">
        <v>78</v>
      </c>
      <c r="C177" s="2">
        <v>7</v>
      </c>
      <c r="D177" s="2">
        <v>13</v>
      </c>
      <c r="E177" s="2">
        <v>1</v>
      </c>
      <c r="F177" s="2">
        <v>0</v>
      </c>
      <c r="G177" s="2">
        <v>0</v>
      </c>
      <c r="H177" s="2">
        <v>0</v>
      </c>
    </row>
    <row r="178" spans="2:8" ht="9.75" customHeight="1">
      <c r="B178" s="5" t="s">
        <v>86</v>
      </c>
      <c r="C178" s="2">
        <v>44568</v>
      </c>
      <c r="D178" s="2">
        <v>56915</v>
      </c>
      <c r="E178" s="2">
        <v>452</v>
      </c>
      <c r="F178" s="2">
        <v>316</v>
      </c>
      <c r="G178" s="2">
        <v>911</v>
      </c>
      <c r="H178" s="2">
        <v>520</v>
      </c>
    </row>
    <row r="179" spans="2:8" ht="9.75" customHeight="1">
      <c r="B179" s="5" t="s">
        <v>73</v>
      </c>
      <c r="C179" s="2">
        <v>98506</v>
      </c>
      <c r="D179" s="2">
        <v>104097</v>
      </c>
      <c r="E179" s="2">
        <v>789</v>
      </c>
      <c r="F179" s="2">
        <v>827</v>
      </c>
      <c r="G179" s="2">
        <v>2341</v>
      </c>
      <c r="H179" s="2">
        <v>878</v>
      </c>
    </row>
    <row r="180" spans="1:8" ht="9.75" customHeight="1">
      <c r="A180" s="3" t="s">
        <v>108</v>
      </c>
      <c r="C180" s="2">
        <v>143081</v>
      </c>
      <c r="D180" s="2">
        <v>161025</v>
      </c>
      <c r="E180" s="2">
        <v>1242</v>
      </c>
      <c r="F180" s="2">
        <v>1143</v>
      </c>
      <c r="G180" s="2">
        <v>3252</v>
      </c>
      <c r="H180" s="2">
        <v>1398</v>
      </c>
    </row>
    <row r="181" spans="2:8" s="4" customFormat="1" ht="9.75" customHeight="1">
      <c r="B181" s="6" t="s">
        <v>109</v>
      </c>
      <c r="C181" s="4">
        <f aca="true" t="shared" si="22" ref="C181:H181">C180/311141</f>
        <v>0.4598590349712831</v>
      </c>
      <c r="D181" s="4">
        <f t="shared" si="22"/>
        <v>0.5175306372352084</v>
      </c>
      <c r="E181" s="4">
        <f t="shared" si="22"/>
        <v>0.003991759363118329</v>
      </c>
      <c r="F181" s="4">
        <f t="shared" si="22"/>
        <v>0.0036735756457683174</v>
      </c>
      <c r="G181" s="4">
        <f t="shared" si="22"/>
        <v>0.010451853018406445</v>
      </c>
      <c r="H181" s="4">
        <f t="shared" si="22"/>
        <v>0.004493139766215317</v>
      </c>
    </row>
    <row r="182" spans="2:8" ht="4.5" customHeight="1">
      <c r="B182" s="7"/>
      <c r="C182" s="2"/>
      <c r="D182" s="2"/>
      <c r="E182" s="2"/>
      <c r="F182" s="2"/>
      <c r="G182" s="2"/>
      <c r="H182" s="2"/>
    </row>
    <row r="183" spans="1:8" ht="9.75" customHeight="1">
      <c r="A183" s="3" t="s">
        <v>88</v>
      </c>
      <c r="B183" s="7"/>
      <c r="C183" s="2"/>
      <c r="D183" s="2"/>
      <c r="E183" s="2"/>
      <c r="F183" s="2"/>
      <c r="G183" s="2"/>
      <c r="H183" s="2"/>
    </row>
    <row r="184" spans="2:8" ht="9.75" customHeight="1">
      <c r="B184" s="5" t="s">
        <v>78</v>
      </c>
      <c r="C184" s="2">
        <v>183096</v>
      </c>
      <c r="D184" s="2">
        <v>29208</v>
      </c>
      <c r="E184" s="2">
        <v>889</v>
      </c>
      <c r="F184" s="2">
        <v>2294</v>
      </c>
      <c r="G184" s="2">
        <v>2130</v>
      </c>
      <c r="H184" s="2">
        <v>1326</v>
      </c>
    </row>
    <row r="185" spans="1:8" ht="9.75" customHeight="1">
      <c r="A185" s="3" t="s">
        <v>108</v>
      </c>
      <c r="C185" s="2">
        <v>183096</v>
      </c>
      <c r="D185" s="2">
        <v>29208</v>
      </c>
      <c r="E185" s="2">
        <v>889</v>
      </c>
      <c r="F185" s="2">
        <v>2294</v>
      </c>
      <c r="G185" s="2">
        <v>2130</v>
      </c>
      <c r="H185" s="2">
        <v>1326</v>
      </c>
    </row>
    <row r="186" spans="2:8" s="4" customFormat="1" ht="9.75" customHeight="1">
      <c r="B186" s="6" t="s">
        <v>109</v>
      </c>
      <c r="C186" s="4">
        <f aca="true" t="shared" si="23" ref="C186:H186">C185/218943</f>
        <v>0.8362724544744523</v>
      </c>
      <c r="D186" s="4">
        <f t="shared" si="23"/>
        <v>0.13340458475493622</v>
      </c>
      <c r="E186" s="4">
        <f t="shared" si="23"/>
        <v>0.0040604175516001885</v>
      </c>
      <c r="F186" s="4">
        <f t="shared" si="23"/>
        <v>0.010477612894680351</v>
      </c>
      <c r="G186" s="4">
        <f t="shared" si="23"/>
        <v>0.009728559488085941</v>
      </c>
      <c r="H186" s="4">
        <f t="shared" si="23"/>
        <v>0.00605637083624505</v>
      </c>
    </row>
    <row r="187" spans="2:8" ht="4.5" customHeight="1">
      <c r="B187" s="7"/>
      <c r="C187" s="2"/>
      <c r="D187" s="2"/>
      <c r="E187" s="2"/>
      <c r="F187" s="2"/>
      <c r="G187" s="2"/>
      <c r="H187" s="2"/>
    </row>
    <row r="188" spans="1:8" ht="9.75" customHeight="1">
      <c r="A188" s="3" t="s">
        <v>89</v>
      </c>
      <c r="B188" s="7"/>
      <c r="C188" s="2"/>
      <c r="D188" s="2"/>
      <c r="E188" s="2"/>
      <c r="F188" s="2"/>
      <c r="G188" s="2"/>
      <c r="H188" s="2"/>
    </row>
    <row r="189" spans="2:8" ht="9.75" customHeight="1">
      <c r="B189" s="5" t="s">
        <v>78</v>
      </c>
      <c r="C189" s="2">
        <v>213643</v>
      </c>
      <c r="D189" s="2">
        <v>126937</v>
      </c>
      <c r="E189" s="2">
        <v>1186</v>
      </c>
      <c r="F189" s="2">
        <v>2581</v>
      </c>
      <c r="G189" s="2">
        <v>4549</v>
      </c>
      <c r="H189" s="2">
        <v>1351</v>
      </c>
    </row>
    <row r="190" spans="2:8" ht="9.75" customHeight="1">
      <c r="B190" s="5" t="s">
        <v>73</v>
      </c>
      <c r="C190" s="2">
        <v>14201</v>
      </c>
      <c r="D190" s="2">
        <v>15498</v>
      </c>
      <c r="E190" s="2">
        <v>101</v>
      </c>
      <c r="F190" s="2">
        <v>119</v>
      </c>
      <c r="G190" s="2">
        <v>334</v>
      </c>
      <c r="H190" s="2">
        <v>92</v>
      </c>
    </row>
    <row r="191" spans="1:8" ht="9.75" customHeight="1">
      <c r="A191" s="3" t="s">
        <v>108</v>
      </c>
      <c r="C191" s="2">
        <v>227844</v>
      </c>
      <c r="D191" s="2">
        <v>142435</v>
      </c>
      <c r="E191" s="2">
        <v>1287</v>
      </c>
      <c r="F191" s="2">
        <v>2700</v>
      </c>
      <c r="G191" s="2">
        <v>4883</v>
      </c>
      <c r="H191" s="2">
        <v>1443</v>
      </c>
    </row>
    <row r="192" spans="2:8" s="4" customFormat="1" ht="9.75" customHeight="1">
      <c r="B192" s="6" t="s">
        <v>109</v>
      </c>
      <c r="C192" s="4">
        <f aca="true" t="shared" si="24" ref="C192:H192">C191/380592</f>
        <v>0.5986568293605751</v>
      </c>
      <c r="D192" s="4">
        <f t="shared" si="24"/>
        <v>0.3742459116324042</v>
      </c>
      <c r="E192" s="4">
        <f t="shared" si="24"/>
        <v>0.00338157396897465</v>
      </c>
      <c r="F192" s="4">
        <f t="shared" si="24"/>
        <v>0.007094211123723042</v>
      </c>
      <c r="G192" s="4">
        <f t="shared" si="24"/>
        <v>0.01283001219153319</v>
      </c>
      <c r="H192" s="4">
        <f t="shared" si="24"/>
        <v>0.003791461722789759</v>
      </c>
    </row>
    <row r="193" spans="2:8" ht="4.5" customHeight="1">
      <c r="B193" s="7"/>
      <c r="C193" s="2"/>
      <c r="D193" s="2"/>
      <c r="E193" s="2"/>
      <c r="F193" s="2"/>
      <c r="G193" s="2"/>
      <c r="H193" s="2"/>
    </row>
    <row r="194" spans="1:8" ht="9.75" customHeight="1">
      <c r="A194" s="3" t="s">
        <v>90</v>
      </c>
      <c r="B194" s="7"/>
      <c r="C194" s="2"/>
      <c r="D194" s="2"/>
      <c r="E194" s="2"/>
      <c r="F194" s="2"/>
      <c r="G194" s="2"/>
      <c r="H194" s="2"/>
    </row>
    <row r="195" spans="2:8" ht="9.75" customHeight="1">
      <c r="B195" s="5" t="s">
        <v>78</v>
      </c>
      <c r="C195" s="2">
        <v>287769</v>
      </c>
      <c r="D195" s="2">
        <v>142972</v>
      </c>
      <c r="E195" s="2">
        <v>942</v>
      </c>
      <c r="F195" s="2">
        <v>3606</v>
      </c>
      <c r="G195" s="2">
        <v>6030</v>
      </c>
      <c r="H195" s="2">
        <v>1754</v>
      </c>
    </row>
    <row r="196" spans="1:8" ht="9.75" customHeight="1">
      <c r="A196" s="3" t="s">
        <v>108</v>
      </c>
      <c r="C196" s="2">
        <v>287769</v>
      </c>
      <c r="D196" s="2">
        <v>142972</v>
      </c>
      <c r="E196" s="2">
        <v>942</v>
      </c>
      <c r="F196" s="2">
        <v>3606</v>
      </c>
      <c r="G196" s="2">
        <v>6030</v>
      </c>
      <c r="H196" s="2">
        <v>1754</v>
      </c>
    </row>
    <row r="197" spans="2:8" s="4" customFormat="1" ht="9.75" customHeight="1">
      <c r="B197" s="6" t="s">
        <v>109</v>
      </c>
      <c r="C197" s="4">
        <f aca="true" t="shared" si="25" ref="C197:H197">C196/443073</f>
        <v>0.6494843964764271</v>
      </c>
      <c r="D197" s="4">
        <f t="shared" si="25"/>
        <v>0.32268271819767846</v>
      </c>
      <c r="E197" s="4">
        <f t="shared" si="25"/>
        <v>0.0021260604911605987</v>
      </c>
      <c r="F197" s="4">
        <f t="shared" si="25"/>
        <v>0.008138613727309044</v>
      </c>
      <c r="G197" s="4">
        <f t="shared" si="25"/>
        <v>0.013609495500741413</v>
      </c>
      <c r="H197" s="4">
        <f t="shared" si="25"/>
        <v>0.003958715606683323</v>
      </c>
    </row>
    <row r="198" spans="2:8" ht="4.5" customHeight="1">
      <c r="B198" s="7"/>
      <c r="C198" s="2"/>
      <c r="D198" s="2"/>
      <c r="E198" s="2"/>
      <c r="F198" s="2"/>
      <c r="G198" s="2"/>
      <c r="H198" s="2"/>
    </row>
    <row r="199" spans="1:8" ht="9.75" customHeight="1">
      <c r="A199" s="3" t="s">
        <v>91</v>
      </c>
      <c r="B199" s="7"/>
      <c r="C199" s="2"/>
      <c r="D199" s="2"/>
      <c r="E199" s="2"/>
      <c r="F199" s="2"/>
      <c r="G199" s="2"/>
      <c r="H199" s="2"/>
    </row>
    <row r="200" spans="2:8" ht="9.75" customHeight="1">
      <c r="B200" s="5" t="s">
        <v>78</v>
      </c>
      <c r="C200" s="2">
        <v>149874</v>
      </c>
      <c r="D200" s="2">
        <v>92982</v>
      </c>
      <c r="E200" s="2">
        <v>773</v>
      </c>
      <c r="F200" s="2">
        <v>1570</v>
      </c>
      <c r="G200" s="2">
        <v>2764</v>
      </c>
      <c r="H200" s="2">
        <v>908</v>
      </c>
    </row>
    <row r="201" spans="2:8" ht="9.75" customHeight="1">
      <c r="B201" s="5" t="s">
        <v>81</v>
      </c>
      <c r="C201" s="2">
        <v>67513</v>
      </c>
      <c r="D201" s="2">
        <v>79203</v>
      </c>
      <c r="E201" s="2">
        <v>428</v>
      </c>
      <c r="F201" s="2">
        <v>583</v>
      </c>
      <c r="G201" s="2">
        <v>1857</v>
      </c>
      <c r="H201" s="2">
        <v>430</v>
      </c>
    </row>
    <row r="202" spans="1:8" ht="9.75" customHeight="1">
      <c r="A202" s="3" t="s">
        <v>108</v>
      </c>
      <c r="C202" s="2">
        <v>217387</v>
      </c>
      <c r="D202" s="2">
        <v>172185</v>
      </c>
      <c r="E202" s="2">
        <v>1201</v>
      </c>
      <c r="F202" s="2">
        <v>2153</v>
      </c>
      <c r="G202" s="2">
        <v>4621</v>
      </c>
      <c r="H202" s="2">
        <v>1338</v>
      </c>
    </row>
    <row r="203" spans="2:8" s="4" customFormat="1" ht="9.75" customHeight="1">
      <c r="B203" s="6" t="s">
        <v>109</v>
      </c>
      <c r="C203" s="4">
        <f aca="true" t="shared" si="26" ref="C203:H203">C202/398885</f>
        <v>0.5449866502876769</v>
      </c>
      <c r="D203" s="4">
        <f t="shared" si="26"/>
        <v>0.4316657683292177</v>
      </c>
      <c r="E203" s="4">
        <f t="shared" si="26"/>
        <v>0.003010892863858004</v>
      </c>
      <c r="F203" s="4">
        <f t="shared" si="26"/>
        <v>0.005397545658523133</v>
      </c>
      <c r="G203" s="4">
        <f t="shared" si="26"/>
        <v>0.011584792609398698</v>
      </c>
      <c r="H203" s="4">
        <f t="shared" si="26"/>
        <v>0.00335435025132557</v>
      </c>
    </row>
    <row r="204" spans="2:8" ht="4.5" customHeight="1">
      <c r="B204" s="7"/>
      <c r="C204" s="2"/>
      <c r="D204" s="2"/>
      <c r="E204" s="2"/>
      <c r="F204" s="2"/>
      <c r="G204" s="2"/>
      <c r="H204" s="2"/>
    </row>
    <row r="205" spans="1:8" ht="9.75" customHeight="1">
      <c r="A205" s="3" t="s">
        <v>92</v>
      </c>
      <c r="B205" s="7"/>
      <c r="C205" s="2"/>
      <c r="D205" s="2"/>
      <c r="E205" s="2"/>
      <c r="F205" s="2"/>
      <c r="G205" s="2"/>
      <c r="H205" s="2"/>
    </row>
    <row r="206" spans="2:8" ht="9.75" customHeight="1">
      <c r="B206" s="5" t="s">
        <v>86</v>
      </c>
      <c r="C206" s="2">
        <v>136072</v>
      </c>
      <c r="D206" s="2">
        <v>157199</v>
      </c>
      <c r="E206" s="2">
        <v>977</v>
      </c>
      <c r="F206" s="2">
        <v>902</v>
      </c>
      <c r="G206" s="2">
        <v>2739</v>
      </c>
      <c r="H206" s="2">
        <v>948</v>
      </c>
    </row>
    <row r="207" spans="1:8" ht="9.75" customHeight="1">
      <c r="A207" s="3" t="s">
        <v>108</v>
      </c>
      <c r="C207" s="2">
        <v>136072</v>
      </c>
      <c r="D207" s="2">
        <v>157199</v>
      </c>
      <c r="E207" s="2">
        <v>977</v>
      </c>
      <c r="F207" s="2">
        <v>902</v>
      </c>
      <c r="G207" s="2">
        <v>2739</v>
      </c>
      <c r="H207" s="2">
        <v>948</v>
      </c>
    </row>
    <row r="208" spans="2:8" s="4" customFormat="1" ht="9.75" customHeight="1">
      <c r="B208" s="6" t="s">
        <v>109</v>
      </c>
      <c r="C208" s="4">
        <f aca="true" t="shared" si="27" ref="C208:H208">C207/298837</f>
        <v>0.45533852903087635</v>
      </c>
      <c r="D208" s="4">
        <f t="shared" si="27"/>
        <v>0.5260359326321707</v>
      </c>
      <c r="E208" s="4">
        <f t="shared" si="27"/>
        <v>0.003269340811211463</v>
      </c>
      <c r="F208" s="4">
        <f t="shared" si="27"/>
        <v>0.003018367872786837</v>
      </c>
      <c r="G208" s="4">
        <f t="shared" si="27"/>
        <v>0.009165531711267346</v>
      </c>
      <c r="H208" s="4">
        <f t="shared" si="27"/>
        <v>0.0031722979416872743</v>
      </c>
    </row>
    <row r="209" spans="2:8" ht="4.5" customHeight="1">
      <c r="B209" s="7"/>
      <c r="C209" s="2"/>
      <c r="D209" s="2"/>
      <c r="E209" s="2"/>
      <c r="F209" s="2"/>
      <c r="G209" s="2"/>
      <c r="H209" s="2"/>
    </row>
    <row r="210" spans="1:8" ht="9.75" customHeight="1">
      <c r="A210" s="3" t="s">
        <v>94</v>
      </c>
      <c r="B210" s="7"/>
      <c r="C210" s="2"/>
      <c r="D210" s="2"/>
      <c r="E210" s="2"/>
      <c r="F210" s="2"/>
      <c r="G210" s="2"/>
      <c r="H210" s="2"/>
    </row>
    <row r="211" spans="2:8" ht="9.75" customHeight="1">
      <c r="B211" s="5" t="s">
        <v>78</v>
      </c>
      <c r="C211" s="2">
        <v>32375</v>
      </c>
      <c r="D211" s="2">
        <v>22265</v>
      </c>
      <c r="E211" s="2">
        <v>176</v>
      </c>
      <c r="F211" s="2">
        <v>298</v>
      </c>
      <c r="G211" s="2">
        <v>436</v>
      </c>
      <c r="H211" s="2">
        <v>179</v>
      </c>
    </row>
    <row r="212" spans="2:8" ht="9.75" customHeight="1">
      <c r="B212" s="5" t="s">
        <v>93</v>
      </c>
      <c r="C212" s="2">
        <v>108212</v>
      </c>
      <c r="D212" s="2">
        <v>117764</v>
      </c>
      <c r="E212" s="2">
        <v>789</v>
      </c>
      <c r="F212" s="2">
        <v>984</v>
      </c>
      <c r="G212" s="2">
        <v>2764</v>
      </c>
      <c r="H212" s="2">
        <v>771</v>
      </c>
    </row>
    <row r="213" spans="2:8" ht="9.75" customHeight="1">
      <c r="B213" s="5" t="s">
        <v>73</v>
      </c>
      <c r="C213" s="2">
        <v>13477</v>
      </c>
      <c r="D213" s="2">
        <v>15127</v>
      </c>
      <c r="E213" s="2">
        <v>77</v>
      </c>
      <c r="F213" s="2">
        <v>106</v>
      </c>
      <c r="G213" s="2">
        <v>262</v>
      </c>
      <c r="H213" s="2">
        <v>70</v>
      </c>
    </row>
    <row r="214" spans="1:8" ht="9.75" customHeight="1">
      <c r="A214" s="3" t="s">
        <v>108</v>
      </c>
      <c r="C214" s="2">
        <v>154064</v>
      </c>
      <c r="D214" s="2">
        <v>155156</v>
      </c>
      <c r="E214" s="2">
        <v>1042</v>
      </c>
      <c r="F214" s="2">
        <v>1388</v>
      </c>
      <c r="G214" s="2">
        <v>3462</v>
      </c>
      <c r="H214" s="2">
        <v>1020</v>
      </c>
    </row>
    <row r="215" spans="2:8" s="4" customFormat="1" ht="9.75" customHeight="1">
      <c r="B215" s="6" t="s">
        <v>109</v>
      </c>
      <c r="C215" s="4">
        <f aca="true" t="shared" si="28" ref="C215:H215">C214/316132</f>
        <v>0.4873407310870143</v>
      </c>
      <c r="D215" s="4">
        <f t="shared" si="28"/>
        <v>0.49079498437361607</v>
      </c>
      <c r="E215" s="4">
        <f t="shared" si="28"/>
        <v>0.003296091506079739</v>
      </c>
      <c r="F215" s="4">
        <f t="shared" si="28"/>
        <v>0.004390571027292397</v>
      </c>
      <c r="G215" s="4">
        <f t="shared" si="28"/>
        <v>0.010951121683347463</v>
      </c>
      <c r="H215" s="4">
        <f t="shared" si="28"/>
        <v>0.0032265003226500323</v>
      </c>
    </row>
    <row r="216" spans="2:8" ht="4.5" customHeight="1">
      <c r="B216" s="7"/>
      <c r="C216" s="2"/>
      <c r="D216" s="2"/>
      <c r="E216" s="2"/>
      <c r="F216" s="2"/>
      <c r="G216" s="2"/>
      <c r="H216" s="2"/>
    </row>
    <row r="217" spans="1:8" ht="9.75" customHeight="1">
      <c r="A217" s="3" t="s">
        <v>95</v>
      </c>
      <c r="B217" s="7"/>
      <c r="C217" s="2"/>
      <c r="D217" s="2"/>
      <c r="E217" s="2"/>
      <c r="F217" s="2"/>
      <c r="G217" s="2"/>
      <c r="H217" s="2"/>
    </row>
    <row r="218" spans="2:8" ht="9.75" customHeight="1">
      <c r="B218" s="5" t="s">
        <v>78</v>
      </c>
      <c r="C218" s="2">
        <v>256484</v>
      </c>
      <c r="D218" s="2">
        <v>28081</v>
      </c>
      <c r="E218" s="2">
        <v>604</v>
      </c>
      <c r="F218" s="2">
        <v>1895</v>
      </c>
      <c r="G218" s="2">
        <v>2120</v>
      </c>
      <c r="H218" s="2">
        <v>1371</v>
      </c>
    </row>
    <row r="219" spans="1:8" ht="9.75" customHeight="1">
      <c r="A219" s="3" t="s">
        <v>108</v>
      </c>
      <c r="C219" s="2">
        <v>256484</v>
      </c>
      <c r="D219" s="2">
        <v>28081</v>
      </c>
      <c r="E219" s="2">
        <v>604</v>
      </c>
      <c r="F219" s="2">
        <v>1895</v>
      </c>
      <c r="G219" s="2">
        <v>2120</v>
      </c>
      <c r="H219" s="2">
        <v>1371</v>
      </c>
    </row>
    <row r="220" spans="2:8" s="4" customFormat="1" ht="9.75" customHeight="1">
      <c r="B220" s="6" t="s">
        <v>109</v>
      </c>
      <c r="C220" s="4">
        <f aca="true" t="shared" si="29" ref="C220:H220">C219/290555</f>
        <v>0.8827382079124434</v>
      </c>
      <c r="D220" s="4">
        <f t="shared" si="29"/>
        <v>0.09664607389306672</v>
      </c>
      <c r="E220" s="4">
        <f t="shared" si="29"/>
        <v>0.0020787802653542357</v>
      </c>
      <c r="F220" s="4">
        <f t="shared" si="29"/>
        <v>0.0065220009980898625</v>
      </c>
      <c r="G220" s="4">
        <f t="shared" si="29"/>
        <v>0.007296381063826126</v>
      </c>
      <c r="H220" s="4">
        <f t="shared" si="29"/>
        <v>0.004718555867219631</v>
      </c>
    </row>
    <row r="221" spans="2:8" ht="4.5" customHeight="1">
      <c r="B221" s="7"/>
      <c r="C221" s="2"/>
      <c r="D221" s="2"/>
      <c r="E221" s="2"/>
      <c r="F221" s="2"/>
      <c r="G221" s="2"/>
      <c r="H221" s="2"/>
    </row>
    <row r="222" spans="1:8" ht="9.75" customHeight="1">
      <c r="A222" s="3" t="s">
        <v>96</v>
      </c>
      <c r="B222" s="7"/>
      <c r="C222" s="2"/>
      <c r="D222" s="2"/>
      <c r="E222" s="2"/>
      <c r="F222" s="2"/>
      <c r="G222" s="2"/>
      <c r="H222" s="2"/>
    </row>
    <row r="223" spans="2:8" ht="9.75" customHeight="1">
      <c r="B223" s="5" t="s">
        <v>86</v>
      </c>
      <c r="C223" s="2">
        <v>148423</v>
      </c>
      <c r="D223" s="2">
        <v>104013</v>
      </c>
      <c r="E223" s="2">
        <v>921</v>
      </c>
      <c r="F223" s="2">
        <v>1025</v>
      </c>
      <c r="G223" s="2">
        <v>2573</v>
      </c>
      <c r="H223" s="2">
        <v>1141</v>
      </c>
    </row>
    <row r="224" spans="1:8" ht="9.75" customHeight="1">
      <c r="A224" s="3" t="s">
        <v>108</v>
      </c>
      <c r="C224" s="2">
        <v>148423</v>
      </c>
      <c r="D224" s="2">
        <v>104013</v>
      </c>
      <c r="E224" s="2">
        <v>921</v>
      </c>
      <c r="F224" s="2">
        <v>1025</v>
      </c>
      <c r="G224" s="2">
        <v>2573</v>
      </c>
      <c r="H224" s="2">
        <v>1141</v>
      </c>
    </row>
    <row r="225" spans="2:8" s="4" customFormat="1" ht="9.75" customHeight="1">
      <c r="B225" s="6" t="s">
        <v>109</v>
      </c>
      <c r="C225" s="4">
        <f aca="true" t="shared" si="30" ref="C225:H225">C224/258096</f>
        <v>0.5750689665860765</v>
      </c>
      <c r="D225" s="4">
        <f t="shared" si="30"/>
        <v>0.40300120885252</v>
      </c>
      <c r="E225" s="4">
        <f t="shared" si="30"/>
        <v>0.0035684396503626557</v>
      </c>
      <c r="F225" s="4">
        <f t="shared" si="30"/>
        <v>0.003971390490360176</v>
      </c>
      <c r="G225" s="4">
        <f t="shared" si="30"/>
        <v>0.009969158762630959</v>
      </c>
      <c r="H225" s="4">
        <f t="shared" si="30"/>
        <v>0.004420835658049718</v>
      </c>
    </row>
    <row r="226" spans="2:8" ht="4.5" customHeight="1">
      <c r="B226" s="7"/>
      <c r="C226" s="2"/>
      <c r="D226" s="2"/>
      <c r="E226" s="2"/>
      <c r="F226" s="2"/>
      <c r="G226" s="2"/>
      <c r="H226" s="2"/>
    </row>
    <row r="227" spans="1:8" ht="9.75" customHeight="1">
      <c r="A227" s="3" t="s">
        <v>97</v>
      </c>
      <c r="B227" s="7"/>
      <c r="C227" s="2"/>
      <c r="D227" s="2"/>
      <c r="E227" s="2"/>
      <c r="F227" s="2"/>
      <c r="G227" s="2"/>
      <c r="H227" s="2"/>
    </row>
    <row r="228" spans="2:8" ht="9.75" customHeight="1">
      <c r="B228" s="5" t="s">
        <v>78</v>
      </c>
      <c r="C228" s="2">
        <v>183934</v>
      </c>
      <c r="D228" s="2">
        <v>94398</v>
      </c>
      <c r="E228" s="2">
        <v>1222</v>
      </c>
      <c r="F228" s="2">
        <v>1351</v>
      </c>
      <c r="G228" s="2">
        <v>2268</v>
      </c>
      <c r="H228" s="2">
        <v>1292</v>
      </c>
    </row>
    <row r="229" spans="2:8" ht="9.75" customHeight="1">
      <c r="B229" s="5" t="s">
        <v>93</v>
      </c>
      <c r="C229" s="2">
        <v>9706</v>
      </c>
      <c r="D229" s="2">
        <v>7209</v>
      </c>
      <c r="E229" s="2">
        <v>82</v>
      </c>
      <c r="F229" s="2">
        <v>69</v>
      </c>
      <c r="G229" s="2">
        <v>192</v>
      </c>
      <c r="H229" s="2">
        <v>87</v>
      </c>
    </row>
    <row r="230" spans="1:8" ht="9.75" customHeight="1">
      <c r="A230" s="3" t="s">
        <v>108</v>
      </c>
      <c r="C230" s="2">
        <v>193640</v>
      </c>
      <c r="D230" s="2">
        <v>101607</v>
      </c>
      <c r="E230" s="2">
        <v>1304</v>
      </c>
      <c r="F230" s="2">
        <v>1420</v>
      </c>
      <c r="G230" s="2">
        <v>2460</v>
      </c>
      <c r="H230" s="2">
        <v>1379</v>
      </c>
    </row>
    <row r="231" spans="2:8" s="4" customFormat="1" ht="9.75" customHeight="1">
      <c r="B231" s="6" t="s">
        <v>109</v>
      </c>
      <c r="C231" s="4">
        <f aca="true" t="shared" si="31" ref="C231:H231">C230/301810</f>
        <v>0.6415957059076902</v>
      </c>
      <c r="D231" s="4">
        <f t="shared" si="31"/>
        <v>0.33665882508863193</v>
      </c>
      <c r="E231" s="4">
        <f t="shared" si="31"/>
        <v>0.00432059905238395</v>
      </c>
      <c r="F231" s="4">
        <f t="shared" si="31"/>
        <v>0.004704946820847553</v>
      </c>
      <c r="G231" s="4">
        <f t="shared" si="31"/>
        <v>0.008150823365693649</v>
      </c>
      <c r="H231" s="4">
        <f t="shared" si="31"/>
        <v>0.004569099764752659</v>
      </c>
    </row>
    <row r="232" spans="2:8" ht="4.5" customHeight="1">
      <c r="B232" s="7"/>
      <c r="C232" s="2"/>
      <c r="D232" s="2"/>
      <c r="E232" s="2"/>
      <c r="F232" s="2"/>
      <c r="G232" s="2"/>
      <c r="H232" s="2"/>
    </row>
    <row r="233" spans="1:8" ht="9.75" customHeight="1">
      <c r="A233" s="3" t="s">
        <v>98</v>
      </c>
      <c r="B233" s="7"/>
      <c r="C233" s="2"/>
      <c r="D233" s="2"/>
      <c r="E233" s="2"/>
      <c r="F233" s="2"/>
      <c r="G233" s="2"/>
      <c r="H233" s="2"/>
    </row>
    <row r="234" spans="2:8" ht="9.75" customHeight="1">
      <c r="B234" s="5" t="s">
        <v>78</v>
      </c>
      <c r="C234" s="2">
        <v>177247</v>
      </c>
      <c r="D234" s="2">
        <v>43004</v>
      </c>
      <c r="E234" s="2">
        <v>822</v>
      </c>
      <c r="F234" s="2">
        <v>1332</v>
      </c>
      <c r="G234" s="2">
        <v>1961</v>
      </c>
      <c r="H234" s="2">
        <v>1173</v>
      </c>
    </row>
    <row r="235" spans="1:8" ht="9.75" customHeight="1">
      <c r="A235" s="3" t="s">
        <v>108</v>
      </c>
      <c r="C235" s="2">
        <v>177247</v>
      </c>
      <c r="D235" s="2">
        <v>43004</v>
      </c>
      <c r="E235" s="2">
        <v>822</v>
      </c>
      <c r="F235" s="2">
        <v>1332</v>
      </c>
      <c r="G235" s="2">
        <v>1961</v>
      </c>
      <c r="H235" s="2">
        <v>1173</v>
      </c>
    </row>
    <row r="236" spans="2:8" s="4" customFormat="1" ht="9.75" customHeight="1">
      <c r="B236" s="6" t="s">
        <v>109</v>
      </c>
      <c r="C236" s="4">
        <f aca="true" t="shared" si="32" ref="C236:H236">C235/225539</f>
        <v>0.7858818208824194</v>
      </c>
      <c r="D236" s="4">
        <f t="shared" si="32"/>
        <v>0.19067212322480812</v>
      </c>
      <c r="E236" s="4">
        <f t="shared" si="32"/>
        <v>0.00364460248560116</v>
      </c>
      <c r="F236" s="4">
        <f t="shared" si="32"/>
        <v>0.005905852202944945</v>
      </c>
      <c r="G236" s="4">
        <f t="shared" si="32"/>
        <v>0.008694726854335614</v>
      </c>
      <c r="H236" s="4">
        <f t="shared" si="32"/>
        <v>0.005200874349890706</v>
      </c>
    </row>
    <row r="237" spans="2:8" ht="4.5" customHeight="1">
      <c r="B237" s="7"/>
      <c r="C237" s="2"/>
      <c r="D237" s="2"/>
      <c r="E237" s="2"/>
      <c r="F237" s="2"/>
      <c r="G237" s="2"/>
      <c r="H237" s="2"/>
    </row>
    <row r="238" spans="1:8" ht="9.75" customHeight="1">
      <c r="A238" s="3" t="s">
        <v>99</v>
      </c>
      <c r="B238" s="7"/>
      <c r="C238" s="2"/>
      <c r="D238" s="2"/>
      <c r="E238" s="2"/>
      <c r="F238" s="2"/>
      <c r="G238" s="2"/>
      <c r="H238" s="2"/>
    </row>
    <row r="239" spans="2:8" ht="9.75" customHeight="1">
      <c r="B239" s="5" t="s">
        <v>78</v>
      </c>
      <c r="C239" s="2">
        <v>18140</v>
      </c>
      <c r="D239" s="2">
        <v>14965</v>
      </c>
      <c r="E239" s="2">
        <v>93</v>
      </c>
      <c r="F239" s="2">
        <v>190</v>
      </c>
      <c r="G239" s="2">
        <v>469</v>
      </c>
      <c r="H239" s="2">
        <v>95</v>
      </c>
    </row>
    <row r="240" spans="2:8" ht="9.75" customHeight="1">
      <c r="B240" s="5" t="s">
        <v>93</v>
      </c>
      <c r="C240" s="2">
        <v>132672</v>
      </c>
      <c r="D240" s="2">
        <v>110542</v>
      </c>
      <c r="E240" s="2">
        <v>818</v>
      </c>
      <c r="F240" s="2">
        <v>1026</v>
      </c>
      <c r="G240" s="2">
        <v>2706</v>
      </c>
      <c r="H240" s="2">
        <v>1051</v>
      </c>
    </row>
    <row r="241" spans="1:8" ht="9.75" customHeight="1">
      <c r="A241" s="3" t="s">
        <v>108</v>
      </c>
      <c r="C241" s="2">
        <v>150812</v>
      </c>
      <c r="D241" s="2">
        <v>125507</v>
      </c>
      <c r="E241" s="2">
        <v>911</v>
      </c>
      <c r="F241" s="2">
        <v>1216</v>
      </c>
      <c r="G241" s="2">
        <v>3175</v>
      </c>
      <c r="H241" s="2">
        <v>1146</v>
      </c>
    </row>
    <row r="242" spans="2:8" s="4" customFormat="1" ht="9.75" customHeight="1">
      <c r="B242" s="6" t="s">
        <v>109</v>
      </c>
      <c r="C242" s="4">
        <f aca="true" t="shared" si="33" ref="C242:H242">C241/282767</f>
        <v>0.5333437070096582</v>
      </c>
      <c r="D242" s="4">
        <f t="shared" si="33"/>
        <v>0.4438530663054741</v>
      </c>
      <c r="E242" s="4">
        <f t="shared" si="33"/>
        <v>0.0032217337949619297</v>
      </c>
      <c r="F242" s="4">
        <f t="shared" si="33"/>
        <v>0.004300360367369601</v>
      </c>
      <c r="G242" s="4">
        <f t="shared" si="33"/>
        <v>0.011228325794735596</v>
      </c>
      <c r="H242" s="4">
        <f t="shared" si="33"/>
        <v>0.004052806727800627</v>
      </c>
    </row>
    <row r="243" spans="2:8" ht="4.5" customHeight="1">
      <c r="B243" s="7"/>
      <c r="C243" s="2"/>
      <c r="D243" s="2"/>
      <c r="E243" s="2"/>
      <c r="F243" s="2"/>
      <c r="G243" s="2"/>
      <c r="H243" s="2"/>
    </row>
    <row r="244" spans="1:8" ht="9.75" customHeight="1">
      <c r="A244" s="3" t="s">
        <v>100</v>
      </c>
      <c r="B244" s="7"/>
      <c r="C244" s="2"/>
      <c r="D244" s="2"/>
      <c r="E244" s="2"/>
      <c r="F244" s="2"/>
      <c r="G244" s="2"/>
      <c r="H244" s="2"/>
    </row>
    <row r="245" spans="2:8" ht="9.75" customHeight="1">
      <c r="B245" s="5" t="s">
        <v>78</v>
      </c>
      <c r="C245" s="2">
        <v>224077</v>
      </c>
      <c r="D245" s="2">
        <v>49965</v>
      </c>
      <c r="E245" s="2">
        <v>857</v>
      </c>
      <c r="F245" s="2">
        <v>1207</v>
      </c>
      <c r="G245" s="2">
        <v>1800</v>
      </c>
      <c r="H245" s="2">
        <v>1173</v>
      </c>
    </row>
    <row r="246" spans="1:8" ht="9.75" customHeight="1">
      <c r="A246" s="3" t="s">
        <v>108</v>
      </c>
      <c r="C246" s="2">
        <v>224077</v>
      </c>
      <c r="D246" s="2">
        <v>49965</v>
      </c>
      <c r="E246" s="2">
        <v>857</v>
      </c>
      <c r="F246" s="2">
        <v>1207</v>
      </c>
      <c r="G246" s="2">
        <v>1800</v>
      </c>
      <c r="H246" s="2">
        <v>1173</v>
      </c>
    </row>
    <row r="247" spans="2:8" s="4" customFormat="1" ht="9.75" customHeight="1">
      <c r="B247" s="6" t="s">
        <v>109</v>
      </c>
      <c r="C247" s="4">
        <f aca="true" t="shared" si="34" ref="C247:H247">C246/279079</f>
        <v>0.8029160201949985</v>
      </c>
      <c r="D247" s="4">
        <f t="shared" si="34"/>
        <v>0.17903532691460125</v>
      </c>
      <c r="E247" s="4">
        <f t="shared" si="34"/>
        <v>0.0030708150738679727</v>
      </c>
      <c r="F247" s="4">
        <f t="shared" si="34"/>
        <v>0.0043249402498934</v>
      </c>
      <c r="G247" s="4">
        <f t="shared" si="34"/>
        <v>0.006449786619559336</v>
      </c>
      <c r="H247" s="4">
        <f t="shared" si="34"/>
        <v>0.004203110947079501</v>
      </c>
    </row>
    <row r="248" spans="2:8" ht="4.5" customHeight="1">
      <c r="B248" s="7"/>
      <c r="C248" s="2"/>
      <c r="D248" s="2"/>
      <c r="E248" s="2"/>
      <c r="F248" s="2"/>
      <c r="G248" s="2"/>
      <c r="H248" s="2"/>
    </row>
    <row r="249" spans="1:8" ht="9.75" customHeight="1">
      <c r="A249" s="3" t="s">
        <v>102</v>
      </c>
      <c r="B249" s="7"/>
      <c r="C249" s="2"/>
      <c r="D249" s="2"/>
      <c r="E249" s="2"/>
      <c r="F249" s="2"/>
      <c r="G249" s="2"/>
      <c r="H249" s="2"/>
    </row>
    <row r="250" spans="2:8" ht="9.75" customHeight="1">
      <c r="B250" s="5" t="s">
        <v>93</v>
      </c>
      <c r="C250" s="2">
        <v>84781</v>
      </c>
      <c r="D250" s="2">
        <v>130111</v>
      </c>
      <c r="E250" s="2">
        <v>426</v>
      </c>
      <c r="F250" s="2">
        <v>800</v>
      </c>
      <c r="G250" s="2">
        <v>2668</v>
      </c>
      <c r="H250" s="2">
        <v>408</v>
      </c>
    </row>
    <row r="251" spans="2:8" ht="9.75" customHeight="1">
      <c r="B251" s="5" t="s">
        <v>101</v>
      </c>
      <c r="C251" s="2">
        <v>89934</v>
      </c>
      <c r="D251" s="2">
        <v>91591</v>
      </c>
      <c r="E251" s="2">
        <v>222</v>
      </c>
      <c r="F251" s="2">
        <v>896</v>
      </c>
      <c r="G251" s="2">
        <v>2513</v>
      </c>
      <c r="H251" s="2">
        <v>448</v>
      </c>
    </row>
    <row r="252" spans="1:8" ht="9.75" customHeight="1">
      <c r="A252" s="3" t="s">
        <v>108</v>
      </c>
      <c r="C252" s="2">
        <v>174715</v>
      </c>
      <c r="D252" s="2">
        <v>221702</v>
      </c>
      <c r="E252" s="2">
        <v>648</v>
      </c>
      <c r="F252" s="2">
        <v>1696</v>
      </c>
      <c r="G252" s="2">
        <v>5181</v>
      </c>
      <c r="H252" s="2">
        <v>856</v>
      </c>
    </row>
    <row r="253" spans="2:8" s="4" customFormat="1" ht="9.75" customHeight="1">
      <c r="B253" s="6" t="s">
        <v>109</v>
      </c>
      <c r="C253" s="4">
        <f aca="true" t="shared" si="35" ref="C253:H253">C252/404798</f>
        <v>0.4316103340431524</v>
      </c>
      <c r="D253" s="4">
        <f t="shared" si="35"/>
        <v>0.547685512280199</v>
      </c>
      <c r="E253" s="4">
        <f t="shared" si="35"/>
        <v>0.0016007984229171092</v>
      </c>
      <c r="F253" s="4">
        <f t="shared" si="35"/>
        <v>0.004189744020474409</v>
      </c>
      <c r="G253" s="4">
        <f t="shared" si="35"/>
        <v>0.012798976279527073</v>
      </c>
      <c r="H253" s="4">
        <f t="shared" si="35"/>
        <v>0.0021146349537300084</v>
      </c>
    </row>
    <row r="254" spans="2:8" ht="4.5" customHeight="1">
      <c r="B254" s="7"/>
      <c r="C254" s="2"/>
      <c r="D254" s="2"/>
      <c r="E254" s="2"/>
      <c r="F254" s="2"/>
      <c r="G254" s="2"/>
      <c r="H254" s="2"/>
    </row>
    <row r="255" spans="1:8" ht="9.75" customHeight="1">
      <c r="A255" s="3" t="s">
        <v>103</v>
      </c>
      <c r="B255" s="7"/>
      <c r="C255" s="2"/>
      <c r="D255" s="2"/>
      <c r="E255" s="2"/>
      <c r="F255" s="2"/>
      <c r="G255" s="2"/>
      <c r="H255" s="2"/>
    </row>
    <row r="256" spans="2:8" ht="9.75" customHeight="1">
      <c r="B256" s="5" t="s">
        <v>93</v>
      </c>
      <c r="C256" s="2">
        <v>177069</v>
      </c>
      <c r="D256" s="2">
        <v>216706</v>
      </c>
      <c r="E256" s="2">
        <v>884</v>
      </c>
      <c r="F256" s="2">
        <v>1913</v>
      </c>
      <c r="G256" s="2">
        <v>5802</v>
      </c>
      <c r="H256" s="2">
        <v>1031</v>
      </c>
    </row>
    <row r="257" spans="1:8" ht="9.75" customHeight="1">
      <c r="A257" s="3" t="s">
        <v>108</v>
      </c>
      <c r="C257" s="2">
        <v>177069</v>
      </c>
      <c r="D257" s="2">
        <v>216706</v>
      </c>
      <c r="E257" s="2">
        <v>884</v>
      </c>
      <c r="F257" s="2">
        <v>1913</v>
      </c>
      <c r="G257" s="2">
        <v>5802</v>
      </c>
      <c r="H257" s="2">
        <v>1031</v>
      </c>
    </row>
    <row r="258" spans="2:8" s="4" customFormat="1" ht="9.75" customHeight="1">
      <c r="B258" s="6" t="s">
        <v>109</v>
      </c>
      <c r="C258" s="4">
        <f aca="true" t="shared" si="36" ref="C258:H258">C257/403405</f>
        <v>0.43893605681635084</v>
      </c>
      <c r="D258" s="4">
        <f t="shared" si="36"/>
        <v>0.5371921518077366</v>
      </c>
      <c r="E258" s="4">
        <f t="shared" si="36"/>
        <v>0.0021913461657639345</v>
      </c>
      <c r="F258" s="4">
        <f t="shared" si="36"/>
        <v>0.004742132596274215</v>
      </c>
      <c r="G258" s="4">
        <f t="shared" si="36"/>
        <v>0.014382568386608991</v>
      </c>
      <c r="H258" s="4">
        <f t="shared" si="36"/>
        <v>0.002555744227265403</v>
      </c>
    </row>
    <row r="259" spans="2:8" ht="4.5" customHeight="1">
      <c r="B259" s="7"/>
      <c r="C259" s="2"/>
      <c r="D259" s="2"/>
      <c r="E259" s="2"/>
      <c r="F259" s="2"/>
      <c r="G259" s="2"/>
      <c r="H259" s="2"/>
    </row>
    <row r="260" spans="1:8" ht="9.75" customHeight="1">
      <c r="A260" s="3" t="s">
        <v>104</v>
      </c>
      <c r="B260" s="7"/>
      <c r="C260" s="2"/>
      <c r="D260" s="2"/>
      <c r="E260" s="2"/>
      <c r="F260" s="2"/>
      <c r="G260" s="2"/>
      <c r="H260" s="2"/>
    </row>
    <row r="261" spans="2:8" ht="9.75" customHeight="1">
      <c r="B261" s="5" t="s">
        <v>101</v>
      </c>
      <c r="C261" s="2">
        <v>155164</v>
      </c>
      <c r="D261" s="2">
        <v>213390</v>
      </c>
      <c r="E261" s="2">
        <v>580</v>
      </c>
      <c r="F261" s="2">
        <v>1447</v>
      </c>
      <c r="G261" s="2">
        <v>4472</v>
      </c>
      <c r="H261" s="2">
        <v>987</v>
      </c>
    </row>
    <row r="262" spans="1:8" ht="9.75" customHeight="1">
      <c r="A262" s="3" t="s">
        <v>108</v>
      </c>
      <c r="C262" s="2">
        <v>155164</v>
      </c>
      <c r="D262" s="2">
        <v>213390</v>
      </c>
      <c r="E262" s="2">
        <v>580</v>
      </c>
      <c r="F262" s="2">
        <v>1447</v>
      </c>
      <c r="G262" s="2">
        <v>4472</v>
      </c>
      <c r="H262" s="2">
        <v>987</v>
      </c>
    </row>
    <row r="263" spans="2:8" s="4" customFormat="1" ht="9.75" customHeight="1">
      <c r="B263" s="6" t="s">
        <v>109</v>
      </c>
      <c r="C263" s="4">
        <f aca="true" t="shared" si="37" ref="C263:H263">C262/376040</f>
        <v>0.41262631634932456</v>
      </c>
      <c r="D263" s="4">
        <f t="shared" si="37"/>
        <v>0.567466226997128</v>
      </c>
      <c r="E263" s="4">
        <f t="shared" si="37"/>
        <v>0.0015423891075417508</v>
      </c>
      <c r="F263" s="4">
        <f t="shared" si="37"/>
        <v>0.0038479948941601955</v>
      </c>
      <c r="G263" s="4">
        <f t="shared" si="37"/>
        <v>0.011892351877459845</v>
      </c>
      <c r="H263" s="4">
        <f t="shared" si="37"/>
        <v>0.0026247207743857037</v>
      </c>
    </row>
    <row r="264" spans="2:8" ht="4.5" customHeight="1">
      <c r="B264" s="7"/>
      <c r="C264" s="2"/>
      <c r="D264" s="2"/>
      <c r="E264" s="2"/>
      <c r="F264" s="2"/>
      <c r="G264" s="2"/>
      <c r="H264" s="2"/>
    </row>
    <row r="265" spans="1:8" ht="9.75" customHeight="1">
      <c r="A265" s="3" t="s">
        <v>105</v>
      </c>
      <c r="B265" s="7"/>
      <c r="C265" s="2"/>
      <c r="D265" s="2"/>
      <c r="E265" s="2"/>
      <c r="F265" s="2"/>
      <c r="G265" s="2"/>
      <c r="H265" s="2"/>
    </row>
    <row r="266" spans="2:8" ht="9.75" customHeight="1">
      <c r="B266" s="5" t="s">
        <v>101</v>
      </c>
      <c r="C266" s="2">
        <v>244405</v>
      </c>
      <c r="D266" s="2">
        <v>161363</v>
      </c>
      <c r="E266" s="2">
        <v>396</v>
      </c>
      <c r="F266" s="2">
        <v>2571</v>
      </c>
      <c r="G266" s="2">
        <v>6011</v>
      </c>
      <c r="H266" s="2">
        <v>1183</v>
      </c>
    </row>
    <row r="267" spans="1:8" ht="9.75" customHeight="1">
      <c r="A267" s="3" t="s">
        <v>108</v>
      </c>
      <c r="C267" s="2">
        <v>244405</v>
      </c>
      <c r="D267" s="2">
        <v>161363</v>
      </c>
      <c r="E267" s="2">
        <v>396</v>
      </c>
      <c r="F267" s="2">
        <v>2571</v>
      </c>
      <c r="G267" s="2">
        <v>6011</v>
      </c>
      <c r="H267" s="2">
        <v>1183</v>
      </c>
    </row>
    <row r="268" spans="2:8" s="4" customFormat="1" ht="9.75" customHeight="1">
      <c r="B268" s="6" t="s">
        <v>109</v>
      </c>
      <c r="C268" s="4">
        <f aca="true" t="shared" si="38" ref="C268:H268">C267/415929</f>
        <v>0.5876123088315554</v>
      </c>
      <c r="D268" s="4">
        <f t="shared" si="38"/>
        <v>0.38795804091563707</v>
      </c>
      <c r="E268" s="4">
        <f t="shared" si="38"/>
        <v>0.000952085572297195</v>
      </c>
      <c r="F268" s="4">
        <f t="shared" si="38"/>
        <v>0.006181343450444667</v>
      </c>
      <c r="G268" s="4">
        <f t="shared" si="38"/>
        <v>0.014451985795652624</v>
      </c>
      <c r="H268" s="4">
        <f t="shared" si="38"/>
        <v>0.002844235434413085</v>
      </c>
    </row>
    <row r="269" spans="2:8" ht="4.5" customHeight="1">
      <c r="B269" s="7"/>
      <c r="C269" s="2"/>
      <c r="D269" s="2"/>
      <c r="E269" s="2"/>
      <c r="F269" s="2"/>
      <c r="G269" s="2"/>
      <c r="H269" s="2"/>
    </row>
    <row r="270" spans="1:8" ht="9.75" customHeight="1">
      <c r="A270" s="3" t="s">
        <v>107</v>
      </c>
      <c r="B270" s="7"/>
      <c r="C270" s="2"/>
      <c r="D270" s="2"/>
      <c r="E270" s="2"/>
      <c r="F270" s="2"/>
      <c r="G270" s="2"/>
      <c r="H270" s="2"/>
    </row>
    <row r="271" spans="2:8" ht="9.75" customHeight="1">
      <c r="B271" s="5" t="s">
        <v>106</v>
      </c>
      <c r="C271" s="2">
        <v>25136</v>
      </c>
      <c r="D271" s="2">
        <v>12777</v>
      </c>
      <c r="E271" s="2">
        <v>135</v>
      </c>
      <c r="F271" s="2">
        <v>112</v>
      </c>
      <c r="G271" s="2">
        <v>227</v>
      </c>
      <c r="H271" s="2">
        <v>146</v>
      </c>
    </row>
    <row r="272" spans="2:8" ht="9.75" customHeight="1">
      <c r="B272" s="5" t="s">
        <v>101</v>
      </c>
      <c r="C272" s="2">
        <v>137454</v>
      </c>
      <c r="D272" s="2">
        <v>70382</v>
      </c>
      <c r="E272" s="2">
        <v>416</v>
      </c>
      <c r="F272" s="2">
        <v>873</v>
      </c>
      <c r="G272" s="2">
        <v>1660</v>
      </c>
      <c r="H272" s="2">
        <v>613</v>
      </c>
    </row>
    <row r="273" spans="1:8" ht="9.75" customHeight="1">
      <c r="A273" s="3" t="s">
        <v>108</v>
      </c>
      <c r="C273" s="2">
        <v>162590</v>
      </c>
      <c r="D273" s="2">
        <v>83159</v>
      </c>
      <c r="E273" s="2">
        <v>551</v>
      </c>
      <c r="F273" s="2">
        <v>985</v>
      </c>
      <c r="G273" s="2">
        <v>1887</v>
      </c>
      <c r="H273" s="2">
        <v>759</v>
      </c>
    </row>
    <row r="274" spans="2:8" s="4" customFormat="1" ht="9.75" customHeight="1">
      <c r="B274" s="6" t="s">
        <v>109</v>
      </c>
      <c r="C274" s="4">
        <f aca="true" t="shared" si="39" ref="C274:H274">C273/249931</f>
        <v>0.6505395489155007</v>
      </c>
      <c r="D274" s="4">
        <f t="shared" si="39"/>
        <v>0.3327278328818754</v>
      </c>
      <c r="E274" s="4">
        <f t="shared" si="39"/>
        <v>0.002204608471938255</v>
      </c>
      <c r="F274" s="4">
        <f t="shared" si="39"/>
        <v>0.0039410877402163</v>
      </c>
      <c r="G274" s="4">
        <f t="shared" si="39"/>
        <v>0.007550083823135185</v>
      </c>
      <c r="H274" s="4">
        <f t="shared" si="39"/>
        <v>0.0030368381673341843</v>
      </c>
    </row>
    <row r="275" spans="2:8" ht="4.5" customHeight="1">
      <c r="B275" s="7"/>
      <c r="C275" s="2"/>
      <c r="D275" s="2"/>
      <c r="E275" s="2"/>
      <c r="F275" s="2"/>
      <c r="G275" s="2"/>
      <c r="H275" s="2"/>
    </row>
    <row r="276" spans="2:8" ht="9.75" customHeight="1">
      <c r="B276" s="7"/>
      <c r="C276" s="2"/>
      <c r="D276" s="2"/>
      <c r="E276" s="2"/>
      <c r="F276" s="2"/>
      <c r="G276" s="2"/>
      <c r="H276" s="2"/>
    </row>
  </sheetData>
  <printOptions/>
  <pageMargins left="0.9" right="0.9" top="1" bottom="0.8" header="0.3" footer="0.3"/>
  <pageSetup firstPageNumber="37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President</oddHeader>
    <oddFooter>&amp;L&amp;8* Incumbent&amp;C&amp;"Arial,Bold"&amp;8&amp;P</oddFooter>
  </headerFooter>
  <rowBreaks count="3" manualBreakCount="3">
    <brk id="70" max="7" man="1"/>
    <brk id="139" max="7" man="1"/>
    <brk id="2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2013-03-29T00:24:09Z</cp:lastPrinted>
  <dcterms:created xsi:type="dcterms:W3CDTF">2013-03-14T18:15:32Z</dcterms:created>
  <dcterms:modified xsi:type="dcterms:W3CDTF">2013-03-29T00:24:11Z</dcterms:modified>
  <cp:category/>
  <cp:version/>
  <cp:contentType/>
  <cp:contentStatus/>
</cp:coreProperties>
</file>