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'Sheet1'!$A$1:$D$340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<sst xmlns="http://schemas.openxmlformats.org/spreadsheetml/2006/main" count="288" uniqueCount="117">
  <si>
    <t>Elizabeth Emken</t>
  </si>
  <si>
    <t>DEM</t>
  </si>
  <si>
    <t>REP</t>
  </si>
  <si>
    <t>Butte</t>
  </si>
  <si>
    <t>Glenn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</si>
  <si>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</si>
  <si>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</si>
  <si>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</si>
  <si>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</si>
  <si>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</si>
  <si>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</si>
  <si>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</si>
  <si>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</si>
  <si>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Tehama</t>
  </si>
  <si>
    <t>Congressional District 1</t>
  </si>
  <si>
    <t>Del Norte</t>
  </si>
  <si>
    <t>Humboldt</t>
  </si>
  <si>
    <t>Marin</t>
  </si>
  <si>
    <t>Mendocino</t>
  </si>
  <si>
    <t>Sonoma</t>
  </si>
  <si>
    <t>Trinity</t>
  </si>
  <si>
    <t>Congressional District 2</t>
  </si>
  <si>
    <t>Colusa</t>
  </si>
  <si>
    <t>Lake</t>
  </si>
  <si>
    <t>Sacramento</t>
  </si>
  <si>
    <t>Solano</t>
  </si>
  <si>
    <t>Sutter</t>
  </si>
  <si>
    <t>Yolo</t>
  </si>
  <si>
    <t>Yuba</t>
  </si>
  <si>
    <t>Congressional District 3</t>
  </si>
  <si>
    <t>Alpine</t>
  </si>
  <si>
    <t>Amador</t>
  </si>
  <si>
    <t>Calaveras</t>
  </si>
  <si>
    <t>El Dorado</t>
  </si>
  <si>
    <t>Fresno</t>
  </si>
  <si>
    <t>Madera</t>
  </si>
  <si>
    <t>Mariposa</t>
  </si>
  <si>
    <t>Tuolumne</t>
  </si>
  <si>
    <t>Congressional District 4</t>
  </si>
  <si>
    <t>Contra Costa</t>
  </si>
  <si>
    <t>Napa</t>
  </si>
  <si>
    <t>Congressional District 5</t>
  </si>
  <si>
    <t>Congressional District 6</t>
  </si>
  <si>
    <t>Congressional District 7</t>
  </si>
  <si>
    <t>Inyo</t>
  </si>
  <si>
    <t>Mono</t>
  </si>
  <si>
    <t>San Bernardino</t>
  </si>
  <si>
    <t>Congressional District 8</t>
  </si>
  <si>
    <t>San Joaquin</t>
  </si>
  <si>
    <t>Congressional District 9</t>
  </si>
  <si>
    <t>Stanislaus</t>
  </si>
  <si>
    <t>Congressional District 10</t>
  </si>
  <si>
    <t>Congressional District 11</t>
  </si>
  <si>
    <t>San Francisco</t>
  </si>
  <si>
    <t>Congressional District 12</t>
  </si>
  <si>
    <t>Alameda</t>
  </si>
  <si>
    <t>Congressional District 13</t>
  </si>
  <si>
    <t>San Mateo</t>
  </si>
  <si>
    <t>Congressional District 14</t>
  </si>
  <si>
    <t>Congressional District 15</t>
  </si>
  <si>
    <t>Merced</t>
  </si>
  <si>
    <t>Congressional District 16</t>
  </si>
  <si>
    <t>Santa Clara</t>
  </si>
  <si>
    <t>Congressional District 17</t>
  </si>
  <si>
    <t>Santa Cruz</t>
  </si>
  <si>
    <t>Congressional District 18</t>
  </si>
  <si>
    <t>Congressional District 19</t>
  </si>
  <si>
    <t>Monterey</t>
  </si>
  <si>
    <t>San Benito</t>
  </si>
  <si>
    <t>Congressional District 20</t>
  </si>
  <si>
    <t>Kern</t>
  </si>
  <si>
    <t>Kings</t>
  </si>
  <si>
    <t>Tulare</t>
  </si>
  <si>
    <t>Congressional District 21</t>
  </si>
  <si>
    <t>Congressional District 22</t>
  </si>
  <si>
    <t>Los Angeles</t>
  </si>
  <si>
    <t>Congressional District 23</t>
  </si>
  <si>
    <t>San Luis Obispo</t>
  </si>
  <si>
    <t>Santa Barbara</t>
  </si>
  <si>
    <t>Ventura</t>
  </si>
  <si>
    <t>Congressional District 24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</si>
  <si>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</si>
  <si>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</si>
  <si>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</si>
  <si>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</si>
  <si>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</si>
  <si>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</si>
  <si>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</si>
  <si>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</si>
  <si>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</si>
  <si>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</si>
  <si>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</si>
  <si>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Riverside</t>
  </si>
  <si>
    <t>Congressional District 36</t>
  </si>
  <si>
    <t>Congressional District 37</t>
  </si>
  <si>
    <t>Orange</t>
  </si>
  <si>
    <t>Congressional District 38</t>
  </si>
  <si>
    <t>Congressional District 39</t>
  </si>
  <si>
    <t>Congressional District 40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</si>
  <si>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</si>
  <si>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</si>
  <si>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</si>
  <si>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</si>
  <si>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</si>
  <si>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</si>
  <si>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</si>
  <si>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</si>
  <si>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</si>
  <si>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</si>
  <si>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</si>
  <si>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</si>
  <si>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</si>
  <si>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</si>
  <si>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</si>
  <si>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District Totals</t>
  </si>
  <si>
    <t>Percent</t>
  </si>
  <si>
    <t>Dianne Feinstein*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</si>
</sst>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0"/>
  <sheetViews>
    <sheetView tabSelected="1" showOutlineSymbols="0" view="pageBreakPreview" zoomScaleSheetLayoutView="100" workbookViewId="0" topLeftCell="A1">
      <selection activeCell="D2" sqref="C2:D2"/>
    </sheetView>
  </sheetViews>
  <sheetFormatPr defaultColWidth="9.140625" defaultRowHeight="9.75" customHeight="1"/>
  <cols>
    <col min="1" max="1" width="2.7109375" style="1" customWidth="1"/>
    <col min="2" max="2" width="20.7109375" style="5" customWidth="1"/>
    <col min="3" max="3" width="8.57421875" style="1" bestFit="1" customWidth="1"/>
    <col min="4" max="16384" width="7.7109375" style="1" customWidth="1"/>
  </cols>
  <sheetData>
    <row r="1" spans="3:4" s="12" customFormat="1" ht="22.5" customHeight="1">
      <c r="C1" s="12" t="s">
        <v>116</v>
      </c>
      <c r="D1" s="12" t="s">
        <v>0</v>
      </c>
    </row>
    <row r="2" spans="3:4" s="11" customFormat="1" ht="11.25" customHeight="1">
      <c r="C2" s="13" t="s">
        <v>1</v>
      </c>
      <c r="D2" s="13" t="s">
        <v>2</v>
      </c>
    </row>
    <row r="3" spans="1:2" s="10" customFormat="1" ht="9.75" customHeight="1">
      <c r="A3" s="8" t="s">
        <v>14</v>
      </c>
      <c r="B3" s="9"/>
    </row>
    <row r="4" spans="2:4" ht="9.75" customHeight="1">
      <c r="B4" s="5" t="s">
        <v>3</v>
      </c>
      <c r="C4" s="2">
        <v>43681</v>
      </c>
      <c r="D4" s="2">
        <v>44981</v>
      </c>
    </row>
    <row r="5" spans="2:4" ht="9.75" customHeight="1">
      <c r="B5" s="5" t="s">
        <v>4</v>
      </c>
      <c r="C5" s="2">
        <v>281</v>
      </c>
      <c r="D5" s="2">
        <v>605</v>
      </c>
    </row>
    <row r="6" spans="2:4" ht="9.75" customHeight="1">
      <c r="B6" s="5" t="s">
        <v>5</v>
      </c>
      <c r="C6" s="2">
        <v>3150</v>
      </c>
      <c r="D6" s="2">
        <v>7390</v>
      </c>
    </row>
    <row r="7" spans="2:4" ht="9.75" customHeight="1">
      <c r="B7" s="5" t="s">
        <v>6</v>
      </c>
      <c r="C7" s="2">
        <v>1188</v>
      </c>
      <c r="D7" s="2">
        <v>2761</v>
      </c>
    </row>
    <row r="8" spans="2:4" ht="9.75" customHeight="1">
      <c r="B8" s="5" t="s">
        <v>7</v>
      </c>
      <c r="C8" s="2">
        <v>21084</v>
      </c>
      <c r="D8" s="2">
        <v>22728</v>
      </c>
    </row>
    <row r="9" spans="2:4" ht="9.75" customHeight="1">
      <c r="B9" s="5" t="s">
        <v>8</v>
      </c>
      <c r="C9" s="2">
        <v>8754</v>
      </c>
      <c r="D9" s="2">
        <v>13829</v>
      </c>
    </row>
    <row r="10" spans="2:4" ht="9.75" customHeight="1">
      <c r="B10" s="5" t="s">
        <v>9</v>
      </c>
      <c r="C10" s="2">
        <v>4162</v>
      </c>
      <c r="D10" s="2">
        <v>5560</v>
      </c>
    </row>
    <row r="11" spans="2:4" ht="9.75" customHeight="1">
      <c r="B11" s="5" t="s">
        <v>10</v>
      </c>
      <c r="C11" s="2">
        <v>27155</v>
      </c>
      <c r="D11" s="2">
        <v>47184</v>
      </c>
    </row>
    <row r="12" spans="2:4" ht="9.75" customHeight="1">
      <c r="B12" s="5" t="s">
        <v>11</v>
      </c>
      <c r="C12" s="2">
        <v>677</v>
      </c>
      <c r="D12" s="2">
        <v>1078</v>
      </c>
    </row>
    <row r="13" spans="2:4" ht="9.75" customHeight="1">
      <c r="B13" s="5" t="s">
        <v>12</v>
      </c>
      <c r="C13" s="2">
        <v>8196</v>
      </c>
      <c r="D13" s="2">
        <v>11334</v>
      </c>
    </row>
    <row r="14" spans="2:4" ht="9.75" customHeight="1">
      <c r="B14" s="5" t="s">
        <v>13</v>
      </c>
      <c r="C14" s="2">
        <v>8349</v>
      </c>
      <c r="D14" s="2">
        <v>14241</v>
      </c>
    </row>
    <row r="15" spans="1:4" ht="9.75" customHeight="1">
      <c r="A15" s="3" t="s">
        <v>114</v>
      </c>
      <c r="C15" s="2">
        <v>126677</v>
      </c>
      <c r="D15" s="2">
        <v>171691</v>
      </c>
    </row>
    <row r="16" spans="2:4" s="4" customFormat="1" ht="9.75" customHeight="1">
      <c r="B16" s="6" t="s">
        <v>115</v>
      </c>
      <c r="C16" s="4">
        <f>C15/298368</f>
        <v>0.4245663073788074</v>
      </c>
      <c r="D16" s="4">
        <f>D15/298368</f>
        <v>0.5754336926211926</v>
      </c>
    </row>
    <row r="17" spans="2:4" ht="4.5" customHeight="1">
      <c r="B17" s="7"/>
      <c r="C17" s="2"/>
      <c r="D17" s="2"/>
    </row>
    <row r="18" spans="1:4" ht="9.75" customHeight="1">
      <c r="A18" s="3" t="s">
        <v>21</v>
      </c>
      <c r="B18" s="7"/>
      <c r="C18" s="2"/>
      <c r="D18" s="2"/>
    </row>
    <row r="19" spans="2:4" ht="9.75" customHeight="1">
      <c r="B19" s="5" t="s">
        <v>15</v>
      </c>
      <c r="C19" s="2">
        <v>4065</v>
      </c>
      <c r="D19" s="2">
        <v>4502</v>
      </c>
    </row>
    <row r="20" spans="2:4" ht="9.75" customHeight="1">
      <c r="B20" s="5" t="s">
        <v>16</v>
      </c>
      <c r="C20" s="2">
        <v>36162</v>
      </c>
      <c r="D20" s="2">
        <v>19437</v>
      </c>
    </row>
    <row r="21" spans="2:4" ht="9.75" customHeight="1">
      <c r="B21" s="5" t="s">
        <v>17</v>
      </c>
      <c r="C21" s="2">
        <v>105153</v>
      </c>
      <c r="D21" s="2">
        <v>26105</v>
      </c>
    </row>
    <row r="22" spans="2:4" ht="9.75" customHeight="1">
      <c r="B22" s="5" t="s">
        <v>18</v>
      </c>
      <c r="C22" s="2">
        <v>24254</v>
      </c>
      <c r="D22" s="2">
        <v>10224</v>
      </c>
    </row>
    <row r="23" spans="2:4" ht="9.75" customHeight="1">
      <c r="B23" s="5" t="s">
        <v>19</v>
      </c>
      <c r="C23" s="2">
        <v>66999</v>
      </c>
      <c r="D23" s="2">
        <v>23378</v>
      </c>
    </row>
    <row r="24" spans="2:4" ht="9.75" customHeight="1">
      <c r="B24" s="5" t="s">
        <v>20</v>
      </c>
      <c r="C24" s="2">
        <v>2658</v>
      </c>
      <c r="D24" s="2">
        <v>2943</v>
      </c>
    </row>
    <row r="25" spans="1:4" ht="9.75" customHeight="1">
      <c r="A25" s="3" t="s">
        <v>114</v>
      </c>
      <c r="C25" s="2">
        <v>239291</v>
      </c>
      <c r="D25" s="2">
        <v>86589</v>
      </c>
    </row>
    <row r="26" spans="2:4" s="4" customFormat="1" ht="9.75" customHeight="1">
      <c r="B26" s="6" t="s">
        <v>115</v>
      </c>
      <c r="C26" s="4">
        <f>C25/325880</f>
        <v>0.73429176383945</v>
      </c>
      <c r="D26" s="4">
        <f>D25/325880</f>
        <v>0.2657082361605499</v>
      </c>
    </row>
    <row r="27" spans="2:4" ht="4.5" customHeight="1">
      <c r="B27" s="7"/>
      <c r="C27" s="2"/>
      <c r="D27" s="2"/>
    </row>
    <row r="28" spans="1:4" ht="9.75" customHeight="1">
      <c r="A28" s="3" t="s">
        <v>29</v>
      </c>
      <c r="B28" s="7"/>
      <c r="C28" s="2"/>
      <c r="D28" s="2"/>
    </row>
    <row r="29" spans="2:4" ht="9.75" customHeight="1">
      <c r="B29" s="5" t="s">
        <v>22</v>
      </c>
      <c r="C29" s="2">
        <v>2482</v>
      </c>
      <c r="D29" s="2">
        <v>3253</v>
      </c>
    </row>
    <row r="30" spans="2:4" ht="9.75" customHeight="1">
      <c r="B30" s="5" t="s">
        <v>4</v>
      </c>
      <c r="C30" s="2">
        <v>3239</v>
      </c>
      <c r="D30" s="2">
        <v>4910</v>
      </c>
    </row>
    <row r="31" spans="2:4" ht="9.75" customHeight="1">
      <c r="B31" s="5" t="s">
        <v>23</v>
      </c>
      <c r="C31" s="2">
        <v>6349</v>
      </c>
      <c r="D31" s="2">
        <v>3985</v>
      </c>
    </row>
    <row r="32" spans="2:4" ht="9.75" customHeight="1">
      <c r="B32" s="5" t="s">
        <v>24</v>
      </c>
      <c r="C32" s="2">
        <v>5112</v>
      </c>
      <c r="D32" s="2">
        <v>5653</v>
      </c>
    </row>
    <row r="33" spans="2:4" ht="9.75" customHeight="1">
      <c r="B33" s="5" t="s">
        <v>25</v>
      </c>
      <c r="C33" s="2">
        <v>56247</v>
      </c>
      <c r="D33" s="2">
        <v>38077</v>
      </c>
    </row>
    <row r="34" spans="2:4" ht="9.75" customHeight="1">
      <c r="B34" s="5" t="s">
        <v>26</v>
      </c>
      <c r="C34" s="2">
        <v>12395</v>
      </c>
      <c r="D34" s="2">
        <v>17715</v>
      </c>
    </row>
    <row r="35" spans="2:4" ht="9.75" customHeight="1">
      <c r="B35" s="5" t="s">
        <v>27</v>
      </c>
      <c r="C35" s="2">
        <v>39634</v>
      </c>
      <c r="D35" s="2">
        <v>17826</v>
      </c>
    </row>
    <row r="36" spans="2:4" ht="9.75" customHeight="1">
      <c r="B36" s="5" t="s">
        <v>28</v>
      </c>
      <c r="C36" s="2">
        <v>7896</v>
      </c>
      <c r="D36" s="2">
        <v>11376</v>
      </c>
    </row>
    <row r="37" spans="1:4" ht="9.75" customHeight="1">
      <c r="A37" s="3" t="s">
        <v>114</v>
      </c>
      <c r="C37" s="2">
        <v>133354</v>
      </c>
      <c r="D37" s="2">
        <v>102795</v>
      </c>
    </row>
    <row r="38" spans="2:4" s="4" customFormat="1" ht="9.75" customHeight="1">
      <c r="B38" s="6" t="s">
        <v>115</v>
      </c>
      <c r="C38" s="4">
        <f>C37/236149</f>
        <v>0.5647027935752428</v>
      </c>
      <c r="D38" s="4">
        <f>D37/236149</f>
        <v>0.4352972064247573</v>
      </c>
    </row>
    <row r="39" spans="2:4" ht="4.5" customHeight="1">
      <c r="B39" s="7"/>
      <c r="C39" s="2"/>
      <c r="D39" s="2"/>
    </row>
    <row r="40" spans="1:4" ht="9.75" customHeight="1">
      <c r="A40" s="3" t="s">
        <v>38</v>
      </c>
      <c r="B40" s="7"/>
      <c r="C40" s="2"/>
      <c r="D40" s="2"/>
    </row>
    <row r="41" spans="2:4" ht="9.75" customHeight="1">
      <c r="B41" s="5" t="s">
        <v>30</v>
      </c>
      <c r="C41" s="2">
        <v>409</v>
      </c>
      <c r="D41" s="2">
        <v>229</v>
      </c>
    </row>
    <row r="42" spans="2:4" ht="9.75" customHeight="1">
      <c r="B42" s="5" t="s">
        <v>31</v>
      </c>
      <c r="C42" s="2">
        <v>7051</v>
      </c>
      <c r="D42" s="2">
        <v>10232</v>
      </c>
    </row>
    <row r="43" spans="2:4" ht="9.75" customHeight="1">
      <c r="B43" s="5" t="s">
        <v>32</v>
      </c>
      <c r="C43" s="2">
        <v>8878</v>
      </c>
      <c r="D43" s="2">
        <v>12477</v>
      </c>
    </row>
    <row r="44" spans="2:4" ht="9.75" customHeight="1">
      <c r="B44" s="5" t="s">
        <v>33</v>
      </c>
      <c r="C44" s="2">
        <v>35776</v>
      </c>
      <c r="D44" s="2">
        <v>50820</v>
      </c>
    </row>
    <row r="45" spans="2:4" ht="9.75" customHeight="1">
      <c r="B45" s="5" t="s">
        <v>34</v>
      </c>
      <c r="C45" s="2">
        <v>1861</v>
      </c>
      <c r="D45" s="2">
        <v>5258</v>
      </c>
    </row>
    <row r="46" spans="2:4" ht="9.75" customHeight="1">
      <c r="B46" s="5" t="s">
        <v>35</v>
      </c>
      <c r="C46" s="2">
        <v>4576</v>
      </c>
      <c r="D46" s="2">
        <v>8962</v>
      </c>
    </row>
    <row r="47" spans="2:4" ht="9.75" customHeight="1">
      <c r="B47" s="5" t="s">
        <v>36</v>
      </c>
      <c r="C47" s="2">
        <v>3551</v>
      </c>
      <c r="D47" s="2">
        <v>5268</v>
      </c>
    </row>
    <row r="48" spans="2:4" ht="9.75" customHeight="1">
      <c r="B48" s="5" t="s">
        <v>7</v>
      </c>
      <c r="C48" s="2">
        <v>4411</v>
      </c>
      <c r="D48" s="2">
        <v>2350</v>
      </c>
    </row>
    <row r="49" spans="2:4" ht="9.75" customHeight="1">
      <c r="B49" s="5" t="s">
        <v>8</v>
      </c>
      <c r="C49" s="2">
        <v>59845</v>
      </c>
      <c r="D49" s="2">
        <v>83310</v>
      </c>
    </row>
    <row r="50" spans="2:4" ht="9.75" customHeight="1">
      <c r="B50" s="5" t="s">
        <v>37</v>
      </c>
      <c r="C50" s="2">
        <v>10336</v>
      </c>
      <c r="D50" s="2">
        <v>13823</v>
      </c>
    </row>
    <row r="51" spans="1:4" ht="9.75" customHeight="1">
      <c r="A51" s="3" t="s">
        <v>114</v>
      </c>
      <c r="C51" s="2">
        <v>136694</v>
      </c>
      <c r="D51" s="2">
        <v>192729</v>
      </c>
    </row>
    <row r="52" spans="2:4" s="4" customFormat="1" ht="9.75" customHeight="1">
      <c r="B52" s="6" t="s">
        <v>115</v>
      </c>
      <c r="C52" s="4">
        <f>C51/329423</f>
        <v>0.41494977582014614</v>
      </c>
      <c r="D52" s="4">
        <f>D51/329423</f>
        <v>0.5850502241798539</v>
      </c>
    </row>
    <row r="53" spans="2:4" ht="4.5" customHeight="1">
      <c r="B53" s="7"/>
      <c r="C53" s="2"/>
      <c r="D53" s="2"/>
    </row>
    <row r="54" spans="1:4" ht="9.75" customHeight="1">
      <c r="A54" s="3" t="s">
        <v>41</v>
      </c>
      <c r="B54" s="7"/>
      <c r="C54" s="2"/>
      <c r="D54" s="2"/>
    </row>
    <row r="55" spans="2:4" ht="9.75" customHeight="1">
      <c r="B55" s="5" t="s">
        <v>39</v>
      </c>
      <c r="C55" s="2">
        <v>28576</v>
      </c>
      <c r="D55" s="2">
        <v>8441</v>
      </c>
    </row>
    <row r="56" spans="2:4" ht="9.75" customHeight="1">
      <c r="B56" s="5" t="s">
        <v>23</v>
      </c>
      <c r="C56" s="2">
        <v>7194</v>
      </c>
      <c r="D56" s="2">
        <v>5439</v>
      </c>
    </row>
    <row r="57" spans="2:4" ht="9.75" customHeight="1">
      <c r="B57" s="5" t="s">
        <v>40</v>
      </c>
      <c r="C57" s="2">
        <v>37122</v>
      </c>
      <c r="D57" s="2">
        <v>18682</v>
      </c>
    </row>
    <row r="58" spans="2:4" ht="9.75" customHeight="1">
      <c r="B58" s="5" t="s">
        <v>25</v>
      </c>
      <c r="C58" s="2">
        <v>42004</v>
      </c>
      <c r="D58" s="2">
        <v>12557</v>
      </c>
    </row>
    <row r="59" spans="2:4" ht="9.75" customHeight="1">
      <c r="B59" s="5" t="s">
        <v>19</v>
      </c>
      <c r="C59" s="2">
        <v>87893</v>
      </c>
      <c r="D59" s="2">
        <v>31878</v>
      </c>
    </row>
    <row r="60" spans="1:4" ht="9.75" customHeight="1">
      <c r="A60" s="3" t="s">
        <v>114</v>
      </c>
      <c r="C60" s="2">
        <v>202789</v>
      </c>
      <c r="D60" s="2">
        <v>76997</v>
      </c>
    </row>
    <row r="61" spans="2:4" s="4" customFormat="1" ht="9.75" customHeight="1">
      <c r="B61" s="6" t="s">
        <v>115</v>
      </c>
      <c r="C61" s="4">
        <f>C60/279786</f>
        <v>0.724800383149979</v>
      </c>
      <c r="D61" s="4">
        <f>D60/279786</f>
        <v>0.2751996168500211</v>
      </c>
    </row>
    <row r="62" spans="2:4" ht="4.5" customHeight="1">
      <c r="B62" s="7"/>
      <c r="C62" s="2"/>
      <c r="D62" s="2"/>
    </row>
    <row r="63" spans="1:4" ht="9.75" customHeight="1">
      <c r="A63" s="3" t="s">
        <v>42</v>
      </c>
      <c r="B63" s="7"/>
      <c r="C63" s="2"/>
      <c r="D63" s="2"/>
    </row>
    <row r="64" spans="2:4" ht="9.75" customHeight="1">
      <c r="B64" s="5" t="s">
        <v>24</v>
      </c>
      <c r="C64" s="2">
        <v>145534</v>
      </c>
      <c r="D64" s="2">
        <v>56889</v>
      </c>
    </row>
    <row r="65" spans="2:4" ht="9.75" customHeight="1">
      <c r="B65" s="5" t="s">
        <v>27</v>
      </c>
      <c r="C65" s="2">
        <v>9514</v>
      </c>
      <c r="D65" s="2">
        <v>5642</v>
      </c>
    </row>
    <row r="66" spans="1:4" ht="9.75" customHeight="1">
      <c r="A66" s="3" t="s">
        <v>114</v>
      </c>
      <c r="C66" s="2">
        <v>155048</v>
      </c>
      <c r="D66" s="2">
        <v>62531</v>
      </c>
    </row>
    <row r="67" spans="2:4" s="4" customFormat="1" ht="9.75" customHeight="1">
      <c r="B67" s="6" t="s">
        <v>115</v>
      </c>
      <c r="C67" s="4">
        <f>C66/217579</f>
        <v>0.7126055363798895</v>
      </c>
      <c r="D67" s="4">
        <f>D66/217579</f>
        <v>0.2873944636201104</v>
      </c>
    </row>
    <row r="68" spans="2:4" ht="4.5" customHeight="1">
      <c r="B68" s="7"/>
      <c r="C68" s="2"/>
      <c r="D68" s="2"/>
    </row>
    <row r="69" spans="1:4" ht="9.75" customHeight="1">
      <c r="A69" s="3" t="s">
        <v>43</v>
      </c>
      <c r="B69" s="7"/>
      <c r="C69" s="2"/>
      <c r="D69" s="2"/>
    </row>
    <row r="70" spans="2:4" ht="9.75" customHeight="1">
      <c r="B70" s="5" t="s">
        <v>24</v>
      </c>
      <c r="C70" s="2">
        <v>147712</v>
      </c>
      <c r="D70" s="2">
        <v>128482</v>
      </c>
    </row>
    <row r="71" spans="1:4" ht="9.75" customHeight="1">
      <c r="A71" s="3" t="s">
        <v>114</v>
      </c>
      <c r="C71" s="2">
        <v>147712</v>
      </c>
      <c r="D71" s="2">
        <v>128482</v>
      </c>
    </row>
    <row r="72" spans="2:4" s="4" customFormat="1" ht="9.75" customHeight="1">
      <c r="B72" s="6" t="s">
        <v>115</v>
      </c>
      <c r="C72" s="4">
        <f>C71/276194</f>
        <v>0.5348124868751675</v>
      </c>
      <c r="D72" s="4">
        <f>D71/276194</f>
        <v>0.46518751312483253</v>
      </c>
    </row>
    <row r="73" spans="2:4" ht="4.5" customHeight="1">
      <c r="B73" s="7"/>
      <c r="C73" s="2"/>
      <c r="D73" s="2"/>
    </row>
    <row r="74" spans="1:4" ht="9.75" customHeight="1">
      <c r="A74" s="3" t="s">
        <v>47</v>
      </c>
      <c r="B74" s="7"/>
      <c r="C74" s="2"/>
      <c r="D74" s="2"/>
    </row>
    <row r="75" spans="2:4" ht="9.75" customHeight="1">
      <c r="B75" s="5" t="s">
        <v>44</v>
      </c>
      <c r="C75" s="2">
        <v>3333</v>
      </c>
      <c r="D75" s="2">
        <v>4494</v>
      </c>
    </row>
    <row r="76" spans="2:4" ht="9.75" customHeight="1">
      <c r="B76" s="5" t="s">
        <v>45</v>
      </c>
      <c r="C76" s="2">
        <v>2600</v>
      </c>
      <c r="D76" s="2">
        <v>2404</v>
      </c>
    </row>
    <row r="77" spans="2:4" ht="9.75" customHeight="1">
      <c r="B77" s="5" t="s">
        <v>46</v>
      </c>
      <c r="C77" s="2">
        <v>82428</v>
      </c>
      <c r="D77" s="2">
        <v>107962</v>
      </c>
    </row>
    <row r="78" spans="1:4" ht="9.75" customHeight="1">
      <c r="A78" s="3" t="s">
        <v>114</v>
      </c>
      <c r="C78" s="2">
        <v>88361</v>
      </c>
      <c r="D78" s="2">
        <v>114860</v>
      </c>
    </row>
    <row r="79" spans="2:4" s="4" customFormat="1" ht="9.75" customHeight="1">
      <c r="B79" s="6" t="s">
        <v>115</v>
      </c>
      <c r="C79" s="4">
        <f>C78/203221</f>
        <v>0.43480250564656214</v>
      </c>
      <c r="D79" s="4">
        <f>D78/203221</f>
        <v>0.5651974943534379</v>
      </c>
    </row>
    <row r="80" spans="2:4" ht="4.5" customHeight="1">
      <c r="B80" s="7"/>
      <c r="C80" s="2"/>
      <c r="D80" s="2"/>
    </row>
    <row r="81" spans="1:4" ht="9.75" customHeight="1">
      <c r="A81" s="3" t="s">
        <v>49</v>
      </c>
      <c r="B81" s="7"/>
      <c r="C81" s="2"/>
      <c r="D81" s="2"/>
    </row>
    <row r="82" spans="2:4" ht="9.75" customHeight="1">
      <c r="B82" s="5" t="s">
        <v>39</v>
      </c>
      <c r="C82" s="2">
        <v>42134</v>
      </c>
      <c r="D82" s="2">
        <v>24665</v>
      </c>
    </row>
    <row r="83" spans="2:4" ht="9.75" customHeight="1">
      <c r="B83" s="5" t="s">
        <v>24</v>
      </c>
      <c r="C83" s="2">
        <v>3720</v>
      </c>
      <c r="D83" s="2">
        <v>4388</v>
      </c>
    </row>
    <row r="84" spans="2:4" ht="9.75" customHeight="1">
      <c r="B84" s="5" t="s">
        <v>48</v>
      </c>
      <c r="C84" s="2">
        <v>82676</v>
      </c>
      <c r="D84" s="2">
        <v>58048</v>
      </c>
    </row>
    <row r="85" spans="1:4" ht="9.75" customHeight="1">
      <c r="A85" s="3" t="s">
        <v>114</v>
      </c>
      <c r="C85" s="2">
        <v>128530</v>
      </c>
      <c r="D85" s="2">
        <v>87101</v>
      </c>
    </row>
    <row r="86" spans="2:4" s="4" customFormat="1" ht="9.75" customHeight="1">
      <c r="B86" s="6" t="s">
        <v>115</v>
      </c>
      <c r="C86" s="4">
        <f>C85/215631</f>
        <v>0.5960645732756422</v>
      </c>
      <c r="D86" s="4">
        <f>D85/215631</f>
        <v>0.40393542672435784</v>
      </c>
    </row>
    <row r="87" spans="2:4" ht="4.5" customHeight="1">
      <c r="B87" s="7"/>
      <c r="C87" s="2"/>
      <c r="D87" s="2"/>
    </row>
    <row r="88" spans="1:4" ht="9.75" customHeight="1">
      <c r="A88" s="3" t="s">
        <v>51</v>
      </c>
      <c r="B88" s="7"/>
      <c r="C88" s="2"/>
      <c r="D88" s="2"/>
    </row>
    <row r="89" spans="2:4" ht="9.75" customHeight="1">
      <c r="B89" s="5" t="s">
        <v>48</v>
      </c>
      <c r="C89" s="2">
        <v>31030</v>
      </c>
      <c r="D89" s="2">
        <v>27739</v>
      </c>
    </row>
    <row r="90" spans="2:4" ht="9.75" customHeight="1">
      <c r="B90" s="5" t="s">
        <v>50</v>
      </c>
      <c r="C90" s="2">
        <v>78470</v>
      </c>
      <c r="D90" s="2">
        <v>73060</v>
      </c>
    </row>
    <row r="91" spans="1:4" ht="9.75" customHeight="1">
      <c r="A91" s="3" t="s">
        <v>114</v>
      </c>
      <c r="C91" s="2">
        <v>109500</v>
      </c>
      <c r="D91" s="2">
        <v>100799</v>
      </c>
    </row>
    <row r="92" spans="2:4" s="4" customFormat="1" ht="9.75" customHeight="1">
      <c r="B92" s="6" t="s">
        <v>115</v>
      </c>
      <c r="C92" s="4">
        <f>C91/210299</f>
        <v>0.5206872120171755</v>
      </c>
      <c r="D92" s="4">
        <f>D91/210299</f>
        <v>0.47931278798282445</v>
      </c>
    </row>
    <row r="93" spans="2:4" ht="4.5" customHeight="1">
      <c r="B93" s="7"/>
      <c r="C93" s="2"/>
      <c r="D93" s="2"/>
    </row>
    <row r="94" spans="1:4" ht="9.75" customHeight="1">
      <c r="A94" s="3" t="s">
        <v>52</v>
      </c>
      <c r="B94" s="7"/>
      <c r="C94" s="2"/>
      <c r="D94" s="2"/>
    </row>
    <row r="95" spans="2:4" ht="9.75" customHeight="1">
      <c r="B95" s="5" t="s">
        <v>39</v>
      </c>
      <c r="C95" s="2">
        <v>210766</v>
      </c>
      <c r="D95" s="2">
        <v>83994</v>
      </c>
    </row>
    <row r="96" spans="1:4" ht="9.75" customHeight="1">
      <c r="A96" s="3" t="s">
        <v>114</v>
      </c>
      <c r="C96" s="2">
        <v>210766</v>
      </c>
      <c r="D96" s="2">
        <v>83994</v>
      </c>
    </row>
    <row r="97" spans="2:4" s="4" customFormat="1" ht="9.75" customHeight="1">
      <c r="B97" s="6" t="s">
        <v>115</v>
      </c>
      <c r="C97" s="4">
        <f>C96/294760</f>
        <v>0.7150427466413353</v>
      </c>
      <c r="D97" s="4">
        <f>D96/294760</f>
        <v>0.2849572533586647</v>
      </c>
    </row>
    <row r="98" spans="2:4" ht="4.5" customHeight="1">
      <c r="B98" s="7"/>
      <c r="C98" s="2"/>
      <c r="D98" s="2"/>
    </row>
    <row r="99" spans="1:4" ht="9.75" customHeight="1">
      <c r="A99" s="3" t="s">
        <v>54</v>
      </c>
      <c r="B99" s="7"/>
      <c r="C99" s="2"/>
      <c r="D99" s="2"/>
    </row>
    <row r="100" spans="2:4" ht="9.75" customHeight="1">
      <c r="B100" s="5" t="s">
        <v>53</v>
      </c>
      <c r="C100" s="2">
        <v>271892</v>
      </c>
      <c r="D100" s="2">
        <v>34264</v>
      </c>
    </row>
    <row r="101" spans="1:4" ht="9.75" customHeight="1">
      <c r="A101" s="3" t="s">
        <v>114</v>
      </c>
      <c r="C101" s="2">
        <v>271892</v>
      </c>
      <c r="D101" s="2">
        <v>34264</v>
      </c>
    </row>
    <row r="102" spans="2:4" s="4" customFormat="1" ht="9.75" customHeight="1">
      <c r="B102" s="6" t="s">
        <v>115</v>
      </c>
      <c r="C102" s="4">
        <f>C101/306156</f>
        <v>0.8880831994146775</v>
      </c>
      <c r="D102" s="4">
        <f>D101/306156</f>
        <v>0.11191680058532251</v>
      </c>
    </row>
    <row r="103" spans="2:4" ht="4.5" customHeight="1">
      <c r="B103" s="7"/>
      <c r="C103" s="2"/>
      <c r="D103" s="2"/>
    </row>
    <row r="104" spans="1:4" ht="9.75" customHeight="1">
      <c r="A104" s="3" t="s">
        <v>56</v>
      </c>
      <c r="B104" s="7"/>
      <c r="C104" s="2"/>
      <c r="D104" s="2"/>
    </row>
    <row r="105" spans="2:4" ht="9.75" customHeight="1">
      <c r="B105" s="5" t="s">
        <v>55</v>
      </c>
      <c r="C105" s="2">
        <v>266010</v>
      </c>
      <c r="D105" s="2">
        <v>26755</v>
      </c>
    </row>
    <row r="106" spans="2:4" ht="9.75" customHeight="1">
      <c r="B106" s="5" t="s">
        <v>53</v>
      </c>
      <c r="C106" s="2">
        <v>0</v>
      </c>
      <c r="D106" s="2">
        <v>0</v>
      </c>
    </row>
    <row r="107" spans="1:4" ht="9.75" customHeight="1">
      <c r="A107" s="3" t="s">
        <v>114</v>
      </c>
      <c r="C107" s="2">
        <v>266010</v>
      </c>
      <c r="D107" s="2">
        <v>26755</v>
      </c>
    </row>
    <row r="108" spans="2:4" s="4" customFormat="1" ht="9.75" customHeight="1">
      <c r="B108" s="6" t="s">
        <v>115</v>
      </c>
      <c r="C108" s="4">
        <f>C107/292765</f>
        <v>0.9086127098526121</v>
      </c>
      <c r="D108" s="4">
        <f>D107/292765</f>
        <v>0.09138729014738783</v>
      </c>
    </row>
    <row r="109" spans="2:4" ht="4.5" customHeight="1">
      <c r="B109" s="7"/>
      <c r="C109" s="2"/>
      <c r="D109" s="2"/>
    </row>
    <row r="110" spans="1:4" ht="9.75" customHeight="1">
      <c r="A110" s="3" t="s">
        <v>58</v>
      </c>
      <c r="B110" s="7"/>
      <c r="C110" s="2"/>
      <c r="D110" s="2"/>
    </row>
    <row r="111" spans="2:4" ht="9.75" customHeight="1">
      <c r="B111" s="5" t="s">
        <v>53</v>
      </c>
      <c r="C111" s="2">
        <v>33234</v>
      </c>
      <c r="D111" s="2">
        <v>5325</v>
      </c>
    </row>
    <row r="112" spans="2:4" ht="9.75" customHeight="1">
      <c r="B112" s="5" t="s">
        <v>57</v>
      </c>
      <c r="C112" s="2">
        <v>173997</v>
      </c>
      <c r="D112" s="2">
        <v>48612</v>
      </c>
    </row>
    <row r="113" spans="1:4" ht="9.75" customHeight="1">
      <c r="A113" s="3" t="s">
        <v>114</v>
      </c>
      <c r="C113" s="2">
        <v>207231</v>
      </c>
      <c r="D113" s="2">
        <v>53937</v>
      </c>
    </row>
    <row r="114" spans="2:4" s="4" customFormat="1" ht="9.75" customHeight="1">
      <c r="B114" s="6" t="s">
        <v>115</v>
      </c>
      <c r="C114" s="4">
        <f>C113/261168</f>
        <v>0.7934777614409116</v>
      </c>
      <c r="D114" s="4">
        <f>D113/261168</f>
        <v>0.2065222385590884</v>
      </c>
    </row>
    <row r="115" spans="2:4" ht="4.5" customHeight="1">
      <c r="B115" s="7"/>
      <c r="C115" s="2"/>
      <c r="D115" s="2"/>
    </row>
    <row r="116" spans="1:4" ht="9.75" customHeight="1">
      <c r="A116" s="3" t="s">
        <v>59</v>
      </c>
      <c r="B116" s="7"/>
      <c r="C116" s="2"/>
      <c r="D116" s="2"/>
    </row>
    <row r="117" spans="2:4" ht="9.75" customHeight="1">
      <c r="B117" s="5" t="s">
        <v>55</v>
      </c>
      <c r="C117" s="2">
        <v>159506</v>
      </c>
      <c r="D117" s="2">
        <v>62705</v>
      </c>
    </row>
    <row r="118" spans="2:4" ht="9.75" customHeight="1">
      <c r="B118" s="5" t="s">
        <v>39</v>
      </c>
      <c r="C118" s="2">
        <v>18718</v>
      </c>
      <c r="D118" s="2">
        <v>11210</v>
      </c>
    </row>
    <row r="119" spans="1:4" ht="9.75" customHeight="1">
      <c r="A119" s="3" t="s">
        <v>114</v>
      </c>
      <c r="C119" s="2">
        <v>178224</v>
      </c>
      <c r="D119" s="2">
        <v>73915</v>
      </c>
    </row>
    <row r="120" spans="2:4" s="4" customFormat="1" ht="9.75" customHeight="1">
      <c r="B120" s="6" t="s">
        <v>115</v>
      </c>
      <c r="C120" s="4">
        <f>C119/252139</f>
        <v>0.706848206743106</v>
      </c>
      <c r="D120" s="4">
        <f>D119/252139</f>
        <v>0.293151793256894</v>
      </c>
    </row>
    <row r="121" spans="2:4" ht="4.5" customHeight="1">
      <c r="B121" s="7"/>
      <c r="C121" s="2"/>
      <c r="D121" s="2"/>
    </row>
    <row r="122" spans="1:4" ht="9.75" customHeight="1">
      <c r="A122" s="3" t="s">
        <v>61</v>
      </c>
      <c r="B122" s="7"/>
      <c r="C122" s="2"/>
      <c r="D122" s="2"/>
    </row>
    <row r="123" spans="2:4" ht="9.75" customHeight="1">
      <c r="B123" s="5" t="s">
        <v>34</v>
      </c>
      <c r="C123" s="2">
        <v>43360</v>
      </c>
      <c r="D123" s="2">
        <v>19202</v>
      </c>
    </row>
    <row r="124" spans="2:4" ht="9.75" customHeight="1">
      <c r="B124" s="5" t="s">
        <v>35</v>
      </c>
      <c r="C124" s="2">
        <v>11421</v>
      </c>
      <c r="D124" s="2">
        <v>13980</v>
      </c>
    </row>
    <row r="125" spans="2:4" ht="9.75" customHeight="1">
      <c r="B125" s="5" t="s">
        <v>60</v>
      </c>
      <c r="C125" s="2">
        <v>32955</v>
      </c>
      <c r="D125" s="2">
        <v>27000</v>
      </c>
    </row>
    <row r="126" spans="1:4" ht="9.75" customHeight="1">
      <c r="A126" s="3" t="s">
        <v>114</v>
      </c>
      <c r="C126" s="2">
        <v>87736</v>
      </c>
      <c r="D126" s="2">
        <v>60182</v>
      </c>
    </row>
    <row r="127" spans="2:4" s="4" customFormat="1" ht="9.75" customHeight="1">
      <c r="B127" s="6" t="s">
        <v>115</v>
      </c>
      <c r="C127" s="4">
        <f>C126/147918</f>
        <v>0.5931394421233386</v>
      </c>
      <c r="D127" s="4">
        <f>D126/147918</f>
        <v>0.40686055787666137</v>
      </c>
    </row>
    <row r="128" spans="2:4" ht="4.5" customHeight="1">
      <c r="B128" s="7"/>
      <c r="C128" s="2"/>
      <c r="D128" s="2"/>
    </row>
    <row r="129" spans="1:4" ht="9.75" customHeight="1">
      <c r="A129" s="3" t="s">
        <v>63</v>
      </c>
      <c r="B129" s="7"/>
      <c r="C129" s="2"/>
      <c r="D129" s="2"/>
    </row>
    <row r="130" spans="2:4" ht="9.75" customHeight="1">
      <c r="B130" s="5" t="s">
        <v>55</v>
      </c>
      <c r="C130" s="2">
        <v>42940</v>
      </c>
      <c r="D130" s="2">
        <v>13853</v>
      </c>
    </row>
    <row r="131" spans="2:4" ht="9.75" customHeight="1">
      <c r="B131" s="5" t="s">
        <v>62</v>
      </c>
      <c r="C131" s="2">
        <v>122172</v>
      </c>
      <c r="D131" s="2">
        <v>41830</v>
      </c>
    </row>
    <row r="132" spans="1:4" ht="9.75" customHeight="1">
      <c r="A132" s="3" t="s">
        <v>114</v>
      </c>
      <c r="C132" s="2">
        <v>165112</v>
      </c>
      <c r="D132" s="2">
        <v>55683</v>
      </c>
    </row>
    <row r="133" spans="2:4" s="4" customFormat="1" ht="9.75" customHeight="1">
      <c r="B133" s="6" t="s">
        <v>115</v>
      </c>
      <c r="C133" s="4">
        <f>C132/220795</f>
        <v>0.7478067891030141</v>
      </c>
      <c r="D133" s="4">
        <f>D132/220795</f>
        <v>0.2521932108969859</v>
      </c>
    </row>
    <row r="134" spans="2:4" ht="4.5" customHeight="1">
      <c r="B134" s="7"/>
      <c r="C134" s="2"/>
      <c r="D134" s="2"/>
    </row>
    <row r="135" spans="1:4" ht="9.75" customHeight="1">
      <c r="A135" s="3" t="s">
        <v>65</v>
      </c>
      <c r="B135" s="7"/>
      <c r="C135" s="2"/>
      <c r="D135" s="2"/>
    </row>
    <row r="136" spans="2:4" ht="9.75" customHeight="1">
      <c r="B136" s="5" t="s">
        <v>57</v>
      </c>
      <c r="C136" s="2">
        <v>39506</v>
      </c>
      <c r="D136" s="2">
        <v>14367</v>
      </c>
    </row>
    <row r="137" spans="2:4" ht="9.75" customHeight="1">
      <c r="B137" s="5" t="s">
        <v>62</v>
      </c>
      <c r="C137" s="2">
        <v>162794</v>
      </c>
      <c r="D137" s="2">
        <v>66038</v>
      </c>
    </row>
    <row r="138" spans="2:4" ht="9.75" customHeight="1">
      <c r="B138" s="5" t="s">
        <v>64</v>
      </c>
      <c r="C138" s="2">
        <v>19374</v>
      </c>
      <c r="D138" s="2">
        <v>7722</v>
      </c>
    </row>
    <row r="139" spans="1:4" ht="9.75" customHeight="1">
      <c r="A139" s="3" t="s">
        <v>114</v>
      </c>
      <c r="C139" s="2">
        <v>221674</v>
      </c>
      <c r="D139" s="2">
        <v>88127</v>
      </c>
    </row>
    <row r="140" spans="2:4" s="4" customFormat="1" ht="9.75" customHeight="1">
      <c r="B140" s="6" t="s">
        <v>115</v>
      </c>
      <c r="C140" s="4">
        <f>C139/309801</f>
        <v>0.7155367477832544</v>
      </c>
      <c r="D140" s="4">
        <f>D139/309801</f>
        <v>0.28446325221674557</v>
      </c>
    </row>
    <row r="141" spans="2:4" ht="4.5" customHeight="1">
      <c r="B141" s="7"/>
      <c r="C141" s="2"/>
      <c r="D141" s="2"/>
    </row>
    <row r="142" spans="1:4" ht="9.75" customHeight="1">
      <c r="A142" s="3" t="s">
        <v>66</v>
      </c>
      <c r="B142" s="7"/>
      <c r="C142" s="2"/>
      <c r="D142" s="2"/>
    </row>
    <row r="143" spans="2:4" ht="9.75" customHeight="1">
      <c r="B143" s="5" t="s">
        <v>62</v>
      </c>
      <c r="C143" s="2">
        <v>166564</v>
      </c>
      <c r="D143" s="2">
        <v>60011</v>
      </c>
    </row>
    <row r="144" spans="1:4" ht="9.75" customHeight="1">
      <c r="A144" s="3" t="s">
        <v>114</v>
      </c>
      <c r="C144" s="2">
        <v>166564</v>
      </c>
      <c r="D144" s="2">
        <v>60011</v>
      </c>
    </row>
    <row r="145" spans="2:4" s="4" customFormat="1" ht="9.75" customHeight="1">
      <c r="B145" s="6" t="s">
        <v>115</v>
      </c>
      <c r="C145" s="4">
        <f>C144/226575</f>
        <v>0.7351384751186142</v>
      </c>
      <c r="D145" s="4">
        <f>D144/226575</f>
        <v>0.26486152488138587</v>
      </c>
    </row>
    <row r="146" spans="2:4" ht="4.5" customHeight="1">
      <c r="B146" s="7"/>
      <c r="C146" s="2"/>
      <c r="D146" s="2"/>
    </row>
    <row r="147" spans="1:4" ht="9.75" customHeight="1">
      <c r="A147" s="3" t="s">
        <v>69</v>
      </c>
      <c r="B147" s="7"/>
      <c r="C147" s="2"/>
      <c r="D147" s="2"/>
    </row>
    <row r="148" spans="2:4" ht="9.75" customHeight="1">
      <c r="B148" s="5" t="s">
        <v>67</v>
      </c>
      <c r="C148" s="2">
        <v>84585</v>
      </c>
      <c r="D148" s="2">
        <v>36930</v>
      </c>
    </row>
    <row r="149" spans="2:4" ht="9.75" customHeight="1">
      <c r="B149" s="5" t="s">
        <v>68</v>
      </c>
      <c r="C149" s="2">
        <v>11389</v>
      </c>
      <c r="D149" s="2">
        <v>7255</v>
      </c>
    </row>
    <row r="150" spans="2:4" ht="9.75" customHeight="1">
      <c r="B150" s="5" t="s">
        <v>62</v>
      </c>
      <c r="C150" s="2">
        <v>3117</v>
      </c>
      <c r="D150" s="2">
        <v>843</v>
      </c>
    </row>
    <row r="151" spans="2:4" ht="9.75" customHeight="1">
      <c r="B151" s="5" t="s">
        <v>64</v>
      </c>
      <c r="C151" s="2">
        <v>71735</v>
      </c>
      <c r="D151" s="2">
        <v>17741</v>
      </c>
    </row>
    <row r="152" spans="1:4" ht="9.75" customHeight="1">
      <c r="A152" s="3" t="s">
        <v>114</v>
      </c>
      <c r="C152" s="2">
        <v>170826</v>
      </c>
      <c r="D152" s="2">
        <v>62769</v>
      </c>
    </row>
    <row r="153" spans="2:4" s="4" customFormat="1" ht="9.75" customHeight="1">
      <c r="B153" s="6" t="s">
        <v>115</v>
      </c>
      <c r="C153" s="4">
        <f>C152/233595</f>
        <v>0.7312913375714377</v>
      </c>
      <c r="D153" s="4">
        <f>D152/233595</f>
        <v>0.26870866242856223</v>
      </c>
    </row>
    <row r="154" spans="2:4" ht="4.5" customHeight="1">
      <c r="B154" s="7"/>
      <c r="C154" s="2"/>
      <c r="D154" s="2"/>
    </row>
    <row r="155" spans="1:4" ht="9.75" customHeight="1">
      <c r="A155" s="3" t="s">
        <v>73</v>
      </c>
      <c r="B155" s="7"/>
      <c r="C155" s="2"/>
      <c r="D155" s="2"/>
    </row>
    <row r="156" spans="2:4" ht="9.75" customHeight="1">
      <c r="B156" s="5" t="s">
        <v>34</v>
      </c>
      <c r="C156" s="2">
        <v>21848</v>
      </c>
      <c r="D156" s="2">
        <v>18494</v>
      </c>
    </row>
    <row r="157" spans="2:4" ht="9.75" customHeight="1">
      <c r="B157" s="5" t="s">
        <v>70</v>
      </c>
      <c r="C157" s="2">
        <v>28207</v>
      </c>
      <c r="D157" s="2">
        <v>13882</v>
      </c>
    </row>
    <row r="158" spans="2:4" ht="9.75" customHeight="1">
      <c r="B158" s="5" t="s">
        <v>71</v>
      </c>
      <c r="C158" s="2">
        <v>13304</v>
      </c>
      <c r="D158" s="2">
        <v>17916</v>
      </c>
    </row>
    <row r="159" spans="2:4" ht="9.75" customHeight="1">
      <c r="B159" s="5" t="s">
        <v>72</v>
      </c>
      <c r="C159" s="2">
        <v>2150</v>
      </c>
      <c r="D159" s="2">
        <v>1944</v>
      </c>
    </row>
    <row r="160" spans="1:4" ht="9.75" customHeight="1">
      <c r="A160" s="3" t="s">
        <v>114</v>
      </c>
      <c r="C160" s="2">
        <v>65509</v>
      </c>
      <c r="D160" s="2">
        <v>52236</v>
      </c>
    </row>
    <row r="161" spans="2:4" s="4" customFormat="1" ht="9.75" customHeight="1">
      <c r="B161" s="6" t="s">
        <v>115</v>
      </c>
      <c r="C161" s="4">
        <f>C160/117745</f>
        <v>0.5563633275298314</v>
      </c>
      <c r="D161" s="4">
        <f>D160/117745</f>
        <v>0.4436366724701686</v>
      </c>
    </row>
    <row r="162" spans="2:4" ht="4.5" customHeight="1">
      <c r="B162" s="7"/>
      <c r="C162" s="2"/>
      <c r="D162" s="2"/>
    </row>
    <row r="163" spans="1:4" ht="9.75" customHeight="1">
      <c r="A163" s="3" t="s">
        <v>74</v>
      </c>
      <c r="B163" s="7"/>
      <c r="C163" s="2"/>
      <c r="D163" s="2"/>
    </row>
    <row r="164" spans="2:4" ht="9.75" customHeight="1">
      <c r="B164" s="5" t="s">
        <v>34</v>
      </c>
      <c r="C164" s="2">
        <v>62198</v>
      </c>
      <c r="D164" s="2">
        <v>80545</v>
      </c>
    </row>
    <row r="165" spans="2:4" ht="9.75" customHeight="1">
      <c r="B165" s="5" t="s">
        <v>72</v>
      </c>
      <c r="C165" s="2">
        <v>31417</v>
      </c>
      <c r="D165" s="2">
        <v>42361</v>
      </c>
    </row>
    <row r="166" spans="1:4" ht="9.75" customHeight="1">
      <c r="A166" s="3" t="s">
        <v>114</v>
      </c>
      <c r="C166" s="2">
        <v>93615</v>
      </c>
      <c r="D166" s="2">
        <v>122906</v>
      </c>
    </row>
    <row r="167" spans="2:4" s="4" customFormat="1" ht="9.75" customHeight="1">
      <c r="B167" s="6" t="s">
        <v>115</v>
      </c>
      <c r="C167" s="4">
        <f>C166/216521</f>
        <v>0.4323599096623422</v>
      </c>
      <c r="D167" s="4">
        <f>D166/216521</f>
        <v>0.5676400903376578</v>
      </c>
    </row>
    <row r="168" spans="2:4" ht="4.5" customHeight="1">
      <c r="B168" s="7"/>
      <c r="C168" s="2"/>
      <c r="D168" s="2"/>
    </row>
    <row r="169" spans="1:4" ht="9.75" customHeight="1">
      <c r="A169" s="3" t="s">
        <v>76</v>
      </c>
      <c r="B169" s="7"/>
      <c r="C169" s="2"/>
      <c r="D169" s="2"/>
    </row>
    <row r="170" spans="2:4" ht="9.75" customHeight="1">
      <c r="B170" s="5" t="s">
        <v>70</v>
      </c>
      <c r="C170" s="2">
        <v>64045</v>
      </c>
      <c r="D170" s="2">
        <v>112024</v>
      </c>
    </row>
    <row r="171" spans="2:4" ht="9.75" customHeight="1">
      <c r="B171" s="5" t="s">
        <v>75</v>
      </c>
      <c r="C171" s="2">
        <v>12225</v>
      </c>
      <c r="D171" s="2">
        <v>14548</v>
      </c>
    </row>
    <row r="172" spans="2:4" ht="9.75" customHeight="1">
      <c r="B172" s="5" t="s">
        <v>72</v>
      </c>
      <c r="C172" s="2">
        <v>8828</v>
      </c>
      <c r="D172" s="2">
        <v>12194</v>
      </c>
    </row>
    <row r="173" spans="1:4" ht="9.75" customHeight="1">
      <c r="A173" s="3" t="s">
        <v>114</v>
      </c>
      <c r="C173" s="2">
        <v>85098</v>
      </c>
      <c r="D173" s="2">
        <v>138766</v>
      </c>
    </row>
    <row r="174" spans="2:4" s="4" customFormat="1" ht="9.75" customHeight="1">
      <c r="B174" s="6" t="s">
        <v>115</v>
      </c>
      <c r="C174" s="4">
        <f>C173/223864</f>
        <v>0.38013258049530074</v>
      </c>
      <c r="D174" s="4">
        <f>D173/223864</f>
        <v>0.6198674195046993</v>
      </c>
    </row>
    <row r="175" spans="2:4" ht="4.5" customHeight="1">
      <c r="B175" s="7"/>
      <c r="C175" s="2"/>
      <c r="D175" s="2"/>
    </row>
    <row r="176" spans="1:4" ht="9.75" customHeight="1">
      <c r="A176" s="3" t="s">
        <v>80</v>
      </c>
      <c r="B176" s="7"/>
      <c r="C176" s="2"/>
      <c r="D176" s="2"/>
    </row>
    <row r="177" spans="2:4" ht="9.75" customHeight="1">
      <c r="B177" s="5" t="s">
        <v>77</v>
      </c>
      <c r="C177" s="2">
        <v>62216</v>
      </c>
      <c r="D177" s="2">
        <v>60262</v>
      </c>
    </row>
    <row r="178" spans="2:4" ht="9.75" customHeight="1">
      <c r="B178" s="5" t="s">
        <v>78</v>
      </c>
      <c r="C178" s="2">
        <v>93921</v>
      </c>
      <c r="D178" s="2">
        <v>63599</v>
      </c>
    </row>
    <row r="179" spans="2:4" ht="9.75" customHeight="1">
      <c r="B179" s="5" t="s">
        <v>79</v>
      </c>
      <c r="C179" s="2">
        <v>2726</v>
      </c>
      <c r="D179" s="2">
        <v>1477</v>
      </c>
    </row>
    <row r="180" spans="1:4" ht="9.75" customHeight="1">
      <c r="A180" s="3" t="s">
        <v>114</v>
      </c>
      <c r="C180" s="2">
        <v>158863</v>
      </c>
      <c r="D180" s="2">
        <v>125338</v>
      </c>
    </row>
    <row r="181" spans="2:4" s="4" customFormat="1" ht="9.75" customHeight="1">
      <c r="B181" s="6" t="s">
        <v>115</v>
      </c>
      <c r="C181" s="4">
        <f>C180/284201</f>
        <v>0.5589811436272216</v>
      </c>
      <c r="D181" s="4">
        <f>D180/284201</f>
        <v>0.44101885637277843</v>
      </c>
    </row>
    <row r="182" spans="2:4" ht="4.5" customHeight="1">
      <c r="B182" s="7"/>
      <c r="C182" s="2"/>
      <c r="D182" s="2"/>
    </row>
    <row r="183" spans="1:4" ht="9.75" customHeight="1">
      <c r="A183" s="3" t="s">
        <v>81</v>
      </c>
      <c r="B183" s="7"/>
      <c r="C183" s="2"/>
      <c r="D183" s="2"/>
    </row>
    <row r="184" spans="2:4" ht="9.75" customHeight="1">
      <c r="B184" s="5" t="s">
        <v>75</v>
      </c>
      <c r="C184" s="2">
        <v>97703</v>
      </c>
      <c r="D184" s="2">
        <v>95443</v>
      </c>
    </row>
    <row r="185" spans="2:4" ht="9.75" customHeight="1">
      <c r="B185" s="5" t="s">
        <v>79</v>
      </c>
      <c r="C185" s="2">
        <v>21939</v>
      </c>
      <c r="D185" s="2">
        <v>28113</v>
      </c>
    </row>
    <row r="186" spans="1:4" ht="9.75" customHeight="1">
      <c r="A186" s="3" t="s">
        <v>114</v>
      </c>
      <c r="C186" s="2">
        <v>119642</v>
      </c>
      <c r="D186" s="2">
        <v>123556</v>
      </c>
    </row>
    <row r="187" spans="2:4" s="4" customFormat="1" ht="9.75" customHeight="1">
      <c r="B187" s="6" t="s">
        <v>115</v>
      </c>
      <c r="C187" s="4">
        <f>C186/243198</f>
        <v>0.4919530588244969</v>
      </c>
      <c r="D187" s="4">
        <f>D186/243198</f>
        <v>0.5080469411755031</v>
      </c>
    </row>
    <row r="188" spans="2:4" ht="4.5" customHeight="1">
      <c r="B188" s="7"/>
      <c r="C188" s="2"/>
      <c r="D188" s="2"/>
    </row>
    <row r="189" spans="1:4" ht="9.75" customHeight="1">
      <c r="A189" s="3" t="s">
        <v>82</v>
      </c>
      <c r="B189" s="7"/>
      <c r="C189" s="2"/>
      <c r="D189" s="2"/>
    </row>
    <row r="190" spans="2:4" ht="9.75" customHeight="1">
      <c r="B190" s="5" t="s">
        <v>75</v>
      </c>
      <c r="C190" s="2">
        <v>2349</v>
      </c>
      <c r="D190" s="2">
        <v>2346</v>
      </c>
    </row>
    <row r="191" spans="2:4" ht="9.75" customHeight="1">
      <c r="B191" s="5" t="s">
        <v>79</v>
      </c>
      <c r="C191" s="2">
        <v>146264</v>
      </c>
      <c r="D191" s="2">
        <v>113492</v>
      </c>
    </row>
    <row r="192" spans="1:4" ht="9.75" customHeight="1">
      <c r="A192" s="3" t="s">
        <v>114</v>
      </c>
      <c r="C192" s="2">
        <v>148613</v>
      </c>
      <c r="D192" s="2">
        <v>115838</v>
      </c>
    </row>
    <row r="193" spans="2:4" s="4" customFormat="1" ht="9.75" customHeight="1">
      <c r="B193" s="6" t="s">
        <v>115</v>
      </c>
      <c r="C193" s="4">
        <f>C192/264451</f>
        <v>0.561968001633573</v>
      </c>
      <c r="D193" s="4">
        <f>D192/264451</f>
        <v>0.43803199836642703</v>
      </c>
    </row>
    <row r="194" spans="2:4" ht="4.5" customHeight="1">
      <c r="B194" s="7"/>
      <c r="C194" s="2"/>
      <c r="D194" s="2"/>
    </row>
    <row r="195" spans="1:4" ht="9.75" customHeight="1">
      <c r="A195" s="3" t="s">
        <v>83</v>
      </c>
      <c r="B195" s="7"/>
      <c r="C195" s="2"/>
      <c r="D195" s="2"/>
    </row>
    <row r="196" spans="2:4" ht="9.75" customHeight="1">
      <c r="B196" s="5" t="s">
        <v>75</v>
      </c>
      <c r="C196" s="2">
        <v>153891</v>
      </c>
      <c r="D196" s="2">
        <v>76508</v>
      </c>
    </row>
    <row r="197" spans="2:4" ht="9.75" customHeight="1">
      <c r="B197" s="5" t="s">
        <v>46</v>
      </c>
      <c r="C197" s="2">
        <v>7329</v>
      </c>
      <c r="D197" s="2">
        <v>9725</v>
      </c>
    </row>
    <row r="198" spans="1:4" ht="9.75" customHeight="1">
      <c r="A198" s="3" t="s">
        <v>114</v>
      </c>
      <c r="C198" s="2">
        <v>161220</v>
      </c>
      <c r="D198" s="2">
        <v>86233</v>
      </c>
    </row>
    <row r="199" spans="2:4" s="4" customFormat="1" ht="9.75" customHeight="1">
      <c r="B199" s="6" t="s">
        <v>115</v>
      </c>
      <c r="C199" s="4">
        <f>C198/247453</f>
        <v>0.6515176619398432</v>
      </c>
      <c r="D199" s="4">
        <f>D198/247453</f>
        <v>0.3484823380601569</v>
      </c>
    </row>
    <row r="200" spans="2:4" ht="4.5" customHeight="1">
      <c r="B200" s="7"/>
      <c r="C200" s="2"/>
      <c r="D200" s="2"/>
    </row>
    <row r="201" spans="1:4" ht="9.75" customHeight="1">
      <c r="A201" s="3" t="s">
        <v>84</v>
      </c>
      <c r="B201" s="7"/>
      <c r="C201" s="2"/>
      <c r="D201" s="2"/>
    </row>
    <row r="202" spans="2:4" ht="9.75" customHeight="1">
      <c r="B202" s="5" t="s">
        <v>75</v>
      </c>
      <c r="C202" s="2">
        <v>188227</v>
      </c>
      <c r="D202" s="2">
        <v>68189</v>
      </c>
    </row>
    <row r="203" spans="1:4" ht="9.75" customHeight="1">
      <c r="A203" s="3" t="s">
        <v>114</v>
      </c>
      <c r="C203" s="2">
        <v>188227</v>
      </c>
      <c r="D203" s="2">
        <v>68189</v>
      </c>
    </row>
    <row r="204" spans="2:4" s="4" customFormat="1" ht="9.75" customHeight="1">
      <c r="B204" s="6" t="s">
        <v>115</v>
      </c>
      <c r="C204" s="4">
        <f>C203/256416</f>
        <v>0.7340688568576064</v>
      </c>
      <c r="D204" s="4">
        <f>D203/256416</f>
        <v>0.26593114314239363</v>
      </c>
    </row>
    <row r="205" spans="2:4" ht="4.5" customHeight="1">
      <c r="B205" s="7"/>
      <c r="C205" s="2"/>
      <c r="D205" s="2"/>
    </row>
    <row r="206" spans="1:4" ht="9.75" customHeight="1">
      <c r="A206" s="3" t="s">
        <v>85</v>
      </c>
      <c r="B206" s="7"/>
      <c r="C206" s="2"/>
      <c r="D206" s="2"/>
    </row>
    <row r="207" spans="2:4" ht="9.75" customHeight="1">
      <c r="B207" s="5" t="s">
        <v>75</v>
      </c>
      <c r="C207" s="2">
        <v>124795</v>
      </c>
      <c r="D207" s="2">
        <v>35629</v>
      </c>
    </row>
    <row r="208" spans="1:4" ht="9.75" customHeight="1">
      <c r="A208" s="3" t="s">
        <v>114</v>
      </c>
      <c r="C208" s="2">
        <v>124795</v>
      </c>
      <c r="D208" s="2">
        <v>35629</v>
      </c>
    </row>
    <row r="209" spans="2:4" s="4" customFormat="1" ht="9.75" customHeight="1">
      <c r="B209" s="6" t="s">
        <v>115</v>
      </c>
      <c r="C209" s="4">
        <f>C208/160424</f>
        <v>0.7779072956664839</v>
      </c>
      <c r="D209" s="4">
        <f>D208/160424</f>
        <v>0.2220927043335162</v>
      </c>
    </row>
    <row r="210" spans="2:4" ht="4.5" customHeight="1">
      <c r="B210" s="7"/>
      <c r="C210" s="2"/>
      <c r="D210" s="2"/>
    </row>
    <row r="211" spans="1:4" ht="9.75" customHeight="1">
      <c r="A211" s="3" t="s">
        <v>86</v>
      </c>
      <c r="B211" s="7"/>
      <c r="C211" s="2"/>
      <c r="D211" s="2"/>
    </row>
    <row r="212" spans="2:4" ht="9.75" customHeight="1">
      <c r="B212" s="5" t="s">
        <v>75</v>
      </c>
      <c r="C212" s="2">
        <v>187224</v>
      </c>
      <c r="D212" s="2">
        <v>85580</v>
      </c>
    </row>
    <row r="213" spans="2:4" ht="9.75" customHeight="1">
      <c r="B213" s="5" t="s">
        <v>79</v>
      </c>
      <c r="C213" s="2">
        <v>554</v>
      </c>
      <c r="D213" s="2">
        <v>521</v>
      </c>
    </row>
    <row r="214" spans="1:4" ht="9.75" customHeight="1">
      <c r="A214" s="3" t="s">
        <v>114</v>
      </c>
      <c r="C214" s="2">
        <v>187778</v>
      </c>
      <c r="D214" s="2">
        <v>86101</v>
      </c>
    </row>
    <row r="215" spans="2:4" s="4" customFormat="1" ht="9.75" customHeight="1">
      <c r="B215" s="6" t="s">
        <v>115</v>
      </c>
      <c r="C215" s="4">
        <f>C214/273879</f>
        <v>0.6856239434202696</v>
      </c>
      <c r="D215" s="4">
        <f>D214/273879</f>
        <v>0.31437605657973045</v>
      </c>
    </row>
    <row r="216" spans="2:4" ht="4.5" customHeight="1">
      <c r="B216" s="7"/>
      <c r="C216" s="2"/>
      <c r="D216" s="2"/>
    </row>
    <row r="217" spans="1:4" ht="9.75" customHeight="1">
      <c r="A217" s="3" t="s">
        <v>87</v>
      </c>
      <c r="B217" s="7"/>
      <c r="C217" s="2"/>
      <c r="D217" s="2"/>
    </row>
    <row r="218" spans="2:4" ht="9.75" customHeight="1">
      <c r="B218" s="5" t="s">
        <v>46</v>
      </c>
      <c r="C218" s="2">
        <v>114857</v>
      </c>
      <c r="D218" s="2">
        <v>80914</v>
      </c>
    </row>
    <row r="219" spans="1:4" ht="9.75" customHeight="1">
      <c r="A219" s="3" t="s">
        <v>114</v>
      </c>
      <c r="C219" s="2">
        <v>114857</v>
      </c>
      <c r="D219" s="2">
        <v>80914</v>
      </c>
    </row>
    <row r="220" spans="2:4" s="4" customFormat="1" ht="9.75" customHeight="1">
      <c r="B220" s="6" t="s">
        <v>115</v>
      </c>
      <c r="C220" s="4">
        <f>C219/195771</f>
        <v>0.586690572148071</v>
      </c>
      <c r="D220" s="4">
        <f>D219/195771</f>
        <v>0.41330942785192903</v>
      </c>
    </row>
    <row r="221" spans="2:4" ht="4.5" customHeight="1">
      <c r="B221" s="7"/>
      <c r="C221" s="2"/>
      <c r="D221" s="2"/>
    </row>
    <row r="222" spans="1:4" ht="9.75" customHeight="1">
      <c r="A222" s="3" t="s">
        <v>88</v>
      </c>
      <c r="B222" s="7"/>
      <c r="C222" s="2"/>
      <c r="D222" s="2"/>
    </row>
    <row r="223" spans="2:4" ht="9.75" customHeight="1">
      <c r="B223" s="5" t="s">
        <v>75</v>
      </c>
      <c r="C223" s="2">
        <v>131330</v>
      </c>
      <c r="D223" s="2">
        <v>65659</v>
      </c>
    </row>
    <row r="224" spans="1:4" ht="9.75" customHeight="1">
      <c r="A224" s="3" t="s">
        <v>114</v>
      </c>
      <c r="C224" s="2">
        <v>131330</v>
      </c>
      <c r="D224" s="2">
        <v>65659</v>
      </c>
    </row>
    <row r="225" spans="2:4" s="4" customFormat="1" ht="9.75" customHeight="1">
      <c r="B225" s="6" t="s">
        <v>115</v>
      </c>
      <c r="C225" s="4">
        <f>C224/196989</f>
        <v>0.6666869723690155</v>
      </c>
      <c r="D225" s="4">
        <f>D224/196989</f>
        <v>0.33331302763098447</v>
      </c>
    </row>
    <row r="226" spans="2:4" ht="4.5" customHeight="1">
      <c r="B226" s="7"/>
      <c r="C226" s="2"/>
      <c r="D226" s="2"/>
    </row>
    <row r="227" spans="1:4" ht="9.75" customHeight="1">
      <c r="A227" s="3" t="s">
        <v>89</v>
      </c>
      <c r="B227" s="7"/>
      <c r="C227" s="2"/>
      <c r="D227" s="2"/>
    </row>
    <row r="228" spans="2:4" ht="9.75" customHeight="1">
      <c r="B228" s="5" t="s">
        <v>75</v>
      </c>
      <c r="C228" s="2">
        <v>214196</v>
      </c>
      <c r="D228" s="2">
        <v>117880</v>
      </c>
    </row>
    <row r="229" spans="1:4" ht="9.75" customHeight="1">
      <c r="A229" s="3" t="s">
        <v>114</v>
      </c>
      <c r="C229" s="2">
        <v>214196</v>
      </c>
      <c r="D229" s="2">
        <v>117880</v>
      </c>
    </row>
    <row r="230" spans="2:4" s="4" customFormat="1" ht="9.75" customHeight="1">
      <c r="B230" s="6" t="s">
        <v>115</v>
      </c>
      <c r="C230" s="4">
        <f>C229/332076</f>
        <v>0.6450210192847421</v>
      </c>
      <c r="D230" s="4">
        <f>D229/332076</f>
        <v>0.35497898071525796</v>
      </c>
    </row>
    <row r="231" spans="2:4" ht="4.5" customHeight="1">
      <c r="B231" s="7"/>
      <c r="C231" s="2"/>
      <c r="D231" s="2"/>
    </row>
    <row r="232" spans="1:4" ht="9.75" customHeight="1">
      <c r="A232" s="3" t="s">
        <v>90</v>
      </c>
      <c r="B232" s="7"/>
      <c r="C232" s="2"/>
      <c r="D232" s="2"/>
    </row>
    <row r="233" spans="2:4" ht="9.75" customHeight="1">
      <c r="B233" s="5" t="s">
        <v>75</v>
      </c>
      <c r="C233" s="2">
        <v>124183</v>
      </c>
      <c r="D233" s="2">
        <v>22609</v>
      </c>
    </row>
    <row r="234" spans="1:4" ht="9.75" customHeight="1">
      <c r="A234" s="3" t="s">
        <v>114</v>
      </c>
      <c r="C234" s="2">
        <v>124183</v>
      </c>
      <c r="D234" s="2">
        <v>22609</v>
      </c>
    </row>
    <row r="235" spans="2:4" s="4" customFormat="1" ht="9.75" customHeight="1">
      <c r="B235" s="6" t="s">
        <v>115</v>
      </c>
      <c r="C235" s="4">
        <f>C234/146792</f>
        <v>0.8459793449234291</v>
      </c>
      <c r="D235" s="4">
        <f>D234/146792</f>
        <v>0.15402065507657092</v>
      </c>
    </row>
    <row r="236" spans="2:4" ht="4.5" customHeight="1">
      <c r="B236" s="7"/>
      <c r="C236" s="2"/>
      <c r="D236" s="2"/>
    </row>
    <row r="237" spans="1:4" ht="9.75" customHeight="1">
      <c r="A237" s="3" t="s">
        <v>91</v>
      </c>
      <c r="B237" s="7"/>
      <c r="C237" s="2"/>
      <c r="D237" s="2"/>
    </row>
    <row r="238" spans="2:4" ht="9.75" customHeight="1">
      <c r="B238" s="5" t="s">
        <v>75</v>
      </c>
      <c r="C238" s="2">
        <v>23895</v>
      </c>
      <c r="D238" s="2">
        <v>8368</v>
      </c>
    </row>
    <row r="239" spans="2:4" ht="9.75" customHeight="1">
      <c r="B239" s="5" t="s">
        <v>46</v>
      </c>
      <c r="C239" s="2">
        <v>79951</v>
      </c>
      <c r="D239" s="2">
        <v>40410</v>
      </c>
    </row>
    <row r="240" spans="1:4" ht="9.75" customHeight="1">
      <c r="A240" s="3" t="s">
        <v>114</v>
      </c>
      <c r="C240" s="2">
        <v>103846</v>
      </c>
      <c r="D240" s="2">
        <v>48778</v>
      </c>
    </row>
    <row r="241" spans="2:4" s="4" customFormat="1" ht="9.75" customHeight="1">
      <c r="B241" s="6" t="s">
        <v>115</v>
      </c>
      <c r="C241" s="4">
        <f>C240/152624</f>
        <v>0.6804041304119929</v>
      </c>
      <c r="D241" s="4">
        <f>D240/152624</f>
        <v>0.3195958695880071</v>
      </c>
    </row>
    <row r="242" spans="2:4" ht="4.5" customHeight="1">
      <c r="B242" s="7"/>
      <c r="C242" s="2"/>
      <c r="D242" s="2"/>
    </row>
    <row r="243" spans="1:4" ht="9.75" customHeight="1">
      <c r="A243" s="3" t="s">
        <v>93</v>
      </c>
      <c r="B243" s="7"/>
      <c r="C243" s="2"/>
      <c r="D243" s="2"/>
    </row>
    <row r="244" spans="2:4" ht="9.75" customHeight="1">
      <c r="B244" s="5" t="s">
        <v>92</v>
      </c>
      <c r="C244" s="2">
        <v>108646</v>
      </c>
      <c r="D244" s="2">
        <v>93856</v>
      </c>
    </row>
    <row r="245" spans="1:4" ht="9.75" customHeight="1">
      <c r="A245" s="3" t="s">
        <v>114</v>
      </c>
      <c r="C245" s="2">
        <v>108646</v>
      </c>
      <c r="D245" s="2">
        <v>93856</v>
      </c>
    </row>
    <row r="246" spans="2:4" s="4" customFormat="1" ht="9.75" customHeight="1">
      <c r="B246" s="6" t="s">
        <v>115</v>
      </c>
      <c r="C246" s="4">
        <f>C245/202502</f>
        <v>0.5365181578453546</v>
      </c>
      <c r="D246" s="4">
        <f>D245/202502</f>
        <v>0.4634818421546454</v>
      </c>
    </row>
    <row r="247" spans="2:4" ht="4.5" customHeight="1">
      <c r="B247" s="7"/>
      <c r="C247" s="2"/>
      <c r="D247" s="2"/>
    </row>
    <row r="248" spans="1:4" ht="9.75" customHeight="1">
      <c r="A248" s="3" t="s">
        <v>94</v>
      </c>
      <c r="B248" s="7"/>
      <c r="C248" s="2"/>
      <c r="D248" s="2"/>
    </row>
    <row r="249" spans="2:4" ht="9.75" customHeight="1">
      <c r="B249" s="5" t="s">
        <v>75</v>
      </c>
      <c r="C249" s="2">
        <v>217118</v>
      </c>
      <c r="D249" s="2">
        <v>35119</v>
      </c>
    </row>
    <row r="250" spans="1:4" ht="9.75" customHeight="1">
      <c r="A250" s="3" t="s">
        <v>114</v>
      </c>
      <c r="C250" s="2">
        <v>217118</v>
      </c>
      <c r="D250" s="2">
        <v>35119</v>
      </c>
    </row>
    <row r="251" spans="2:4" s="4" customFormat="1" ht="9.75" customHeight="1">
      <c r="B251" s="6" t="s">
        <v>115</v>
      </c>
      <c r="C251" s="4">
        <f>C250/252237</f>
        <v>0.8607698315473147</v>
      </c>
      <c r="D251" s="4">
        <f>D250/252237</f>
        <v>0.13923016845268538</v>
      </c>
    </row>
    <row r="252" spans="2:4" ht="4.5" customHeight="1">
      <c r="B252" s="7"/>
      <c r="C252" s="2"/>
      <c r="D252" s="2"/>
    </row>
    <row r="253" spans="1:4" ht="9.75" customHeight="1">
      <c r="A253" s="3" t="s">
        <v>96</v>
      </c>
      <c r="B253" s="7"/>
      <c r="C253" s="2"/>
      <c r="D253" s="2"/>
    </row>
    <row r="254" spans="2:4" ht="9.75" customHeight="1">
      <c r="B254" s="5" t="s">
        <v>75</v>
      </c>
      <c r="C254" s="2">
        <v>144179</v>
      </c>
      <c r="D254" s="2">
        <v>71116</v>
      </c>
    </row>
    <row r="255" spans="2:4" ht="9.75" customHeight="1">
      <c r="B255" s="5" t="s">
        <v>95</v>
      </c>
      <c r="C255" s="2">
        <v>3242</v>
      </c>
      <c r="D255" s="2">
        <v>2922</v>
      </c>
    </row>
    <row r="256" spans="1:4" ht="9.75" customHeight="1">
      <c r="A256" s="3" t="s">
        <v>114</v>
      </c>
      <c r="C256" s="2">
        <v>147421</v>
      </c>
      <c r="D256" s="2">
        <v>74038</v>
      </c>
    </row>
    <row r="257" spans="2:4" s="4" customFormat="1" ht="9.75" customHeight="1">
      <c r="B257" s="6" t="s">
        <v>115</v>
      </c>
      <c r="C257" s="4">
        <f>C256/221459</f>
        <v>0.6656807806411119</v>
      </c>
      <c r="D257" s="4">
        <f>D256/221459</f>
        <v>0.3343192193588881</v>
      </c>
    </row>
    <row r="258" spans="2:4" ht="4.5" customHeight="1">
      <c r="B258" s="7"/>
      <c r="C258" s="2"/>
      <c r="D258" s="2"/>
    </row>
    <row r="259" spans="1:4" ht="9.75" customHeight="1">
      <c r="A259" s="3" t="s">
        <v>97</v>
      </c>
      <c r="B259" s="7"/>
      <c r="C259" s="2"/>
      <c r="D259" s="2"/>
    </row>
    <row r="260" spans="2:4" ht="9.75" customHeight="1">
      <c r="B260" s="5" t="s">
        <v>75</v>
      </c>
      <c r="C260" s="2">
        <v>39014</v>
      </c>
      <c r="D260" s="2">
        <v>25802</v>
      </c>
    </row>
    <row r="261" spans="2:4" ht="9.75" customHeight="1">
      <c r="B261" s="5" t="s">
        <v>95</v>
      </c>
      <c r="C261" s="2">
        <v>72662</v>
      </c>
      <c r="D261" s="2">
        <v>89138</v>
      </c>
    </row>
    <row r="262" spans="2:4" ht="9.75" customHeight="1">
      <c r="B262" s="5" t="s">
        <v>46</v>
      </c>
      <c r="C262" s="2">
        <v>13502</v>
      </c>
      <c r="D262" s="2">
        <v>14422</v>
      </c>
    </row>
    <row r="263" spans="1:4" ht="9.75" customHeight="1">
      <c r="A263" s="3" t="s">
        <v>114</v>
      </c>
      <c r="C263" s="2">
        <v>125178</v>
      </c>
      <c r="D263" s="2">
        <v>129362</v>
      </c>
    </row>
    <row r="264" spans="2:4" s="4" customFormat="1" ht="9.75" customHeight="1">
      <c r="B264" s="6" t="s">
        <v>115</v>
      </c>
      <c r="C264" s="4">
        <f>C263/254540</f>
        <v>0.49178125245540977</v>
      </c>
      <c r="D264" s="4">
        <f>D263/254540</f>
        <v>0.5082187475445903</v>
      </c>
    </row>
    <row r="265" spans="2:4" ht="4.5" customHeight="1">
      <c r="B265" s="7"/>
      <c r="C265" s="2"/>
      <c r="D265" s="2"/>
    </row>
    <row r="266" spans="1:4" ht="9.75" customHeight="1">
      <c r="A266" s="3" t="s">
        <v>98</v>
      </c>
      <c r="B266" s="7"/>
      <c r="C266" s="2"/>
      <c r="D266" s="2"/>
    </row>
    <row r="267" spans="2:4" ht="9.75" customHeight="1">
      <c r="B267" s="5" t="s">
        <v>75</v>
      </c>
      <c r="C267" s="2">
        <v>110659</v>
      </c>
      <c r="D267" s="2">
        <v>25547</v>
      </c>
    </row>
    <row r="268" spans="1:4" ht="9.75" customHeight="1">
      <c r="A268" s="3" t="s">
        <v>114</v>
      </c>
      <c r="C268" s="2">
        <v>110659</v>
      </c>
      <c r="D268" s="2">
        <v>25547</v>
      </c>
    </row>
    <row r="269" spans="2:4" s="4" customFormat="1" ht="9.75" customHeight="1">
      <c r="B269" s="6" t="s">
        <v>115</v>
      </c>
      <c r="C269" s="4">
        <f>C268/136206</f>
        <v>0.8124385122534984</v>
      </c>
      <c r="D269" s="4">
        <f>D268/136206</f>
        <v>0.1875614877465016</v>
      </c>
    </row>
    <row r="270" spans="2:4" ht="4.5" customHeight="1">
      <c r="B270" s="7"/>
      <c r="C270" s="2"/>
      <c r="D270" s="2"/>
    </row>
    <row r="271" spans="1:4" ht="9.75" customHeight="1">
      <c r="A271" s="3" t="s">
        <v>99</v>
      </c>
      <c r="B271" s="7"/>
      <c r="C271" s="2"/>
      <c r="D271" s="2"/>
    </row>
    <row r="272" spans="2:4" ht="9.75" customHeight="1">
      <c r="B272" s="5" t="s">
        <v>92</v>
      </c>
      <c r="C272" s="2">
        <v>112120</v>
      </c>
      <c r="D272" s="2">
        <v>65930</v>
      </c>
    </row>
    <row r="273" spans="1:4" ht="9.75" customHeight="1">
      <c r="A273" s="3" t="s">
        <v>114</v>
      </c>
      <c r="C273" s="2">
        <v>112120</v>
      </c>
      <c r="D273" s="2">
        <v>65930</v>
      </c>
    </row>
    <row r="274" spans="2:4" s="4" customFormat="1" ht="9.75" customHeight="1">
      <c r="B274" s="6" t="s">
        <v>115</v>
      </c>
      <c r="C274" s="4">
        <f>C273/178050</f>
        <v>0.6297107554057849</v>
      </c>
      <c r="D274" s="4">
        <f>D273/178050</f>
        <v>0.3702892445942151</v>
      </c>
    </row>
    <row r="275" spans="2:4" ht="4.5" customHeight="1">
      <c r="B275" s="7"/>
      <c r="C275" s="2"/>
      <c r="D275" s="2"/>
    </row>
    <row r="276" spans="1:4" ht="9.75" customHeight="1">
      <c r="A276" s="3" t="s">
        <v>100</v>
      </c>
      <c r="B276" s="7"/>
      <c r="C276" s="2"/>
      <c r="D276" s="2"/>
    </row>
    <row r="277" spans="2:4" ht="9.75" customHeight="1">
      <c r="B277" s="5" t="s">
        <v>92</v>
      </c>
      <c r="C277" s="2">
        <v>96041</v>
      </c>
      <c r="D277" s="2">
        <v>126387</v>
      </c>
    </row>
    <row r="278" spans="1:4" ht="9.75" customHeight="1">
      <c r="A278" s="3" t="s">
        <v>114</v>
      </c>
      <c r="C278" s="2">
        <v>96041</v>
      </c>
      <c r="D278" s="2">
        <v>126387</v>
      </c>
    </row>
    <row r="279" spans="2:4" s="4" customFormat="1" ht="9.75" customHeight="1">
      <c r="B279" s="6" t="s">
        <v>115</v>
      </c>
      <c r="C279" s="4">
        <f>C278/222428</f>
        <v>0.4317846673979895</v>
      </c>
      <c r="D279" s="4">
        <f>D278/222428</f>
        <v>0.5682153326020105</v>
      </c>
    </row>
    <row r="280" spans="2:4" ht="4.5" customHeight="1">
      <c r="B280" s="7"/>
      <c r="C280" s="2"/>
      <c r="D280" s="2"/>
    </row>
    <row r="281" spans="1:4" ht="9.75" customHeight="1">
      <c r="A281" s="3" t="s">
        <v>101</v>
      </c>
      <c r="B281" s="7"/>
      <c r="C281" s="2"/>
      <c r="D281" s="2"/>
    </row>
    <row r="282" spans="2:4" ht="9.75" customHeight="1">
      <c r="B282" s="5" t="s">
        <v>75</v>
      </c>
      <c r="C282" s="2">
        <v>166611</v>
      </c>
      <c r="D282" s="2">
        <v>46188</v>
      </c>
    </row>
    <row r="283" spans="1:4" ht="9.75" customHeight="1">
      <c r="A283" s="3" t="s">
        <v>114</v>
      </c>
      <c r="C283" s="2">
        <v>166611</v>
      </c>
      <c r="D283" s="2">
        <v>46188</v>
      </c>
    </row>
    <row r="284" spans="2:4" s="4" customFormat="1" ht="9.75" customHeight="1">
      <c r="B284" s="6" t="s">
        <v>115</v>
      </c>
      <c r="C284" s="4">
        <f>C283/212799</f>
        <v>0.7829501078482511</v>
      </c>
      <c r="D284" s="4">
        <f>D283/212799</f>
        <v>0.21704989215174883</v>
      </c>
    </row>
    <row r="285" spans="2:4" ht="4.5" customHeight="1">
      <c r="B285" s="7"/>
      <c r="C285" s="2"/>
      <c r="D285" s="2"/>
    </row>
    <row r="286" spans="1:4" ht="9.75" customHeight="1">
      <c r="A286" s="3" t="s">
        <v>102</v>
      </c>
      <c r="B286" s="7"/>
      <c r="C286" s="2"/>
      <c r="D286" s="2"/>
    </row>
    <row r="287" spans="2:4" ht="9.75" customHeight="1">
      <c r="B287" s="5" t="s">
        <v>75</v>
      </c>
      <c r="C287" s="2">
        <v>148846</v>
      </c>
      <c r="D287" s="2">
        <v>26858</v>
      </c>
    </row>
    <row r="288" spans="1:4" ht="9.75" customHeight="1">
      <c r="A288" s="3" t="s">
        <v>114</v>
      </c>
      <c r="C288" s="2">
        <v>148846</v>
      </c>
      <c r="D288" s="2">
        <v>26858</v>
      </c>
    </row>
    <row r="289" spans="2:4" s="4" customFormat="1" ht="9.75" customHeight="1">
      <c r="B289" s="6" t="s">
        <v>115</v>
      </c>
      <c r="C289" s="4">
        <f>C288/175704</f>
        <v>0.847140645631289</v>
      </c>
      <c r="D289" s="4">
        <f>D288/175704</f>
        <v>0.152859354368711</v>
      </c>
    </row>
    <row r="290" spans="2:4" ht="4.5" customHeight="1">
      <c r="B290" s="7"/>
      <c r="C290" s="2"/>
      <c r="D290" s="2"/>
    </row>
    <row r="291" spans="1:4" ht="9.75" customHeight="1">
      <c r="A291" s="3" t="s">
        <v>103</v>
      </c>
      <c r="B291" s="7"/>
      <c r="C291" s="2"/>
      <c r="D291" s="2"/>
    </row>
    <row r="292" spans="2:4" ht="9.75" customHeight="1">
      <c r="B292" s="5" t="s">
        <v>95</v>
      </c>
      <c r="C292" s="2">
        <v>133100</v>
      </c>
      <c r="D292" s="2">
        <v>166484</v>
      </c>
    </row>
    <row r="293" spans="1:4" ht="9.75" customHeight="1">
      <c r="A293" s="3" t="s">
        <v>114</v>
      </c>
      <c r="C293" s="2">
        <v>133100</v>
      </c>
      <c r="D293" s="2">
        <v>166484</v>
      </c>
    </row>
    <row r="294" spans="2:4" s="4" customFormat="1" ht="9.75" customHeight="1">
      <c r="B294" s="6" t="s">
        <v>115</v>
      </c>
      <c r="C294" s="4">
        <f>C293/299584</f>
        <v>0.44428273873104035</v>
      </c>
      <c r="D294" s="4">
        <f>D293/299584</f>
        <v>0.5557172612689596</v>
      </c>
    </row>
    <row r="295" spans="2:4" ht="4.5" customHeight="1">
      <c r="B295" s="7"/>
      <c r="C295" s="2"/>
      <c r="D295" s="2"/>
    </row>
    <row r="296" spans="1:4" ht="9.75" customHeight="1">
      <c r="A296" s="3" t="s">
        <v>104</v>
      </c>
      <c r="B296" s="7"/>
      <c r="C296" s="2"/>
      <c r="D296" s="2"/>
    </row>
    <row r="297" spans="2:4" ht="9.75" customHeight="1">
      <c r="B297" s="5" t="s">
        <v>95</v>
      </c>
      <c r="C297" s="2">
        <v>95192</v>
      </c>
      <c r="D297" s="2">
        <v>55860</v>
      </c>
    </row>
    <row r="298" spans="1:4" ht="9.75" customHeight="1">
      <c r="A298" s="3" t="s">
        <v>114</v>
      </c>
      <c r="C298" s="2">
        <v>95192</v>
      </c>
      <c r="D298" s="2">
        <v>55860</v>
      </c>
    </row>
    <row r="299" spans="2:4" s="4" customFormat="1" ht="9.75" customHeight="1">
      <c r="B299" s="6" t="s">
        <v>115</v>
      </c>
      <c r="C299" s="4">
        <f>C298/151052</f>
        <v>0.6301935757222679</v>
      </c>
      <c r="D299" s="4">
        <f>D298/151052</f>
        <v>0.3698064242777322</v>
      </c>
    </row>
    <row r="300" spans="2:4" ht="4.5" customHeight="1">
      <c r="B300" s="7"/>
      <c r="C300" s="2"/>
      <c r="D300" s="2"/>
    </row>
    <row r="301" spans="1:4" ht="9.75" customHeight="1">
      <c r="A301" s="3" t="s">
        <v>105</v>
      </c>
      <c r="B301" s="7"/>
      <c r="C301" s="2"/>
      <c r="D301" s="2"/>
    </row>
    <row r="302" spans="2:4" ht="9.75" customHeight="1">
      <c r="B302" s="5" t="s">
        <v>75</v>
      </c>
      <c r="C302" s="2">
        <v>97209</v>
      </c>
      <c r="D302" s="2">
        <v>45535</v>
      </c>
    </row>
    <row r="303" spans="2:4" ht="9.75" customHeight="1">
      <c r="B303" s="5" t="s">
        <v>95</v>
      </c>
      <c r="C303" s="2">
        <v>48196</v>
      </c>
      <c r="D303" s="2">
        <v>45727</v>
      </c>
    </row>
    <row r="304" spans="1:4" ht="9.75" customHeight="1">
      <c r="A304" s="3" t="s">
        <v>114</v>
      </c>
      <c r="C304" s="2">
        <v>145405</v>
      </c>
      <c r="D304" s="2">
        <v>91262</v>
      </c>
    </row>
    <row r="305" spans="2:4" s="4" customFormat="1" ht="9.75" customHeight="1">
      <c r="B305" s="6" t="s">
        <v>115</v>
      </c>
      <c r="C305" s="4">
        <f>C304/236667</f>
        <v>0.6143864586106217</v>
      </c>
      <c r="D305" s="4">
        <f>D304/236667</f>
        <v>0.3856135413893783</v>
      </c>
    </row>
    <row r="306" spans="2:4" ht="4.5" customHeight="1">
      <c r="B306" s="7"/>
      <c r="C306" s="2"/>
      <c r="D306" s="2"/>
    </row>
    <row r="307" spans="1:4" ht="9.75" customHeight="1">
      <c r="A307" s="3" t="s">
        <v>106</v>
      </c>
      <c r="B307" s="7"/>
      <c r="C307" s="2"/>
      <c r="D307" s="2"/>
    </row>
    <row r="308" spans="2:4" ht="9.75" customHeight="1">
      <c r="B308" s="5" t="s">
        <v>95</v>
      </c>
      <c r="C308" s="2">
        <v>134696</v>
      </c>
      <c r="D308" s="2">
        <v>165061</v>
      </c>
    </row>
    <row r="309" spans="1:4" ht="9.75" customHeight="1">
      <c r="A309" s="3" t="s">
        <v>114</v>
      </c>
      <c r="C309" s="2">
        <v>134696</v>
      </c>
      <c r="D309" s="2">
        <v>165061</v>
      </c>
    </row>
    <row r="310" spans="2:4" s="4" customFormat="1" ht="9.75" customHeight="1">
      <c r="B310" s="6" t="s">
        <v>115</v>
      </c>
      <c r="C310" s="4">
        <f>C309/299757</f>
        <v>0.449350640685622</v>
      </c>
      <c r="D310" s="4">
        <f>D309/299757</f>
        <v>0.550649359314378</v>
      </c>
    </row>
    <row r="311" spans="2:4" ht="4.5" customHeight="1">
      <c r="B311" s="7"/>
      <c r="C311" s="2"/>
      <c r="D311" s="2"/>
    </row>
    <row r="312" spans="1:4" ht="9.75" customHeight="1">
      <c r="A312" s="3" t="s">
        <v>108</v>
      </c>
      <c r="B312" s="7"/>
      <c r="C312" s="2"/>
      <c r="D312" s="2"/>
    </row>
    <row r="313" spans="2:4" ht="9.75" customHeight="1">
      <c r="B313" s="5" t="s">
        <v>95</v>
      </c>
      <c r="C313" s="2">
        <v>28814</v>
      </c>
      <c r="D313" s="2">
        <v>45382</v>
      </c>
    </row>
    <row r="314" spans="2:4" ht="9.75" customHeight="1">
      <c r="B314" s="5" t="s">
        <v>107</v>
      </c>
      <c r="C314" s="2">
        <v>103576</v>
      </c>
      <c r="D314" s="2">
        <v>105774</v>
      </c>
    </row>
    <row r="315" spans="1:4" ht="9.75" customHeight="1">
      <c r="A315" s="3" t="s">
        <v>114</v>
      </c>
      <c r="C315" s="2">
        <v>132390</v>
      </c>
      <c r="D315" s="2">
        <v>151156</v>
      </c>
    </row>
    <row r="316" spans="2:4" s="4" customFormat="1" ht="9.75" customHeight="1">
      <c r="B316" s="6" t="s">
        <v>115</v>
      </c>
      <c r="C316" s="4">
        <f>C315/283546</f>
        <v>0.46690836760172955</v>
      </c>
      <c r="D316" s="4">
        <f>D315/283546</f>
        <v>0.5330916323982705</v>
      </c>
    </row>
    <row r="317" spans="2:4" ht="4.5" customHeight="1">
      <c r="B317" s="7"/>
      <c r="C317" s="2"/>
      <c r="D317" s="2"/>
    </row>
    <row r="318" spans="1:4" ht="9.75" customHeight="1">
      <c r="A318" s="3" t="s">
        <v>109</v>
      </c>
      <c r="B318" s="7"/>
      <c r="C318" s="2"/>
      <c r="D318" s="2"/>
    </row>
    <row r="319" spans="2:4" ht="9.75" customHeight="1">
      <c r="B319" s="5" t="s">
        <v>92</v>
      </c>
      <c r="C319" s="2">
        <v>10891</v>
      </c>
      <c r="D319" s="2">
        <v>17478</v>
      </c>
    </row>
    <row r="320" spans="2:4" ht="9.75" customHeight="1">
      <c r="B320" s="5" t="s">
        <v>107</v>
      </c>
      <c r="C320" s="2">
        <v>93490</v>
      </c>
      <c r="D320" s="2">
        <v>142256</v>
      </c>
    </row>
    <row r="321" spans="1:4" ht="9.75" customHeight="1">
      <c r="A321" s="3" t="s">
        <v>114</v>
      </c>
      <c r="C321" s="2">
        <v>104381</v>
      </c>
      <c r="D321" s="2">
        <v>159734</v>
      </c>
    </row>
    <row r="322" spans="2:4" s="4" customFormat="1" ht="9.75" customHeight="1">
      <c r="B322" s="6" t="s">
        <v>115</v>
      </c>
      <c r="C322" s="4">
        <f>C321/264115</f>
        <v>0.3952104197035382</v>
      </c>
      <c r="D322" s="4">
        <f>D321/264115</f>
        <v>0.6047895802964618</v>
      </c>
    </row>
    <row r="323" spans="2:4" ht="4.5" customHeight="1">
      <c r="B323" s="7"/>
      <c r="C323" s="2"/>
      <c r="D323" s="2"/>
    </row>
    <row r="324" spans="1:4" ht="9.75" customHeight="1">
      <c r="A324" s="3" t="s">
        <v>111</v>
      </c>
      <c r="B324" s="7"/>
      <c r="C324" s="2"/>
      <c r="D324" s="2"/>
    </row>
    <row r="325" spans="2:4" ht="9.75" customHeight="1">
      <c r="B325" s="5" t="s">
        <v>110</v>
      </c>
      <c r="C325" s="2">
        <v>25342</v>
      </c>
      <c r="D325" s="2">
        <v>12346</v>
      </c>
    </row>
    <row r="326" spans="2:4" ht="9.75" customHeight="1">
      <c r="B326" s="5" t="s">
        <v>107</v>
      </c>
      <c r="C326" s="2">
        <v>87767</v>
      </c>
      <c r="D326" s="2">
        <v>35953</v>
      </c>
    </row>
    <row r="327" spans="1:4" ht="9.75" customHeight="1">
      <c r="A327" s="3" t="s">
        <v>114</v>
      </c>
      <c r="C327" s="2">
        <v>113109</v>
      </c>
      <c r="D327" s="2">
        <v>48299</v>
      </c>
    </row>
    <row r="328" spans="2:4" s="4" customFormat="1" ht="9.75" customHeight="1">
      <c r="B328" s="6" t="s">
        <v>115</v>
      </c>
      <c r="C328" s="4">
        <f>C327/161408</f>
        <v>0.7007645222045995</v>
      </c>
      <c r="D328" s="4">
        <f>D327/161408</f>
        <v>0.2992354777954005</v>
      </c>
    </row>
    <row r="329" spans="2:4" ht="4.5" customHeight="1">
      <c r="B329" s="7"/>
      <c r="C329" s="2"/>
      <c r="D329" s="2"/>
    </row>
    <row r="330" spans="1:4" ht="9.75" customHeight="1">
      <c r="A330" s="3" t="s">
        <v>112</v>
      </c>
      <c r="B330" s="7"/>
      <c r="C330" s="2"/>
      <c r="D330" s="2"/>
    </row>
    <row r="331" spans="2:4" ht="9.75" customHeight="1">
      <c r="B331" s="5" t="s">
        <v>107</v>
      </c>
      <c r="C331" s="2">
        <v>164676</v>
      </c>
      <c r="D331" s="2">
        <v>137559</v>
      </c>
    </row>
    <row r="332" spans="1:4" ht="9.75" customHeight="1">
      <c r="A332" s="3" t="s">
        <v>114</v>
      </c>
      <c r="C332" s="2">
        <v>164676</v>
      </c>
      <c r="D332" s="2">
        <v>137559</v>
      </c>
    </row>
    <row r="333" spans="2:4" s="4" customFormat="1" ht="9.75" customHeight="1">
      <c r="B333" s="6" t="s">
        <v>115</v>
      </c>
      <c r="C333" s="4">
        <f>C332/302235</f>
        <v>0.544860787135838</v>
      </c>
      <c r="D333" s="4">
        <f>D332/302235</f>
        <v>0.455139212864162</v>
      </c>
    </row>
    <row r="334" spans="2:4" ht="4.5" customHeight="1">
      <c r="B334" s="7"/>
      <c r="C334" s="2"/>
      <c r="D334" s="2"/>
    </row>
    <row r="335" spans="1:4" ht="9.75" customHeight="1">
      <c r="A335" s="3" t="s">
        <v>113</v>
      </c>
      <c r="B335" s="7"/>
      <c r="C335" s="2"/>
      <c r="D335" s="2"/>
    </row>
    <row r="336" spans="2:4" ht="9.75" customHeight="1">
      <c r="B336" s="5" t="s">
        <v>107</v>
      </c>
      <c r="C336" s="2">
        <v>173272</v>
      </c>
      <c r="D336" s="2">
        <v>100342</v>
      </c>
    </row>
    <row r="337" spans="1:4" ht="9.75" customHeight="1">
      <c r="A337" s="3" t="s">
        <v>114</v>
      </c>
      <c r="C337" s="2">
        <v>173272</v>
      </c>
      <c r="D337" s="2">
        <v>100342</v>
      </c>
    </row>
    <row r="338" spans="2:4" s="4" customFormat="1" ht="9.75" customHeight="1">
      <c r="B338" s="6" t="s">
        <v>115</v>
      </c>
      <c r="C338" s="4">
        <f>C337/273614</f>
        <v>0.6332716893141432</v>
      </c>
      <c r="D338" s="4">
        <f>D337/273614</f>
        <v>0.3667283106858567</v>
      </c>
    </row>
    <row r="339" spans="2:4" ht="4.5" customHeight="1">
      <c r="B339" s="7"/>
      <c r="C339" s="2"/>
      <c r="D339" s="2"/>
    </row>
    <row r="340" spans="2:4" ht="9.75" customHeight="1">
      <c r="B340" s="7"/>
      <c r="C340" s="2"/>
      <c r="D340" s="2"/>
    </row>
  </sheetData>
  <printOptions/>
  <pageMargins left="0.9" right="0.9" top="1" bottom="0.8" header="0.3" footer="0.3"/>
  <pageSetup firstPageNumber="79" useFirstPageNumber="1" fitToHeight="0" fitToWidth="0" horizontalDpi="600" verticalDpi="600" orientation="portrait" r:id="rId1"/>
  <headerFooter alignWithMargins="0">
    <oddHeader>&amp;C&amp;"Arial,Bold"&amp;11Supplement to the Statement of Vote
Counties by Congressional Districts for United States Senator</oddHeader>
    <oddFooter>&amp;L&amp;8* Incumbent&amp;C&amp;"Arial,Bold"&amp;8&amp;P</oddFooter>
  </headerFooter>
  <rowBreaks count="3" manualBreakCount="3">
    <brk id="68" max="3" man="1"/>
    <brk id="134" max="3" man="1"/>
    <brk id="2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2013-03-27T16:56:00Z</cp:lastPrinted>
  <dcterms:created xsi:type="dcterms:W3CDTF">2013-03-14T19:19:55Z</dcterms:created>
  <dcterms:modified xsi:type="dcterms:W3CDTF">2013-04-08T21:55:17Z</dcterms:modified>
  <cp:category/>
  <cp:version/>
  <cp:contentType/>
  <cp:contentStatus/>
</cp:coreProperties>
</file>