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'Sheet1'!$A$1:$D$473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<sst xmlns="http://schemas.openxmlformats.org/spreadsheetml/2006/main" count="394" uniqueCount="144">
  <si>
    <t>Neel Kashkari</t>
  </si>
  <si>
    <t>DEM</t>
  </si>
  <si>
    <t>REP</t>
  </si>
  <si>
    <t>Butte</t>
  </si>
  <si>
    <t>Lassen</t>
  </si>
  <si>
    <t>Modoc</t>
  </si>
  <si>
    <t>Nevada</t>
  </si>
  <si>
    <t>Placer</t>
  </si>
  <si>
    <t>Plumas</t>
  </si>
  <si>
    <t>Shasta</t>
  </si>
  <si>
    <t>Sierra</t>
  </si>
  <si>
    <t>Siskiyou</t>
  </si>
  <si>
    <t>Del Norte</t>
  </si>
  <si>
    <t>Humboldt</t>
  </si>
  <si>
    <t>Mendocino</t>
  </si>
  <si>
    <t>Sonoma</t>
  </si>
  <si>
    <t>Trinity</t>
  </si>
  <si>
    <t>Colusa</t>
  </si>
  <si>
    <t>Glenn</t>
  </si>
  <si>
    <t>Sutter</t>
  </si>
  <si>
    <t>Tehama</t>
  </si>
  <si>
    <t>Yuba</t>
  </si>
  <si>
    <t>Lake</t>
  </si>
  <si>
    <t>Napa</t>
  </si>
  <si>
    <t>Solano</t>
  </si>
  <si>
    <t>Yolo</t>
  </si>
  <si>
    <t>Alpine</t>
  </si>
  <si>
    <t>Amador</t>
  </si>
  <si>
    <t>Calaveras</t>
  </si>
  <si>
    <t>El Dorado</t>
  </si>
  <si>
    <t>Madera</t>
  </si>
  <si>
    <t>Mariposa</t>
  </si>
  <si>
    <t>Mono</t>
  </si>
  <si>
    <t>Tuolumne</t>
  </si>
  <si>
    <t>Sacramento</t>
  </si>
  <si>
    <t>San Joaquin</t>
  </si>
  <si>
    <t>Marin</t>
  </si>
  <si>
    <t>Contra Costa</t>
  </si>
  <si>
    <t>Stanislaus</t>
  </si>
  <si>
    <t>Alameda</t>
  </si>
  <si>
    <t>San Francisco</t>
  </si>
  <si>
    <t>San Mateo</t>
  </si>
  <si>
    <t>Merced</t>
  </si>
  <si>
    <t>Fresno</t>
  </si>
  <si>
    <t>Tulare</t>
  </si>
  <si>
    <t>Santa Clara</t>
  </si>
  <si>
    <t>Inyo</t>
  </si>
  <si>
    <t>Kern</t>
  </si>
  <si>
    <t>Monterey</t>
  </si>
  <si>
    <t>Santa Cruz</t>
  </si>
  <si>
    <t>San Benito</t>
  </si>
  <si>
    <t>Kings</t>
  </si>
  <si>
    <t>San Bernardino</t>
  </si>
  <si>
    <t>San Luis Obispo</t>
  </si>
  <si>
    <t>Santa Barbara</t>
  </si>
  <si>
    <t>Los Angeles</t>
  </si>
  <si>
    <t>Ventura</t>
  </si>
  <si>
    <t>Riverside</t>
  </si>
  <si>
    <t>Orange</t>
  </si>
  <si>
    <t>Imperial</t>
  </si>
  <si>
    <t>San Diego</t>
  </si>
  <si>
    <t>District Totals</t>
  </si>
  <si>
    <t>Percent</t>
  </si>
  <si>
    <t>Edmund G.
"Jerry"
Brown*</t>
  </si>
  <si>
    <t>Assembly District 1</t>
  </si>
  <si>
    <t>Assembly District 2</t>
  </si>
  <si>
    <t>Assembly District 3</t>
  </si>
  <si>
    <t>Assembly District 4</t>
  </si>
  <si>
    <t>Assembly District 5</t>
  </si>
  <si>
    <t>Assembly District 6</t>
  </si>
  <si>
    <t>Assembly District 7</t>
  </si>
  <si>
    <t>Assembly District 8</t>
  </si>
  <si>
    <t>Assembly District 9</t>
  </si>
  <si>
    <t>Assembly District 10</t>
  </si>
  <si>
    <t>Assembly District 11</t>
  </si>
  <si>
    <t>Assembly District 12</t>
  </si>
  <si>
    <t>Assembly District 13</t>
  </si>
  <si>
    <t>Assembly District 14</t>
  </si>
  <si>
    <t>Assembly District 15</t>
  </si>
  <si>
    <t>Assembly District 16</t>
  </si>
  <si>
    <t>Assembly District 17</t>
  </si>
  <si>
    <t>Assembly District 18</t>
  </si>
  <si>
    <t>Assembly District 19</t>
  </si>
  <si>
    <t>Assembly District 20</t>
  </si>
  <si>
    <t>Assembly District 21</t>
  </si>
  <si>
    <t>Assembly District 22</t>
  </si>
  <si>
    <t>Assembly District 23</t>
  </si>
  <si>
    <t>Assembly District 24</t>
  </si>
  <si>
    <t>Assembly District 25</t>
  </si>
  <si>
    <t>Assembly District 26</t>
  </si>
  <si>
    <t>Assembly District 27</t>
  </si>
  <si>
    <t>Assembly District 28</t>
  </si>
  <si>
    <t>Assembly District 29</t>
  </si>
  <si>
    <t>Assembly District 30</t>
  </si>
  <si>
    <t>Assembly District 31</t>
  </si>
  <si>
    <t>Assembly District 32</t>
  </si>
  <si>
    <t>Assembly District 33</t>
  </si>
  <si>
    <t>Assembly District 34</t>
  </si>
  <si>
    <t>Assembly District 35</t>
  </si>
  <si>
    <t>Assembly District 36</t>
  </si>
  <si>
    <t>Assembly District 37</t>
  </si>
  <si>
    <t>Assembly District 38</t>
  </si>
  <si>
    <t>Assembly District 39</t>
  </si>
  <si>
    <t>Assembly District 40</t>
  </si>
  <si>
    <t>Assembly District 41</t>
  </si>
  <si>
    <t>Assembly District 42</t>
  </si>
  <si>
    <t>Assembly District 43</t>
  </si>
  <si>
    <t>Assembly District 44</t>
  </si>
  <si>
    <t>Assembly District 45</t>
  </si>
  <si>
    <t>Assembly District 46</t>
  </si>
  <si>
    <t>Assembly District 47</t>
  </si>
  <si>
    <t>Assembly District 48</t>
  </si>
  <si>
    <t>Assembly District 49</t>
  </si>
  <si>
    <t>Assembly District 50</t>
  </si>
  <si>
    <t>Assembly District 51</t>
  </si>
  <si>
    <t>Assembly District 52</t>
  </si>
  <si>
    <t>Assembly District 53</t>
  </si>
  <si>
    <t>Assembly District 54</t>
  </si>
  <si>
    <t>Assembly District 55</t>
  </si>
  <si>
    <t>Assembly District 56</t>
  </si>
  <si>
    <t>Assembly District 57</t>
  </si>
  <si>
    <t>Assembly District 58</t>
  </si>
  <si>
    <t>Assembly District 59</t>
  </si>
  <si>
    <t>Assembly District 60</t>
  </si>
  <si>
    <t>Assembly District 61</t>
  </si>
  <si>
    <t>Assembly District 62</t>
  </si>
  <si>
    <t>Assembly District 63</t>
  </si>
  <si>
    <t>Assembly District 64</t>
  </si>
  <si>
    <t>Assembly District 65</t>
  </si>
  <si>
    <t>Assembly District 66</t>
  </si>
  <si>
    <t>Assembly District 67</t>
  </si>
  <si>
    <t>Assembly District 68</t>
  </si>
  <si>
    <t>Assembly District 69</t>
  </si>
  <si>
    <t>Assembly District 70</t>
  </si>
  <si>
    <t>Assembly District 71</t>
  </si>
  <si>
    <t>Assembly District 72</t>
  </si>
  <si>
    <t>Assembly District 73</t>
  </si>
  <si>
    <t>Assembly District 74</t>
  </si>
  <si>
    <t>Assembly District 75</t>
  </si>
  <si>
    <t>Assembly District 76</t>
  </si>
  <si>
    <t>Assembly District 77</t>
  </si>
  <si>
    <t>Assembly District 78</t>
  </si>
  <si>
    <t>Assembly District 79</t>
  </si>
  <si>
    <t>Assembly District 80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</si>
</sst>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3"/>
  <sheetViews>
    <sheetView tabSelected="1" showOutlineSymbols="0" zoomScalePageLayoutView="0" workbookViewId="0" topLeftCell="A1">
      <selection activeCell="M31" sqref="M31"/>
    </sheetView>
  </sheetViews>
  <sheetFormatPr defaultColWidth="7.7109375" defaultRowHeight="9.75" customHeight="1"/>
  <cols>
    <col min="1" max="1" width="2.7109375" style="3" customWidth="1"/>
    <col min="2" max="2" width="20.7109375" style="2" customWidth="1"/>
    <col min="3" max="4" width="8.7109375" style="3" customWidth="1"/>
    <col min="5" max="16384" width="7.7109375" style="3" customWidth="1"/>
  </cols>
  <sheetData>
    <row r="1" spans="3:4" s="8" customFormat="1" ht="34.5" customHeight="1">
      <c r="C1" s="9" t="s">
        <v>63</v>
      </c>
      <c r="D1" s="9" t="s">
        <v>0</v>
      </c>
    </row>
    <row r="2" spans="3:4" s="8" customFormat="1" ht="9.75" customHeight="1">
      <c r="C2" s="8" t="s">
        <v>1</v>
      </c>
      <c r="D2" s="8" t="s">
        <v>2</v>
      </c>
    </row>
    <row r="3" ht="9.75" customHeight="1">
      <c r="A3" s="1" t="s">
        <v>64</v>
      </c>
    </row>
    <row r="4" spans="2:4" ht="9.75" customHeight="1">
      <c r="B4" s="2" t="s">
        <v>3</v>
      </c>
      <c r="C4" s="4">
        <v>3102</v>
      </c>
      <c r="D4" s="4">
        <v>3641</v>
      </c>
    </row>
    <row r="5" spans="2:4" ht="9.75" customHeight="1">
      <c r="B5" s="2" t="s">
        <v>4</v>
      </c>
      <c r="C5" s="4">
        <v>2213</v>
      </c>
      <c r="D5" s="4">
        <v>4609</v>
      </c>
    </row>
    <row r="6" spans="2:4" ht="9.75" customHeight="1">
      <c r="B6" s="2" t="s">
        <v>5</v>
      </c>
      <c r="C6" s="4">
        <v>770</v>
      </c>
      <c r="D6" s="4">
        <v>2061</v>
      </c>
    </row>
    <row r="7" spans="2:4" ht="9.75" customHeight="1">
      <c r="B7" s="2" t="s">
        <v>6</v>
      </c>
      <c r="C7" s="4">
        <v>20976</v>
      </c>
      <c r="D7" s="4">
        <v>17419</v>
      </c>
    </row>
    <row r="8" spans="2:4" ht="9.75" customHeight="1">
      <c r="B8" s="2" t="s">
        <v>7</v>
      </c>
      <c r="C8" s="4">
        <v>9427</v>
      </c>
      <c r="D8" s="4">
        <v>10303</v>
      </c>
    </row>
    <row r="9" spans="2:4" ht="9.75" customHeight="1">
      <c r="B9" s="2" t="s">
        <v>8</v>
      </c>
      <c r="C9" s="4">
        <v>2966</v>
      </c>
      <c r="D9" s="4">
        <v>4139</v>
      </c>
    </row>
    <row r="10" spans="2:4" ht="9.75" customHeight="1">
      <c r="B10" s="2" t="s">
        <v>9</v>
      </c>
      <c r="C10" s="4">
        <v>21509</v>
      </c>
      <c r="D10" s="4">
        <v>35007</v>
      </c>
    </row>
    <row r="11" spans="2:4" ht="9.75" customHeight="1">
      <c r="B11" s="2" t="s">
        <v>10</v>
      </c>
      <c r="C11" s="4">
        <v>679</v>
      </c>
      <c r="D11" s="4">
        <v>857</v>
      </c>
    </row>
    <row r="12" spans="2:4" ht="9.75" customHeight="1">
      <c r="B12" s="2" t="s">
        <v>11</v>
      </c>
      <c r="C12" s="4">
        <v>6103</v>
      </c>
      <c r="D12" s="4">
        <v>7717</v>
      </c>
    </row>
    <row r="13" spans="1:4" ht="9.75" customHeight="1">
      <c r="A13" s="1" t="s">
        <v>61</v>
      </c>
      <c r="C13" s="4">
        <v>67745</v>
      </c>
      <c r="D13" s="4">
        <v>85753</v>
      </c>
    </row>
    <row r="14" spans="2:4" s="5" customFormat="1" ht="9.75" customHeight="1">
      <c r="B14" s="6" t="s">
        <v>62</v>
      </c>
      <c r="C14" s="5">
        <f>C13/153498</f>
        <v>0.4413412552606549</v>
      </c>
      <c r="D14" s="5">
        <f>D13/153498</f>
        <v>0.5586587447393452</v>
      </c>
    </row>
    <row r="15" spans="2:4" ht="4.5" customHeight="1">
      <c r="B15" s="7"/>
      <c r="C15" s="4"/>
      <c r="D15" s="4"/>
    </row>
    <row r="16" spans="1:4" ht="9.75" customHeight="1">
      <c r="A16" s="1" t="s">
        <v>65</v>
      </c>
      <c r="B16" s="7"/>
      <c r="C16" s="4"/>
      <c r="D16" s="4"/>
    </row>
    <row r="17" spans="2:4" ht="9.75" customHeight="1">
      <c r="B17" s="2" t="s">
        <v>12</v>
      </c>
      <c r="C17" s="4">
        <v>3488</v>
      </c>
      <c r="D17" s="4">
        <v>3539</v>
      </c>
    </row>
    <row r="18" spans="2:4" ht="9.75" customHeight="1">
      <c r="B18" s="2" t="s">
        <v>13</v>
      </c>
      <c r="C18" s="4">
        <v>24003</v>
      </c>
      <c r="D18" s="4">
        <v>13146</v>
      </c>
    </row>
    <row r="19" spans="2:4" ht="9.75" customHeight="1">
      <c r="B19" s="2" t="s">
        <v>14</v>
      </c>
      <c r="C19" s="4">
        <v>17340</v>
      </c>
      <c r="D19" s="4">
        <v>6825</v>
      </c>
    </row>
    <row r="20" spans="2:4" ht="9.75" customHeight="1">
      <c r="B20" s="2" t="s">
        <v>15</v>
      </c>
      <c r="C20" s="4">
        <v>47674</v>
      </c>
      <c r="D20" s="4">
        <v>17011</v>
      </c>
    </row>
    <row r="21" spans="2:4" ht="9.75" customHeight="1">
      <c r="B21" s="2" t="s">
        <v>16</v>
      </c>
      <c r="C21" s="4">
        <v>1711</v>
      </c>
      <c r="D21" s="4">
        <v>2163</v>
      </c>
    </row>
    <row r="22" spans="1:4" ht="9.75" customHeight="1">
      <c r="A22" s="1" t="s">
        <v>61</v>
      </c>
      <c r="C22" s="4">
        <v>94216</v>
      </c>
      <c r="D22" s="4">
        <v>42684</v>
      </c>
    </row>
    <row r="23" spans="2:4" s="5" customFormat="1" ht="9.75" customHeight="1">
      <c r="B23" s="6" t="s">
        <v>62</v>
      </c>
      <c r="C23" s="5">
        <f>C22/136900</f>
        <v>0.6882103725346969</v>
      </c>
      <c r="D23" s="5">
        <f>D22/136900</f>
        <v>0.31178962746530314</v>
      </c>
    </row>
    <row r="24" spans="2:4" ht="4.5" customHeight="1">
      <c r="B24" s="7"/>
      <c r="C24" s="4"/>
      <c r="D24" s="4"/>
    </row>
    <row r="25" spans="1:4" ht="9.75" customHeight="1">
      <c r="A25" s="1" t="s">
        <v>66</v>
      </c>
      <c r="B25" s="7"/>
      <c r="C25" s="4"/>
      <c r="D25" s="4"/>
    </row>
    <row r="26" spans="2:4" ht="9.75" customHeight="1">
      <c r="B26" s="2" t="s">
        <v>3</v>
      </c>
      <c r="C26" s="4">
        <v>26418</v>
      </c>
      <c r="D26" s="4">
        <v>28608</v>
      </c>
    </row>
    <row r="27" spans="2:4" ht="9.75" customHeight="1">
      <c r="B27" s="2" t="s">
        <v>17</v>
      </c>
      <c r="C27" s="4">
        <v>998</v>
      </c>
      <c r="D27" s="4">
        <v>1422</v>
      </c>
    </row>
    <row r="28" spans="2:4" ht="9.75" customHeight="1">
      <c r="B28" s="2" t="s">
        <v>18</v>
      </c>
      <c r="C28" s="4">
        <v>2049</v>
      </c>
      <c r="D28" s="4">
        <v>3908</v>
      </c>
    </row>
    <row r="29" spans="2:4" ht="9.75" customHeight="1">
      <c r="B29" s="2" t="s">
        <v>19</v>
      </c>
      <c r="C29" s="4">
        <v>8688</v>
      </c>
      <c r="D29" s="4">
        <v>11644</v>
      </c>
    </row>
    <row r="30" spans="2:4" ht="9.75" customHeight="1">
      <c r="B30" s="2" t="s">
        <v>20</v>
      </c>
      <c r="C30" s="4">
        <v>5408</v>
      </c>
      <c r="D30" s="4">
        <v>9952</v>
      </c>
    </row>
    <row r="31" spans="2:4" ht="9.75" customHeight="1">
      <c r="B31" s="2" t="s">
        <v>21</v>
      </c>
      <c r="C31" s="4">
        <v>5166</v>
      </c>
      <c r="D31" s="4">
        <v>7245</v>
      </c>
    </row>
    <row r="32" spans="1:4" ht="9.75" customHeight="1">
      <c r="A32" s="1" t="s">
        <v>61</v>
      </c>
      <c r="C32" s="4">
        <v>48727</v>
      </c>
      <c r="D32" s="4">
        <v>62779</v>
      </c>
    </row>
    <row r="33" spans="2:4" s="5" customFormat="1" ht="9.75" customHeight="1">
      <c r="B33" s="6" t="s">
        <v>62</v>
      </c>
      <c r="C33" s="5">
        <f>C32/111506</f>
        <v>0.4369899377611967</v>
      </c>
      <c r="D33" s="5">
        <f>D32/111506</f>
        <v>0.5630100622388033</v>
      </c>
    </row>
    <row r="34" spans="2:4" ht="4.5" customHeight="1">
      <c r="B34" s="7"/>
      <c r="C34" s="4"/>
      <c r="D34" s="4"/>
    </row>
    <row r="35" spans="1:4" ht="9.75" customHeight="1">
      <c r="A35" s="1" t="s">
        <v>67</v>
      </c>
      <c r="B35" s="7"/>
      <c r="C35" s="4"/>
      <c r="D35" s="4"/>
    </row>
    <row r="36" spans="2:4" ht="9.75" customHeight="1">
      <c r="B36" s="2" t="s">
        <v>17</v>
      </c>
      <c r="C36" s="4">
        <v>791</v>
      </c>
      <c r="D36" s="4">
        <v>976</v>
      </c>
    </row>
    <row r="37" spans="2:4" ht="9.75" customHeight="1">
      <c r="B37" s="2" t="s">
        <v>22</v>
      </c>
      <c r="C37" s="4">
        <v>10722</v>
      </c>
      <c r="D37" s="4">
        <v>6775</v>
      </c>
    </row>
    <row r="38" spans="2:4" ht="9.75" customHeight="1">
      <c r="B38" s="2" t="s">
        <v>23</v>
      </c>
      <c r="C38" s="4">
        <v>25846</v>
      </c>
      <c r="D38" s="4">
        <v>12059</v>
      </c>
    </row>
    <row r="39" spans="2:4" ht="9.75" customHeight="1">
      <c r="B39" s="2" t="s">
        <v>24</v>
      </c>
      <c r="C39" s="4">
        <v>3813</v>
      </c>
      <c r="D39" s="4">
        <v>4325</v>
      </c>
    </row>
    <row r="40" spans="2:4" ht="9.75" customHeight="1">
      <c r="B40" s="2" t="s">
        <v>15</v>
      </c>
      <c r="C40" s="4">
        <v>12893</v>
      </c>
      <c r="D40" s="4">
        <v>4742</v>
      </c>
    </row>
    <row r="41" spans="2:4" ht="9.75" customHeight="1">
      <c r="B41" s="2" t="s">
        <v>25</v>
      </c>
      <c r="C41" s="4">
        <v>25008</v>
      </c>
      <c r="D41" s="4">
        <v>11116</v>
      </c>
    </row>
    <row r="42" spans="1:4" ht="9.75" customHeight="1">
      <c r="A42" s="1" t="s">
        <v>61</v>
      </c>
      <c r="C42" s="4">
        <v>79073</v>
      </c>
      <c r="D42" s="4">
        <v>39993</v>
      </c>
    </row>
    <row r="43" spans="2:4" s="5" customFormat="1" ht="9.75" customHeight="1">
      <c r="B43" s="6" t="s">
        <v>62</v>
      </c>
      <c r="C43" s="5">
        <f>C42/119066</f>
        <v>0.6641106613138932</v>
      </c>
      <c r="D43" s="5">
        <f>D42/119066</f>
        <v>0.3358893386861069</v>
      </c>
    </row>
    <row r="44" spans="2:4" ht="4.5" customHeight="1">
      <c r="B44" s="7"/>
      <c r="C44" s="4"/>
      <c r="D44" s="4"/>
    </row>
    <row r="45" spans="1:4" ht="9.75" customHeight="1">
      <c r="A45" s="1" t="s">
        <v>68</v>
      </c>
      <c r="B45" s="7"/>
      <c r="C45" s="4"/>
      <c r="D45" s="4"/>
    </row>
    <row r="46" spans="2:4" ht="9.75" customHeight="1">
      <c r="B46" s="2" t="s">
        <v>26</v>
      </c>
      <c r="C46" s="4">
        <v>284</v>
      </c>
      <c r="D46" s="4">
        <v>175</v>
      </c>
    </row>
    <row r="47" spans="2:4" ht="9.75" customHeight="1">
      <c r="B47" s="2" t="s">
        <v>27</v>
      </c>
      <c r="C47" s="4">
        <v>5682</v>
      </c>
      <c r="D47" s="4">
        <v>7071</v>
      </c>
    </row>
    <row r="48" spans="2:4" ht="9.75" customHeight="1">
      <c r="B48" s="2" t="s">
        <v>28</v>
      </c>
      <c r="C48" s="4">
        <v>6870</v>
      </c>
      <c r="D48" s="4">
        <v>8841</v>
      </c>
    </row>
    <row r="49" spans="2:4" ht="9.75" customHeight="1">
      <c r="B49" s="2" t="s">
        <v>29</v>
      </c>
      <c r="C49" s="4">
        <v>18545</v>
      </c>
      <c r="D49" s="4">
        <v>20917</v>
      </c>
    </row>
    <row r="50" spans="2:4" ht="9.75" customHeight="1">
      <c r="B50" s="2" t="s">
        <v>30</v>
      </c>
      <c r="C50" s="4">
        <v>9974</v>
      </c>
      <c r="D50" s="4">
        <v>16825</v>
      </c>
    </row>
    <row r="51" spans="2:4" ht="9.75" customHeight="1">
      <c r="B51" s="2" t="s">
        <v>31</v>
      </c>
      <c r="C51" s="4">
        <v>2499</v>
      </c>
      <c r="D51" s="4">
        <v>4038</v>
      </c>
    </row>
    <row r="52" spans="2:4" ht="9.75" customHeight="1">
      <c r="B52" s="2" t="s">
        <v>32</v>
      </c>
      <c r="C52" s="4">
        <v>1632</v>
      </c>
      <c r="D52" s="4">
        <v>1442</v>
      </c>
    </row>
    <row r="53" spans="2:4" ht="9.75" customHeight="1">
      <c r="B53" s="2" t="s">
        <v>7</v>
      </c>
      <c r="C53" s="4">
        <v>3809</v>
      </c>
      <c r="D53" s="4">
        <v>4181</v>
      </c>
    </row>
    <row r="54" spans="2:4" ht="9.75" customHeight="1">
      <c r="B54" s="2" t="s">
        <v>33</v>
      </c>
      <c r="C54" s="4">
        <v>7951</v>
      </c>
      <c r="D54" s="4">
        <v>9058</v>
      </c>
    </row>
    <row r="55" spans="1:4" ht="9.75" customHeight="1">
      <c r="A55" s="1" t="s">
        <v>61</v>
      </c>
      <c r="C55" s="4">
        <v>57246</v>
      </c>
      <c r="D55" s="4">
        <v>72548</v>
      </c>
    </row>
    <row r="56" spans="2:4" s="5" customFormat="1" ht="9.75" customHeight="1">
      <c r="B56" s="6" t="s">
        <v>62</v>
      </c>
      <c r="C56" s="5">
        <f>C55/129794</f>
        <v>0.44105274511918885</v>
      </c>
      <c r="D56" s="5">
        <f>D55/129794</f>
        <v>0.5589472548808111</v>
      </c>
    </row>
    <row r="57" spans="2:4" ht="4.5" customHeight="1">
      <c r="B57" s="7"/>
      <c r="C57" s="4"/>
      <c r="D57" s="4"/>
    </row>
    <row r="58" spans="1:4" ht="9.75" customHeight="1">
      <c r="A58" s="1" t="s">
        <v>69</v>
      </c>
      <c r="B58" s="7"/>
      <c r="C58" s="4"/>
      <c r="D58" s="4"/>
    </row>
    <row r="59" spans="2:4" ht="9.75" customHeight="1">
      <c r="B59" s="2" t="s">
        <v>29</v>
      </c>
      <c r="C59" s="4">
        <v>9371</v>
      </c>
      <c r="D59" s="4">
        <v>12526</v>
      </c>
    </row>
    <row r="60" spans="2:4" ht="9.75" customHeight="1">
      <c r="B60" s="2" t="s">
        <v>7</v>
      </c>
      <c r="C60" s="4">
        <v>38005</v>
      </c>
      <c r="D60" s="4">
        <v>47120</v>
      </c>
    </row>
    <row r="61" spans="2:4" ht="9.75" customHeight="1">
      <c r="B61" s="2" t="s">
        <v>34</v>
      </c>
      <c r="C61" s="4">
        <v>21087</v>
      </c>
      <c r="D61" s="4">
        <v>21864</v>
      </c>
    </row>
    <row r="62" spans="1:4" ht="9.75" customHeight="1">
      <c r="A62" s="1" t="s">
        <v>61</v>
      </c>
      <c r="C62" s="4">
        <v>68463</v>
      </c>
      <c r="D62" s="4">
        <v>81510</v>
      </c>
    </row>
    <row r="63" spans="2:4" s="5" customFormat="1" ht="9.75" customHeight="1">
      <c r="B63" s="6" t="s">
        <v>62</v>
      </c>
      <c r="C63" s="5">
        <f>C62/149973</f>
        <v>0.4565021703906703</v>
      </c>
      <c r="D63" s="5">
        <f>D62/149973</f>
        <v>0.5434978296093297</v>
      </c>
    </row>
    <row r="64" spans="2:4" ht="4.5" customHeight="1">
      <c r="B64" s="7"/>
      <c r="C64" s="4"/>
      <c r="D64" s="4"/>
    </row>
    <row r="65" spans="1:4" ht="9.75" customHeight="1">
      <c r="A65" s="1" t="s">
        <v>70</v>
      </c>
      <c r="B65" s="7"/>
      <c r="C65" s="4"/>
      <c r="D65" s="4"/>
    </row>
    <row r="66" spans="2:4" ht="9.75" customHeight="1">
      <c r="B66" s="2" t="s">
        <v>34</v>
      </c>
      <c r="C66" s="4">
        <v>59323</v>
      </c>
      <c r="D66" s="4">
        <v>22717</v>
      </c>
    </row>
    <row r="67" spans="2:4" ht="9.75" customHeight="1">
      <c r="B67" s="2" t="s">
        <v>25</v>
      </c>
      <c r="C67" s="4">
        <v>6423</v>
      </c>
      <c r="D67" s="4">
        <v>2927</v>
      </c>
    </row>
    <row r="68" spans="1:4" ht="9.75" customHeight="1">
      <c r="A68" s="1" t="s">
        <v>61</v>
      </c>
      <c r="C68" s="4">
        <v>65746</v>
      </c>
      <c r="D68" s="4">
        <v>25644</v>
      </c>
    </row>
    <row r="69" spans="2:4" s="5" customFormat="1" ht="9.75" customHeight="1">
      <c r="B69" s="6" t="s">
        <v>62</v>
      </c>
      <c r="C69" s="5">
        <f>C68/91390</f>
        <v>0.719400372031951</v>
      </c>
      <c r="D69" s="5">
        <f>D68/91390</f>
        <v>0.28059962796804905</v>
      </c>
    </row>
    <row r="70" spans="2:4" ht="4.5" customHeight="1">
      <c r="B70" s="7"/>
      <c r="C70" s="4"/>
      <c r="D70" s="4"/>
    </row>
    <row r="71" spans="1:4" ht="9.75" customHeight="1">
      <c r="A71" s="1" t="s">
        <v>71</v>
      </c>
      <c r="B71" s="7"/>
      <c r="C71" s="4"/>
      <c r="D71" s="4"/>
    </row>
    <row r="72" spans="2:4" ht="9.75" customHeight="1">
      <c r="B72" s="2" t="s">
        <v>34</v>
      </c>
      <c r="C72" s="4">
        <v>65020</v>
      </c>
      <c r="D72" s="4">
        <v>50106</v>
      </c>
    </row>
    <row r="73" spans="1:4" ht="9.75" customHeight="1">
      <c r="A73" s="1" t="s">
        <v>61</v>
      </c>
      <c r="C73" s="4">
        <v>65020</v>
      </c>
      <c r="D73" s="4">
        <v>50106</v>
      </c>
    </row>
    <row r="74" spans="2:4" s="5" customFormat="1" ht="9.75" customHeight="1">
      <c r="B74" s="6" t="s">
        <v>62</v>
      </c>
      <c r="C74" s="5">
        <f>C73/115126</f>
        <v>0.5647725101193475</v>
      </c>
      <c r="D74" s="5">
        <f>D73/115126</f>
        <v>0.4352274898806525</v>
      </c>
    </row>
    <row r="75" spans="2:4" ht="4.5" customHeight="1">
      <c r="B75" s="7"/>
      <c r="C75" s="4"/>
      <c r="D75" s="4"/>
    </row>
    <row r="76" spans="1:4" ht="9.75" customHeight="1">
      <c r="A76" s="1" t="s">
        <v>72</v>
      </c>
      <c r="B76" s="7"/>
      <c r="C76" s="4"/>
      <c r="D76" s="4"/>
    </row>
    <row r="77" spans="2:4" ht="9.75" customHeight="1">
      <c r="B77" s="2" t="s">
        <v>34</v>
      </c>
      <c r="C77" s="4">
        <v>56574</v>
      </c>
      <c r="D77" s="4">
        <v>27036</v>
      </c>
    </row>
    <row r="78" spans="2:4" ht="9.75" customHeight="1">
      <c r="B78" s="2" t="s">
        <v>35</v>
      </c>
      <c r="C78" s="4">
        <v>6388</v>
      </c>
      <c r="D78" s="4">
        <v>9530</v>
      </c>
    </row>
    <row r="79" spans="1:4" ht="9.75" customHeight="1">
      <c r="A79" s="1" t="s">
        <v>61</v>
      </c>
      <c r="C79" s="4">
        <v>62962</v>
      </c>
      <c r="D79" s="4">
        <v>36566</v>
      </c>
    </row>
    <row r="80" spans="2:4" s="5" customFormat="1" ht="9.75" customHeight="1">
      <c r="B80" s="6" t="s">
        <v>62</v>
      </c>
      <c r="C80" s="5">
        <f>C79/99528</f>
        <v>0.6326058998472791</v>
      </c>
      <c r="D80" s="5">
        <f>D79/99528</f>
        <v>0.36739410015272084</v>
      </c>
    </row>
    <row r="81" spans="2:4" ht="4.5" customHeight="1">
      <c r="B81" s="7"/>
      <c r="C81" s="4"/>
      <c r="D81" s="4"/>
    </row>
    <row r="82" spans="1:4" ht="9.75" customHeight="1">
      <c r="A82" s="1" t="s">
        <v>73</v>
      </c>
      <c r="B82" s="7"/>
      <c r="C82" s="4"/>
      <c r="D82" s="4"/>
    </row>
    <row r="83" spans="2:4" ht="9.75" customHeight="1">
      <c r="B83" s="2" t="s">
        <v>36</v>
      </c>
      <c r="C83" s="4">
        <v>69751</v>
      </c>
      <c r="D83" s="4">
        <v>18147</v>
      </c>
    </row>
    <row r="84" spans="2:4" ht="9.75" customHeight="1">
      <c r="B84" s="2" t="s">
        <v>15</v>
      </c>
      <c r="C84" s="4">
        <v>46761</v>
      </c>
      <c r="D84" s="4">
        <v>14496</v>
      </c>
    </row>
    <row r="85" spans="1:4" ht="9.75" customHeight="1">
      <c r="A85" s="1" t="s">
        <v>61</v>
      </c>
      <c r="C85" s="4">
        <v>116512</v>
      </c>
      <c r="D85" s="4">
        <v>32643</v>
      </c>
    </row>
    <row r="86" spans="2:4" s="5" customFormat="1" ht="9.75" customHeight="1">
      <c r="B86" s="6" t="s">
        <v>62</v>
      </c>
      <c r="C86" s="5">
        <f>C85/149155</f>
        <v>0.7811471288257182</v>
      </c>
      <c r="D86" s="5">
        <f>D85/149155</f>
        <v>0.2188528711742818</v>
      </c>
    </row>
    <row r="87" spans="2:4" ht="4.5" customHeight="1">
      <c r="B87" s="7"/>
      <c r="C87" s="4"/>
      <c r="D87" s="4"/>
    </row>
    <row r="88" spans="1:4" ht="9.75" customHeight="1">
      <c r="A88" s="1" t="s">
        <v>74</v>
      </c>
      <c r="B88" s="7"/>
      <c r="C88" s="4"/>
      <c r="D88" s="4"/>
    </row>
    <row r="89" spans="2:4" ht="9.75" customHeight="1">
      <c r="B89" s="2" t="s">
        <v>37</v>
      </c>
      <c r="C89" s="4">
        <v>25592</v>
      </c>
      <c r="D89" s="4">
        <v>16627</v>
      </c>
    </row>
    <row r="90" spans="2:4" ht="9.75" customHeight="1">
      <c r="B90" s="2" t="s">
        <v>34</v>
      </c>
      <c r="C90" s="4">
        <v>412</v>
      </c>
      <c r="D90" s="4">
        <v>619</v>
      </c>
    </row>
    <row r="91" spans="2:4" ht="9.75" customHeight="1">
      <c r="B91" s="2" t="s">
        <v>24</v>
      </c>
      <c r="C91" s="4">
        <v>30164</v>
      </c>
      <c r="D91" s="4">
        <v>19963</v>
      </c>
    </row>
    <row r="92" spans="1:4" ht="9.75" customHeight="1">
      <c r="A92" s="1" t="s">
        <v>61</v>
      </c>
      <c r="C92" s="4">
        <v>56168</v>
      </c>
      <c r="D92" s="4">
        <v>37209</v>
      </c>
    </row>
    <row r="93" spans="2:4" s="5" customFormat="1" ht="9.75" customHeight="1">
      <c r="B93" s="6" t="s">
        <v>62</v>
      </c>
      <c r="C93" s="5">
        <f>C92/93377</f>
        <v>0.6015185752380137</v>
      </c>
      <c r="D93" s="5">
        <f>D92/93377</f>
        <v>0.39848142476198634</v>
      </c>
    </row>
    <row r="94" spans="2:4" ht="4.5" customHeight="1">
      <c r="B94" s="7"/>
      <c r="C94" s="4"/>
      <c r="D94" s="4"/>
    </row>
    <row r="95" spans="1:4" ht="9.75" customHeight="1">
      <c r="A95" s="1" t="s">
        <v>75</v>
      </c>
      <c r="B95" s="7"/>
      <c r="C95" s="4"/>
      <c r="D95" s="4"/>
    </row>
    <row r="96" spans="2:4" ht="9.75" customHeight="1">
      <c r="B96" s="2" t="s">
        <v>35</v>
      </c>
      <c r="C96" s="4">
        <v>14482</v>
      </c>
      <c r="D96" s="4">
        <v>18233</v>
      </c>
    </row>
    <row r="97" spans="2:4" ht="9.75" customHeight="1">
      <c r="B97" s="2" t="s">
        <v>38</v>
      </c>
      <c r="C97" s="4">
        <v>30147</v>
      </c>
      <c r="D97" s="4">
        <v>32014</v>
      </c>
    </row>
    <row r="98" spans="1:4" ht="9.75" customHeight="1">
      <c r="A98" s="1" t="s">
        <v>61</v>
      </c>
      <c r="C98" s="4">
        <v>44629</v>
      </c>
      <c r="D98" s="4">
        <v>50247</v>
      </c>
    </row>
    <row r="99" spans="2:4" s="5" customFormat="1" ht="9.75" customHeight="1">
      <c r="B99" s="6" t="s">
        <v>62</v>
      </c>
      <c r="C99" s="5">
        <f>C98/94876</f>
        <v>0.4703929339348202</v>
      </c>
      <c r="D99" s="5">
        <f>D98/94876</f>
        <v>0.5296070660651798</v>
      </c>
    </row>
    <row r="100" spans="2:4" ht="4.5" customHeight="1">
      <c r="B100" s="7"/>
      <c r="C100" s="4"/>
      <c r="D100" s="4"/>
    </row>
    <row r="101" spans="1:4" ht="9.75" customHeight="1">
      <c r="A101" s="1" t="s">
        <v>76</v>
      </c>
      <c r="B101" s="7"/>
      <c r="C101" s="4"/>
      <c r="D101" s="4"/>
    </row>
    <row r="102" spans="2:4" ht="9.75" customHeight="1">
      <c r="B102" s="2" t="s">
        <v>35</v>
      </c>
      <c r="C102" s="4">
        <v>41744</v>
      </c>
      <c r="D102" s="4">
        <v>26568</v>
      </c>
    </row>
    <row r="103" spans="1:4" ht="9.75" customHeight="1">
      <c r="A103" s="1" t="s">
        <v>61</v>
      </c>
      <c r="C103" s="4">
        <v>41744</v>
      </c>
      <c r="D103" s="4">
        <v>26568</v>
      </c>
    </row>
    <row r="104" spans="2:4" s="5" customFormat="1" ht="9.75" customHeight="1">
      <c r="B104" s="6" t="s">
        <v>62</v>
      </c>
      <c r="C104" s="5">
        <f>C103/68312</f>
        <v>0.6110785806300504</v>
      </c>
      <c r="D104" s="5">
        <f>D103/68312</f>
        <v>0.3889214193699496</v>
      </c>
    </row>
    <row r="105" spans="2:4" ht="4.5" customHeight="1">
      <c r="B105" s="7"/>
      <c r="C105" s="4"/>
      <c r="D105" s="4"/>
    </row>
    <row r="106" spans="1:4" ht="9.75" customHeight="1">
      <c r="A106" s="1" t="s">
        <v>77</v>
      </c>
      <c r="B106" s="7"/>
      <c r="C106" s="4"/>
      <c r="D106" s="4"/>
    </row>
    <row r="107" spans="2:4" ht="9.75" customHeight="1">
      <c r="B107" s="2" t="s">
        <v>37</v>
      </c>
      <c r="C107" s="4">
        <v>49845</v>
      </c>
      <c r="D107" s="4">
        <v>23499</v>
      </c>
    </row>
    <row r="108" spans="2:4" ht="9.75" customHeight="1">
      <c r="B108" s="2" t="s">
        <v>24</v>
      </c>
      <c r="C108" s="4">
        <v>23897</v>
      </c>
      <c r="D108" s="4">
        <v>7466</v>
      </c>
    </row>
    <row r="109" spans="1:4" ht="9.75" customHeight="1">
      <c r="A109" s="1" t="s">
        <v>61</v>
      </c>
      <c r="C109" s="4">
        <v>73742</v>
      </c>
      <c r="D109" s="4">
        <v>30965</v>
      </c>
    </row>
    <row r="110" spans="2:4" s="5" customFormat="1" ht="9.75" customHeight="1">
      <c r="B110" s="6" t="s">
        <v>62</v>
      </c>
      <c r="C110" s="5">
        <f>C109/104707</f>
        <v>0.7042700106010105</v>
      </c>
      <c r="D110" s="5">
        <f>D109/104707</f>
        <v>0.29572998939898953</v>
      </c>
    </row>
    <row r="111" spans="2:4" ht="4.5" customHeight="1">
      <c r="B111" s="7"/>
      <c r="C111" s="4"/>
      <c r="D111" s="4"/>
    </row>
    <row r="112" spans="1:4" ht="9.75" customHeight="1">
      <c r="A112" s="1" t="s">
        <v>78</v>
      </c>
      <c r="B112" s="7"/>
      <c r="C112" s="4"/>
      <c r="D112" s="4"/>
    </row>
    <row r="113" spans="2:4" ht="9.75" customHeight="1">
      <c r="B113" s="2" t="s">
        <v>39</v>
      </c>
      <c r="C113" s="4">
        <v>80231</v>
      </c>
      <c r="D113" s="4">
        <v>5705</v>
      </c>
    </row>
    <row r="114" spans="2:4" ht="9.75" customHeight="1">
      <c r="B114" s="2" t="s">
        <v>37</v>
      </c>
      <c r="C114" s="4">
        <v>43217</v>
      </c>
      <c r="D114" s="4">
        <v>6785</v>
      </c>
    </row>
    <row r="115" spans="1:4" ht="9.75" customHeight="1">
      <c r="A115" s="1" t="s">
        <v>61</v>
      </c>
      <c r="C115" s="4">
        <v>123448</v>
      </c>
      <c r="D115" s="4">
        <v>12490</v>
      </c>
    </row>
    <row r="116" spans="2:4" s="5" customFormat="1" ht="9.75" customHeight="1">
      <c r="B116" s="6" t="s">
        <v>62</v>
      </c>
      <c r="C116" s="5">
        <f>C115/135938</f>
        <v>0.9081198781797584</v>
      </c>
      <c r="D116" s="5">
        <f>D115/135938</f>
        <v>0.09188012182024158</v>
      </c>
    </row>
    <row r="117" spans="2:4" ht="4.5" customHeight="1">
      <c r="B117" s="7"/>
      <c r="C117" s="4"/>
      <c r="D117" s="4"/>
    </row>
    <row r="118" spans="1:4" ht="9.75" customHeight="1">
      <c r="A118" s="1" t="s">
        <v>79</v>
      </c>
      <c r="B118" s="7"/>
      <c r="C118" s="4"/>
      <c r="D118" s="4"/>
    </row>
    <row r="119" spans="2:4" ht="9.75" customHeight="1">
      <c r="B119" s="2" t="s">
        <v>39</v>
      </c>
      <c r="C119" s="4">
        <v>33444</v>
      </c>
      <c r="D119" s="4">
        <v>20826</v>
      </c>
    </row>
    <row r="120" spans="2:4" ht="9.75" customHeight="1">
      <c r="B120" s="2" t="s">
        <v>37</v>
      </c>
      <c r="C120" s="4">
        <v>55749</v>
      </c>
      <c r="D120" s="4">
        <v>32749</v>
      </c>
    </row>
    <row r="121" spans="1:4" ht="9.75" customHeight="1">
      <c r="A121" s="1" t="s">
        <v>61</v>
      </c>
      <c r="C121" s="4">
        <v>89193</v>
      </c>
      <c r="D121" s="4">
        <v>53575</v>
      </c>
    </row>
    <row r="122" spans="2:4" s="5" customFormat="1" ht="9.75" customHeight="1">
      <c r="B122" s="6" t="s">
        <v>62</v>
      </c>
      <c r="C122" s="5">
        <f>C121/142768</f>
        <v>0.6247408382830887</v>
      </c>
      <c r="D122" s="5">
        <f>D121/142768</f>
        <v>0.37525916171691137</v>
      </c>
    </row>
    <row r="123" spans="2:4" ht="4.5" customHeight="1">
      <c r="B123" s="7"/>
      <c r="C123" s="4"/>
      <c r="D123" s="4"/>
    </row>
    <row r="124" spans="1:4" ht="9.75" customHeight="1">
      <c r="A124" s="1" t="s">
        <v>80</v>
      </c>
      <c r="B124" s="7"/>
      <c r="C124" s="4"/>
      <c r="D124" s="4"/>
    </row>
    <row r="125" spans="2:4" ht="9.75" customHeight="1">
      <c r="B125" s="2" t="s">
        <v>40</v>
      </c>
      <c r="C125" s="4">
        <v>118318</v>
      </c>
      <c r="D125" s="4">
        <v>11646</v>
      </c>
    </row>
    <row r="126" spans="1:4" ht="9.75" customHeight="1">
      <c r="A126" s="1" t="s">
        <v>61</v>
      </c>
      <c r="C126" s="4">
        <v>118318</v>
      </c>
      <c r="D126" s="4">
        <v>11646</v>
      </c>
    </row>
    <row r="127" spans="2:4" s="5" customFormat="1" ht="9.75" customHeight="1">
      <c r="B127" s="6" t="s">
        <v>62</v>
      </c>
      <c r="C127" s="5">
        <f>C126/129964</f>
        <v>0.9103905696962236</v>
      </c>
      <c r="D127" s="5">
        <f>D126/129964</f>
        <v>0.08960943030377642</v>
      </c>
    </row>
    <row r="128" spans="2:4" ht="4.5" customHeight="1">
      <c r="B128" s="7"/>
      <c r="C128" s="4"/>
      <c r="D128" s="4"/>
    </row>
    <row r="129" spans="1:4" ht="9.75" customHeight="1">
      <c r="A129" s="1" t="s">
        <v>81</v>
      </c>
      <c r="B129" s="7"/>
      <c r="C129" s="4"/>
      <c r="D129" s="4"/>
    </row>
    <row r="130" spans="2:4" ht="9.75" customHeight="1">
      <c r="B130" s="2" t="s">
        <v>39</v>
      </c>
      <c r="C130" s="4">
        <v>96020</v>
      </c>
      <c r="D130" s="4">
        <v>11179</v>
      </c>
    </row>
    <row r="131" spans="1:4" ht="9.75" customHeight="1">
      <c r="A131" s="1" t="s">
        <v>61</v>
      </c>
      <c r="C131" s="4">
        <v>96020</v>
      </c>
      <c r="D131" s="4">
        <v>11179</v>
      </c>
    </row>
    <row r="132" spans="2:4" s="5" customFormat="1" ht="9.75" customHeight="1">
      <c r="B132" s="6" t="s">
        <v>62</v>
      </c>
      <c r="C132" s="5">
        <f>C131/107199</f>
        <v>0.8957173107958096</v>
      </c>
      <c r="D132" s="5">
        <f>D131/107199</f>
        <v>0.10428268920419034</v>
      </c>
    </row>
    <row r="133" spans="2:4" ht="4.5" customHeight="1">
      <c r="B133" s="7"/>
      <c r="C133" s="4"/>
      <c r="D133" s="4"/>
    </row>
    <row r="134" spans="1:4" ht="9.75" customHeight="1">
      <c r="A134" s="1" t="s">
        <v>82</v>
      </c>
      <c r="B134" s="7"/>
      <c r="C134" s="4"/>
      <c r="D134" s="4"/>
    </row>
    <row r="135" spans="2:4" ht="9.75" customHeight="1">
      <c r="B135" s="2" t="s">
        <v>40</v>
      </c>
      <c r="C135" s="4">
        <v>78427</v>
      </c>
      <c r="D135" s="4">
        <v>14796</v>
      </c>
    </row>
    <row r="136" spans="2:4" ht="9.75" customHeight="1">
      <c r="B136" s="2" t="s">
        <v>41</v>
      </c>
      <c r="C136" s="4">
        <v>14723</v>
      </c>
      <c r="D136" s="4">
        <v>3271</v>
      </c>
    </row>
    <row r="137" spans="1:4" ht="9.75" customHeight="1">
      <c r="A137" s="1" t="s">
        <v>61</v>
      </c>
      <c r="C137" s="4">
        <v>93150</v>
      </c>
      <c r="D137" s="4">
        <v>18067</v>
      </c>
    </row>
    <row r="138" spans="2:4" s="5" customFormat="1" ht="9.75" customHeight="1">
      <c r="B138" s="6" t="s">
        <v>62</v>
      </c>
      <c r="C138" s="5">
        <f>C137/111217</f>
        <v>0.8375518131220946</v>
      </c>
      <c r="D138" s="5">
        <f>D137/111217</f>
        <v>0.16244818687790535</v>
      </c>
    </row>
    <row r="139" spans="2:4" ht="4.5" customHeight="1">
      <c r="B139" s="7"/>
      <c r="C139" s="4"/>
      <c r="D139" s="4"/>
    </row>
    <row r="140" spans="1:4" ht="9.75" customHeight="1">
      <c r="A140" s="1" t="s">
        <v>83</v>
      </c>
      <c r="B140" s="7"/>
      <c r="C140" s="4"/>
      <c r="D140" s="4"/>
    </row>
    <row r="141" spans="2:4" ht="9.75" customHeight="1">
      <c r="B141" s="2" t="s">
        <v>39</v>
      </c>
      <c r="C141" s="4">
        <v>62763</v>
      </c>
      <c r="D141" s="4">
        <v>18945</v>
      </c>
    </row>
    <row r="142" spans="1:4" ht="9.75" customHeight="1">
      <c r="A142" s="1" t="s">
        <v>61</v>
      </c>
      <c r="C142" s="4">
        <v>62763</v>
      </c>
      <c r="D142" s="4">
        <v>18945</v>
      </c>
    </row>
    <row r="143" spans="2:4" s="5" customFormat="1" ht="9.75" customHeight="1">
      <c r="B143" s="6" t="s">
        <v>62</v>
      </c>
      <c r="C143" s="5">
        <f>C142/81708</f>
        <v>0.7681377588485827</v>
      </c>
      <c r="D143" s="5">
        <f>D142/81708</f>
        <v>0.23186224115141724</v>
      </c>
    </row>
    <row r="144" spans="2:4" ht="4.5" customHeight="1">
      <c r="B144" s="7"/>
      <c r="C144" s="4"/>
      <c r="D144" s="4"/>
    </row>
    <row r="145" spans="1:4" ht="9.75" customHeight="1">
      <c r="A145" s="1" t="s">
        <v>84</v>
      </c>
      <c r="B145" s="7"/>
      <c r="C145" s="4"/>
      <c r="D145" s="4"/>
    </row>
    <row r="146" spans="2:4" ht="9.75" customHeight="1">
      <c r="B146" s="2" t="s">
        <v>42</v>
      </c>
      <c r="C146" s="4">
        <v>18945</v>
      </c>
      <c r="D146" s="4">
        <v>18848</v>
      </c>
    </row>
    <row r="147" spans="2:4" ht="9.75" customHeight="1">
      <c r="B147" s="2" t="s">
        <v>38</v>
      </c>
      <c r="C147" s="4">
        <v>16419</v>
      </c>
      <c r="D147" s="4">
        <v>11772</v>
      </c>
    </row>
    <row r="148" spans="1:4" ht="9.75" customHeight="1">
      <c r="A148" s="1" t="s">
        <v>61</v>
      </c>
      <c r="C148" s="4">
        <v>35364</v>
      </c>
      <c r="D148" s="4">
        <v>30620</v>
      </c>
    </row>
    <row r="149" spans="2:4" s="5" customFormat="1" ht="9.75" customHeight="1">
      <c r="B149" s="6" t="s">
        <v>62</v>
      </c>
      <c r="C149" s="5">
        <f>C148/65984</f>
        <v>0.5359481086323957</v>
      </c>
      <c r="D149" s="5">
        <f>D148/65984</f>
        <v>0.4640518913676043</v>
      </c>
    </row>
    <row r="150" spans="2:4" ht="4.5" customHeight="1">
      <c r="B150" s="7"/>
      <c r="C150" s="4"/>
      <c r="D150" s="4"/>
    </row>
    <row r="151" spans="1:4" ht="9.75" customHeight="1">
      <c r="A151" s="1" t="s">
        <v>85</v>
      </c>
      <c r="B151" s="7"/>
      <c r="C151" s="4"/>
      <c r="D151" s="4"/>
    </row>
    <row r="152" spans="2:4" ht="9.75" customHeight="1">
      <c r="B152" s="2" t="s">
        <v>41</v>
      </c>
      <c r="C152" s="4">
        <v>82153</v>
      </c>
      <c r="D152" s="4">
        <v>27747</v>
      </c>
    </row>
    <row r="153" spans="1:4" ht="9.75" customHeight="1">
      <c r="A153" s="1" t="s">
        <v>61</v>
      </c>
      <c r="C153" s="4">
        <v>82153</v>
      </c>
      <c r="D153" s="4">
        <v>27747</v>
      </c>
    </row>
    <row r="154" spans="2:4" s="5" customFormat="1" ht="9.75" customHeight="1">
      <c r="B154" s="6" t="s">
        <v>62</v>
      </c>
      <c r="C154" s="5">
        <f>C153/109900</f>
        <v>0.7475250227479527</v>
      </c>
      <c r="D154" s="5">
        <f>D153/109900</f>
        <v>0.2524749772520473</v>
      </c>
    </row>
    <row r="155" spans="2:4" ht="4.5" customHeight="1">
      <c r="B155" s="7"/>
      <c r="C155" s="4"/>
      <c r="D155" s="4"/>
    </row>
    <row r="156" spans="1:4" ht="9.75" customHeight="1">
      <c r="A156" s="1" t="s">
        <v>86</v>
      </c>
      <c r="B156" s="7"/>
      <c r="C156" s="4"/>
      <c r="D156" s="4"/>
    </row>
    <row r="157" spans="2:4" ht="9.75" customHeight="1">
      <c r="B157" s="2" t="s">
        <v>43</v>
      </c>
      <c r="C157" s="4">
        <v>42955</v>
      </c>
      <c r="D157" s="4">
        <v>59887</v>
      </c>
    </row>
    <row r="158" spans="2:4" ht="9.75" customHeight="1">
      <c r="B158" s="2" t="s">
        <v>44</v>
      </c>
      <c r="C158" s="4">
        <v>732</v>
      </c>
      <c r="D158" s="4">
        <v>1236</v>
      </c>
    </row>
    <row r="159" spans="1:4" ht="9.75" customHeight="1">
      <c r="A159" s="1" t="s">
        <v>61</v>
      </c>
      <c r="C159" s="4">
        <v>43687</v>
      </c>
      <c r="D159" s="4">
        <v>61123</v>
      </c>
    </row>
    <row r="160" spans="2:4" s="5" customFormat="1" ht="9.75" customHeight="1">
      <c r="B160" s="6" t="s">
        <v>62</v>
      </c>
      <c r="C160" s="5">
        <f>C159/104810</f>
        <v>0.41682091403492033</v>
      </c>
      <c r="D160" s="5">
        <f>D159/104810</f>
        <v>0.5831790859650796</v>
      </c>
    </row>
    <row r="161" spans="2:4" ht="4.5" customHeight="1">
      <c r="B161" s="7"/>
      <c r="C161" s="4"/>
      <c r="D161" s="4"/>
    </row>
    <row r="162" spans="1:4" ht="9.75" customHeight="1">
      <c r="A162" s="1" t="s">
        <v>87</v>
      </c>
      <c r="B162" s="7"/>
      <c r="C162" s="4"/>
      <c r="D162" s="4"/>
    </row>
    <row r="163" spans="2:4" ht="9.75" customHeight="1">
      <c r="B163" s="2" t="s">
        <v>41</v>
      </c>
      <c r="C163" s="4">
        <v>23404</v>
      </c>
      <c r="D163" s="4">
        <v>8597</v>
      </c>
    </row>
    <row r="164" spans="2:4" ht="9.75" customHeight="1">
      <c r="B164" s="2" t="s">
        <v>45</v>
      </c>
      <c r="C164" s="4">
        <v>66086</v>
      </c>
      <c r="D164" s="4">
        <v>20992</v>
      </c>
    </row>
    <row r="165" spans="1:4" ht="9.75" customHeight="1">
      <c r="A165" s="1" t="s">
        <v>61</v>
      </c>
      <c r="C165" s="4">
        <v>89490</v>
      </c>
      <c r="D165" s="4">
        <v>29589</v>
      </c>
    </row>
    <row r="166" spans="2:4" s="5" customFormat="1" ht="9.75" customHeight="1">
      <c r="B166" s="6" t="s">
        <v>62</v>
      </c>
      <c r="C166" s="5">
        <f>C165/119079</f>
        <v>0.7515178998815912</v>
      </c>
      <c r="D166" s="5">
        <f>D165/119079</f>
        <v>0.2484821001184088</v>
      </c>
    </row>
    <row r="167" spans="2:4" ht="4.5" customHeight="1">
      <c r="B167" s="7"/>
      <c r="C167" s="4"/>
      <c r="D167" s="4"/>
    </row>
    <row r="168" spans="1:4" ht="9.75" customHeight="1">
      <c r="A168" s="1" t="s">
        <v>88</v>
      </c>
      <c r="B168" s="7"/>
      <c r="C168" s="4"/>
      <c r="D168" s="4"/>
    </row>
    <row r="169" spans="2:4" ht="9.75" customHeight="1">
      <c r="B169" s="2" t="s">
        <v>39</v>
      </c>
      <c r="C169" s="4">
        <v>20623</v>
      </c>
      <c r="D169" s="4">
        <v>6938</v>
      </c>
    </row>
    <row r="170" spans="2:4" ht="9.75" customHeight="1">
      <c r="B170" s="2" t="s">
        <v>45</v>
      </c>
      <c r="C170" s="4">
        <v>45194</v>
      </c>
      <c r="D170" s="4">
        <v>15020</v>
      </c>
    </row>
    <row r="171" spans="1:4" ht="9.75" customHeight="1">
      <c r="A171" s="1" t="s">
        <v>61</v>
      </c>
      <c r="C171" s="4">
        <v>65817</v>
      </c>
      <c r="D171" s="4">
        <v>21958</v>
      </c>
    </row>
    <row r="172" spans="2:4" s="5" customFormat="1" ht="9.75" customHeight="1">
      <c r="B172" s="6" t="s">
        <v>62</v>
      </c>
      <c r="C172" s="5">
        <f>C171/87775</f>
        <v>0.7498376530902877</v>
      </c>
      <c r="D172" s="5">
        <f>D171/87775</f>
        <v>0.25016234690971234</v>
      </c>
    </row>
    <row r="173" spans="2:4" ht="4.5" customHeight="1">
      <c r="B173" s="7"/>
      <c r="C173" s="4"/>
      <c r="D173" s="4"/>
    </row>
    <row r="174" spans="1:4" ht="9.75" customHeight="1">
      <c r="A174" s="1" t="s">
        <v>89</v>
      </c>
      <c r="B174" s="7"/>
      <c r="C174" s="4"/>
      <c r="D174" s="4"/>
    </row>
    <row r="175" spans="2:4" ht="9.75" customHeight="1">
      <c r="B175" s="2" t="s">
        <v>46</v>
      </c>
      <c r="C175" s="4">
        <v>2317</v>
      </c>
      <c r="D175" s="4">
        <v>3112</v>
      </c>
    </row>
    <row r="176" spans="2:4" ht="9.75" customHeight="1">
      <c r="B176" s="2" t="s">
        <v>47</v>
      </c>
      <c r="C176" s="4">
        <v>1337</v>
      </c>
      <c r="D176" s="4">
        <v>2963</v>
      </c>
    </row>
    <row r="177" spans="2:4" ht="9.75" customHeight="1">
      <c r="B177" s="2" t="s">
        <v>44</v>
      </c>
      <c r="C177" s="4">
        <v>22976</v>
      </c>
      <c r="D177" s="4">
        <v>36760</v>
      </c>
    </row>
    <row r="178" spans="1:4" ht="9.75" customHeight="1">
      <c r="A178" s="1" t="s">
        <v>61</v>
      </c>
      <c r="C178" s="4">
        <v>26630</v>
      </c>
      <c r="D178" s="4">
        <v>42835</v>
      </c>
    </row>
    <row r="179" spans="2:4" s="5" customFormat="1" ht="9.75" customHeight="1">
      <c r="B179" s="6" t="s">
        <v>62</v>
      </c>
      <c r="C179" s="5">
        <f>C178/69465</f>
        <v>0.3833585258763406</v>
      </c>
      <c r="D179" s="5">
        <f>D178/69465</f>
        <v>0.6166414741236594</v>
      </c>
    </row>
    <row r="180" spans="2:4" ht="4.5" customHeight="1">
      <c r="B180" s="7"/>
      <c r="C180" s="4"/>
      <c r="D180" s="4"/>
    </row>
    <row r="181" spans="1:4" ht="9.75" customHeight="1">
      <c r="A181" s="1" t="s">
        <v>90</v>
      </c>
      <c r="B181" s="7"/>
      <c r="C181" s="4"/>
      <c r="D181" s="4"/>
    </row>
    <row r="182" spans="2:4" ht="9.75" customHeight="1">
      <c r="B182" s="2" t="s">
        <v>45</v>
      </c>
      <c r="C182" s="4">
        <v>58936</v>
      </c>
      <c r="D182" s="4">
        <v>16032</v>
      </c>
    </row>
    <row r="183" spans="1:4" ht="9.75" customHeight="1">
      <c r="A183" s="1" t="s">
        <v>61</v>
      </c>
      <c r="C183" s="4">
        <v>58936</v>
      </c>
      <c r="D183" s="4">
        <v>16032</v>
      </c>
    </row>
    <row r="184" spans="2:4" s="5" customFormat="1" ht="9.75" customHeight="1">
      <c r="B184" s="6" t="s">
        <v>62</v>
      </c>
      <c r="C184" s="5">
        <f>C183/74968</f>
        <v>0.7861487568029025</v>
      </c>
      <c r="D184" s="5">
        <f>D183/74968</f>
        <v>0.21385124319709742</v>
      </c>
    </row>
    <row r="185" spans="2:4" ht="4.5" customHeight="1">
      <c r="B185" s="7"/>
      <c r="C185" s="4"/>
      <c r="D185" s="4"/>
    </row>
    <row r="186" spans="1:4" ht="9.75" customHeight="1">
      <c r="A186" s="1" t="s">
        <v>91</v>
      </c>
      <c r="B186" s="7"/>
      <c r="C186" s="4"/>
      <c r="D186" s="4"/>
    </row>
    <row r="187" spans="2:4" ht="9.75" customHeight="1">
      <c r="B187" s="2" t="s">
        <v>45</v>
      </c>
      <c r="C187" s="4">
        <v>88281</v>
      </c>
      <c r="D187" s="4">
        <v>38440</v>
      </c>
    </row>
    <row r="188" spans="1:4" ht="9.75" customHeight="1">
      <c r="A188" s="1" t="s">
        <v>61</v>
      </c>
      <c r="C188" s="4">
        <v>88281</v>
      </c>
      <c r="D188" s="4">
        <v>38440</v>
      </c>
    </row>
    <row r="189" spans="2:4" s="5" customFormat="1" ht="9.75" customHeight="1">
      <c r="B189" s="6" t="s">
        <v>62</v>
      </c>
      <c r="C189" s="5">
        <f>C188/126721</f>
        <v>0.6966564342137451</v>
      </c>
      <c r="D189" s="5">
        <f>D188/126721</f>
        <v>0.3033435657862548</v>
      </c>
    </row>
    <row r="190" spans="2:4" ht="4.5" customHeight="1">
      <c r="B190" s="7"/>
      <c r="C190" s="4"/>
      <c r="D190" s="4"/>
    </row>
    <row r="191" spans="1:4" ht="9.75" customHeight="1">
      <c r="A191" s="1" t="s">
        <v>92</v>
      </c>
      <c r="B191" s="7"/>
      <c r="C191" s="4"/>
      <c r="D191" s="4"/>
    </row>
    <row r="192" spans="2:4" ht="9.75" customHeight="1">
      <c r="B192" s="2" t="s">
        <v>48</v>
      </c>
      <c r="C192" s="4">
        <v>30888</v>
      </c>
      <c r="D192" s="4">
        <v>13841</v>
      </c>
    </row>
    <row r="193" spans="2:4" ht="9.75" customHeight="1">
      <c r="B193" s="2" t="s">
        <v>45</v>
      </c>
      <c r="C193" s="4">
        <v>16013</v>
      </c>
      <c r="D193" s="4">
        <v>7744</v>
      </c>
    </row>
    <row r="194" spans="2:4" ht="9.75" customHeight="1">
      <c r="B194" s="2" t="s">
        <v>49</v>
      </c>
      <c r="C194" s="4">
        <v>50289</v>
      </c>
      <c r="D194" s="4">
        <v>13659</v>
      </c>
    </row>
    <row r="195" spans="1:4" ht="9.75" customHeight="1">
      <c r="A195" s="1" t="s">
        <v>61</v>
      </c>
      <c r="C195" s="4">
        <v>97190</v>
      </c>
      <c r="D195" s="4">
        <v>35244</v>
      </c>
    </row>
    <row r="196" spans="2:4" s="5" customFormat="1" ht="9.75" customHeight="1">
      <c r="B196" s="6" t="s">
        <v>62</v>
      </c>
      <c r="C196" s="5">
        <f>C195/132434</f>
        <v>0.7338749867858707</v>
      </c>
      <c r="D196" s="5">
        <f>D195/132434</f>
        <v>0.2661250132141293</v>
      </c>
    </row>
    <row r="197" spans="2:4" ht="4.5" customHeight="1">
      <c r="B197" s="7"/>
      <c r="C197" s="4"/>
      <c r="D197" s="4"/>
    </row>
    <row r="198" spans="1:4" ht="9.75" customHeight="1">
      <c r="A198" s="1" t="s">
        <v>93</v>
      </c>
      <c r="B198" s="7"/>
      <c r="C198" s="4"/>
      <c r="D198" s="4"/>
    </row>
    <row r="199" spans="2:4" ht="9.75" customHeight="1">
      <c r="B199" s="2" t="s">
        <v>48</v>
      </c>
      <c r="C199" s="4">
        <v>20427</v>
      </c>
      <c r="D199" s="4">
        <v>8750</v>
      </c>
    </row>
    <row r="200" spans="2:4" ht="9.75" customHeight="1">
      <c r="B200" s="2" t="s">
        <v>50</v>
      </c>
      <c r="C200" s="4">
        <v>8654</v>
      </c>
      <c r="D200" s="4">
        <v>4969</v>
      </c>
    </row>
    <row r="201" spans="2:4" ht="9.75" customHeight="1">
      <c r="B201" s="2" t="s">
        <v>45</v>
      </c>
      <c r="C201" s="4">
        <v>14222</v>
      </c>
      <c r="D201" s="4">
        <v>8885</v>
      </c>
    </row>
    <row r="202" spans="2:4" ht="9.75" customHeight="1">
      <c r="B202" s="2" t="s">
        <v>49</v>
      </c>
      <c r="C202" s="4">
        <v>6688</v>
      </c>
      <c r="D202" s="4">
        <v>1840</v>
      </c>
    </row>
    <row r="203" spans="1:4" ht="9.75" customHeight="1">
      <c r="A203" s="1" t="s">
        <v>61</v>
      </c>
      <c r="C203" s="4">
        <v>49991</v>
      </c>
      <c r="D203" s="4">
        <v>24444</v>
      </c>
    </row>
    <row r="204" spans="2:4" s="5" customFormat="1" ht="9.75" customHeight="1">
      <c r="B204" s="6" t="s">
        <v>62</v>
      </c>
      <c r="C204" s="5">
        <f>C203/74435</f>
        <v>0.6716060992812521</v>
      </c>
      <c r="D204" s="5">
        <f>D203/74435</f>
        <v>0.3283939007187479</v>
      </c>
    </row>
    <row r="205" spans="2:4" ht="4.5" customHeight="1">
      <c r="B205" s="7"/>
      <c r="C205" s="4"/>
      <c r="D205" s="4"/>
    </row>
    <row r="206" spans="1:4" ht="9.75" customHeight="1">
      <c r="A206" s="1" t="s">
        <v>94</v>
      </c>
      <c r="B206" s="7"/>
      <c r="C206" s="4"/>
      <c r="D206" s="4"/>
    </row>
    <row r="207" spans="2:4" ht="9.75" customHeight="1">
      <c r="B207" s="2" t="s">
        <v>43</v>
      </c>
      <c r="C207" s="4">
        <v>33188</v>
      </c>
      <c r="D207" s="4">
        <v>23857</v>
      </c>
    </row>
    <row r="208" spans="1:4" ht="9.75" customHeight="1">
      <c r="A208" s="1" t="s">
        <v>61</v>
      </c>
      <c r="C208" s="4">
        <v>33188</v>
      </c>
      <c r="D208" s="4">
        <v>23857</v>
      </c>
    </row>
    <row r="209" spans="2:4" s="5" customFormat="1" ht="9.75" customHeight="1">
      <c r="B209" s="6" t="s">
        <v>62</v>
      </c>
      <c r="C209" s="5">
        <f>C208/57045</f>
        <v>0.5817863090542554</v>
      </c>
      <c r="D209" s="5">
        <f>D208/57045</f>
        <v>0.41821369094574457</v>
      </c>
    </row>
    <row r="210" spans="2:4" ht="4.5" customHeight="1">
      <c r="B210" s="7"/>
      <c r="C210" s="4"/>
      <c r="D210" s="4"/>
    </row>
    <row r="211" spans="1:4" ht="9.75" customHeight="1">
      <c r="A211" s="1" t="s">
        <v>95</v>
      </c>
      <c r="B211" s="7"/>
      <c r="C211" s="4"/>
      <c r="D211" s="4"/>
    </row>
    <row r="212" spans="2:4" ht="9.75" customHeight="1">
      <c r="B212" s="2" t="s">
        <v>47</v>
      </c>
      <c r="C212" s="4">
        <v>17935</v>
      </c>
      <c r="D212" s="4">
        <v>8791</v>
      </c>
    </row>
    <row r="213" spans="2:4" ht="9.75" customHeight="1">
      <c r="B213" s="2" t="s">
        <v>51</v>
      </c>
      <c r="C213" s="4">
        <v>8752</v>
      </c>
      <c r="D213" s="4">
        <v>13575</v>
      </c>
    </row>
    <row r="214" spans="1:4" ht="9.75" customHeight="1">
      <c r="A214" s="1" t="s">
        <v>61</v>
      </c>
      <c r="C214" s="4">
        <v>26687</v>
      </c>
      <c r="D214" s="4">
        <v>22366</v>
      </c>
    </row>
    <row r="215" spans="2:4" s="5" customFormat="1" ht="9.75" customHeight="1">
      <c r="B215" s="6" t="s">
        <v>62</v>
      </c>
      <c r="C215" s="5">
        <f>C214/49053</f>
        <v>0.5440441970929403</v>
      </c>
      <c r="D215" s="5">
        <f>D214/49053</f>
        <v>0.4559558029070597</v>
      </c>
    </row>
    <row r="216" spans="2:4" ht="4.5" customHeight="1">
      <c r="B216" s="7"/>
      <c r="C216" s="4"/>
      <c r="D216" s="4"/>
    </row>
    <row r="217" spans="1:4" ht="9.75" customHeight="1">
      <c r="A217" s="1" t="s">
        <v>96</v>
      </c>
      <c r="B217" s="7"/>
      <c r="C217" s="4"/>
      <c r="D217" s="4"/>
    </row>
    <row r="218" spans="2:4" ht="9.75" customHeight="1">
      <c r="B218" s="2" t="s">
        <v>52</v>
      </c>
      <c r="C218" s="4">
        <v>25925</v>
      </c>
      <c r="D218" s="4">
        <v>45089</v>
      </c>
    </row>
    <row r="219" spans="1:4" ht="9.75" customHeight="1">
      <c r="A219" s="1" t="s">
        <v>61</v>
      </c>
      <c r="C219" s="4">
        <v>25925</v>
      </c>
      <c r="D219" s="4">
        <v>45089</v>
      </c>
    </row>
    <row r="220" spans="2:4" s="5" customFormat="1" ht="9.75" customHeight="1">
      <c r="B220" s="6" t="s">
        <v>62</v>
      </c>
      <c r="C220" s="5">
        <f>C219/71014</f>
        <v>0.3650688596614752</v>
      </c>
      <c r="D220" s="5">
        <f>D219/71014</f>
        <v>0.6349311403385248</v>
      </c>
    </row>
    <row r="221" spans="2:4" ht="4.5" customHeight="1">
      <c r="B221" s="7"/>
      <c r="C221" s="4"/>
      <c r="D221" s="4"/>
    </row>
    <row r="222" spans="1:4" ht="9.75" customHeight="1">
      <c r="A222" s="1" t="s">
        <v>97</v>
      </c>
      <c r="B222" s="7"/>
      <c r="C222" s="4"/>
      <c r="D222" s="4"/>
    </row>
    <row r="223" spans="2:4" ht="9.75" customHeight="1">
      <c r="B223" s="2" t="s">
        <v>47</v>
      </c>
      <c r="C223" s="4">
        <v>32639</v>
      </c>
      <c r="D223" s="4">
        <v>61926</v>
      </c>
    </row>
    <row r="224" spans="1:4" ht="9.75" customHeight="1">
      <c r="A224" s="1" t="s">
        <v>61</v>
      </c>
      <c r="C224" s="4">
        <v>32639</v>
      </c>
      <c r="D224" s="4">
        <v>61926</v>
      </c>
    </row>
    <row r="225" spans="2:4" s="5" customFormat="1" ht="9.75" customHeight="1">
      <c r="B225" s="6" t="s">
        <v>62</v>
      </c>
      <c r="C225" s="5">
        <f>C224/94565</f>
        <v>0.34514883942261937</v>
      </c>
      <c r="D225" s="5">
        <f>D224/94565</f>
        <v>0.6548511605773807</v>
      </c>
    </row>
    <row r="226" spans="2:4" ht="4.5" customHeight="1">
      <c r="B226" s="7"/>
      <c r="C226" s="4"/>
      <c r="D226" s="4"/>
    </row>
    <row r="227" spans="1:4" ht="9.75" customHeight="1">
      <c r="A227" s="1" t="s">
        <v>98</v>
      </c>
      <c r="B227" s="7"/>
      <c r="C227" s="4"/>
      <c r="D227" s="4"/>
    </row>
    <row r="228" spans="2:4" ht="9.75" customHeight="1">
      <c r="B228" s="2" t="s">
        <v>53</v>
      </c>
      <c r="C228" s="4">
        <v>46606</v>
      </c>
      <c r="D228" s="4">
        <v>39186</v>
      </c>
    </row>
    <row r="229" spans="2:4" ht="9.75" customHeight="1">
      <c r="B229" s="2" t="s">
        <v>54</v>
      </c>
      <c r="C229" s="4">
        <v>18206</v>
      </c>
      <c r="D229" s="4">
        <v>21380</v>
      </c>
    </row>
    <row r="230" spans="1:4" ht="9.75" customHeight="1">
      <c r="A230" s="1" t="s">
        <v>61</v>
      </c>
      <c r="C230" s="4">
        <v>64812</v>
      </c>
      <c r="D230" s="4">
        <v>60566</v>
      </c>
    </row>
    <row r="231" spans="2:4" s="5" customFormat="1" ht="9.75" customHeight="1">
      <c r="B231" s="6" t="s">
        <v>62</v>
      </c>
      <c r="C231" s="5">
        <f>C230/125378</f>
        <v>0.5169327952272329</v>
      </c>
      <c r="D231" s="5">
        <f>D230/125378</f>
        <v>0.48306720477276716</v>
      </c>
    </row>
    <row r="232" spans="2:4" ht="4.5" customHeight="1">
      <c r="B232" s="7"/>
      <c r="C232" s="4"/>
      <c r="D232" s="4"/>
    </row>
    <row r="233" spans="1:4" ht="9.75" customHeight="1">
      <c r="A233" s="1" t="s">
        <v>99</v>
      </c>
      <c r="B233" s="7"/>
      <c r="C233" s="4"/>
      <c r="D233" s="4"/>
    </row>
    <row r="234" spans="2:4" ht="9.75" customHeight="1">
      <c r="B234" s="2" t="s">
        <v>47</v>
      </c>
      <c r="C234" s="4">
        <v>2358</v>
      </c>
      <c r="D234" s="4">
        <v>4737</v>
      </c>
    </row>
    <row r="235" spans="2:4" ht="9.75" customHeight="1">
      <c r="B235" s="2" t="s">
        <v>55</v>
      </c>
      <c r="C235" s="4">
        <v>26350</v>
      </c>
      <c r="D235" s="4">
        <v>33241</v>
      </c>
    </row>
    <row r="236" spans="2:4" ht="9.75" customHeight="1">
      <c r="B236" s="2" t="s">
        <v>52</v>
      </c>
      <c r="C236" s="4">
        <v>1179</v>
      </c>
      <c r="D236" s="4">
        <v>2947</v>
      </c>
    </row>
    <row r="237" spans="1:4" ht="9.75" customHeight="1">
      <c r="A237" s="1" t="s">
        <v>61</v>
      </c>
      <c r="C237" s="4">
        <v>29887</v>
      </c>
      <c r="D237" s="4">
        <v>40925</v>
      </c>
    </row>
    <row r="238" spans="2:4" s="5" customFormat="1" ht="9.75" customHeight="1">
      <c r="B238" s="6" t="s">
        <v>62</v>
      </c>
      <c r="C238" s="5">
        <f>C237/70812</f>
        <v>0.4220612325594532</v>
      </c>
      <c r="D238" s="5">
        <f>D237/70812</f>
        <v>0.5779387674405468</v>
      </c>
    </row>
    <row r="239" spans="2:4" ht="4.5" customHeight="1">
      <c r="B239" s="7"/>
      <c r="C239" s="4"/>
      <c r="D239" s="4"/>
    </row>
    <row r="240" spans="1:4" ht="9.75" customHeight="1">
      <c r="A240" s="1" t="s">
        <v>100</v>
      </c>
      <c r="B240" s="7"/>
      <c r="C240" s="4"/>
      <c r="D240" s="4"/>
    </row>
    <row r="241" spans="2:4" ht="9.75" customHeight="1">
      <c r="B241" s="2" t="s">
        <v>53</v>
      </c>
      <c r="C241" s="4">
        <v>0</v>
      </c>
      <c r="D241" s="4">
        <v>0</v>
      </c>
    </row>
    <row r="242" spans="2:4" ht="9.75" customHeight="1">
      <c r="B242" s="2" t="s">
        <v>54</v>
      </c>
      <c r="C242" s="4">
        <v>46706</v>
      </c>
      <c r="D242" s="4">
        <v>25123</v>
      </c>
    </row>
    <row r="243" spans="2:4" ht="9.75" customHeight="1">
      <c r="B243" s="2" t="s">
        <v>56</v>
      </c>
      <c r="C243" s="4">
        <v>36159</v>
      </c>
      <c r="D243" s="4">
        <v>24951</v>
      </c>
    </row>
    <row r="244" spans="1:4" ht="9.75" customHeight="1">
      <c r="A244" s="1" t="s">
        <v>61</v>
      </c>
      <c r="C244" s="4">
        <v>82865</v>
      </c>
      <c r="D244" s="4">
        <v>50074</v>
      </c>
    </row>
    <row r="245" spans="2:4" s="5" customFormat="1" ht="9.75" customHeight="1">
      <c r="B245" s="6" t="s">
        <v>62</v>
      </c>
      <c r="C245" s="5">
        <f>C244/132939</f>
        <v>0.6233310014367491</v>
      </c>
      <c r="D245" s="5">
        <f>D244/132939</f>
        <v>0.3766689985632508</v>
      </c>
    </row>
    <row r="246" spans="2:4" ht="4.5" customHeight="1">
      <c r="B246" s="7"/>
      <c r="C246" s="4"/>
      <c r="D246" s="4"/>
    </row>
    <row r="247" spans="1:4" ht="9.75" customHeight="1">
      <c r="A247" s="1" t="s">
        <v>101</v>
      </c>
      <c r="B247" s="7"/>
      <c r="C247" s="4"/>
      <c r="D247" s="4"/>
    </row>
    <row r="248" spans="2:4" ht="9.75" customHeight="1">
      <c r="B248" s="2" t="s">
        <v>55</v>
      </c>
      <c r="C248" s="4">
        <v>30770</v>
      </c>
      <c r="D248" s="4">
        <v>38140</v>
      </c>
    </row>
    <row r="249" spans="2:4" ht="9.75" customHeight="1">
      <c r="B249" s="2" t="s">
        <v>56</v>
      </c>
      <c r="C249" s="4">
        <v>12232</v>
      </c>
      <c r="D249" s="4">
        <v>18301</v>
      </c>
    </row>
    <row r="250" spans="1:4" ht="9.75" customHeight="1">
      <c r="A250" s="1" t="s">
        <v>61</v>
      </c>
      <c r="C250" s="4">
        <v>43002</v>
      </c>
      <c r="D250" s="4">
        <v>56441</v>
      </c>
    </row>
    <row r="251" spans="2:4" s="5" customFormat="1" ht="9.75" customHeight="1">
      <c r="B251" s="6" t="s">
        <v>62</v>
      </c>
      <c r="C251" s="5">
        <f>C250/99443</f>
        <v>0.43242862745492394</v>
      </c>
      <c r="D251" s="5">
        <f>D250/99443</f>
        <v>0.5675713725450761</v>
      </c>
    </row>
    <row r="252" spans="2:4" ht="4.5" customHeight="1">
      <c r="B252" s="7"/>
      <c r="C252" s="4"/>
      <c r="D252" s="4"/>
    </row>
    <row r="253" spans="1:4" ht="9.75" customHeight="1">
      <c r="A253" s="1" t="s">
        <v>102</v>
      </c>
      <c r="B253" s="7"/>
      <c r="C253" s="4"/>
      <c r="D253" s="4"/>
    </row>
    <row r="254" spans="2:4" ht="9.75" customHeight="1">
      <c r="B254" s="2" t="s">
        <v>55</v>
      </c>
      <c r="C254" s="4">
        <v>36076</v>
      </c>
      <c r="D254" s="4">
        <v>15589</v>
      </c>
    </row>
    <row r="255" spans="1:4" ht="9.75" customHeight="1">
      <c r="A255" s="1" t="s">
        <v>61</v>
      </c>
      <c r="C255" s="4">
        <v>36076</v>
      </c>
      <c r="D255" s="4">
        <v>15589</v>
      </c>
    </row>
    <row r="256" spans="2:4" s="5" customFormat="1" ht="9.75" customHeight="1">
      <c r="B256" s="6" t="s">
        <v>62</v>
      </c>
      <c r="C256" s="5">
        <f>C255/51665</f>
        <v>0.6982676860543888</v>
      </c>
      <c r="D256" s="5">
        <f>D255/51665</f>
        <v>0.3017323139456112</v>
      </c>
    </row>
    <row r="257" spans="2:4" ht="4.5" customHeight="1">
      <c r="B257" s="7"/>
      <c r="C257" s="4"/>
      <c r="D257" s="4"/>
    </row>
    <row r="258" spans="1:4" ht="9.75" customHeight="1">
      <c r="A258" s="1" t="s">
        <v>103</v>
      </c>
      <c r="B258" s="7"/>
      <c r="C258" s="4"/>
      <c r="D258" s="4"/>
    </row>
    <row r="259" spans="2:4" ht="9.75" customHeight="1">
      <c r="B259" s="2" t="s">
        <v>52</v>
      </c>
      <c r="C259" s="4">
        <v>34871</v>
      </c>
      <c r="D259" s="4">
        <v>36984</v>
      </c>
    </row>
    <row r="260" spans="1:4" ht="9.75" customHeight="1">
      <c r="A260" s="1" t="s">
        <v>61</v>
      </c>
      <c r="C260" s="4">
        <v>34871</v>
      </c>
      <c r="D260" s="4">
        <v>36984</v>
      </c>
    </row>
    <row r="261" spans="2:4" s="5" customFormat="1" ht="9.75" customHeight="1">
      <c r="B261" s="6" t="s">
        <v>62</v>
      </c>
      <c r="C261" s="5">
        <f>C260/71855</f>
        <v>0.48529677823394335</v>
      </c>
      <c r="D261" s="5">
        <f>D260/71855</f>
        <v>0.5147032217660567</v>
      </c>
    </row>
    <row r="262" spans="2:4" ht="4.5" customHeight="1">
      <c r="B262" s="7"/>
      <c r="C262" s="4"/>
      <c r="D262" s="4"/>
    </row>
    <row r="263" spans="1:4" ht="9.75" customHeight="1">
      <c r="A263" s="1" t="s">
        <v>104</v>
      </c>
      <c r="B263" s="7"/>
      <c r="C263" s="4"/>
      <c r="D263" s="4"/>
    </row>
    <row r="264" spans="2:4" ht="9.75" customHeight="1">
      <c r="B264" s="2" t="s">
        <v>55</v>
      </c>
      <c r="C264" s="4">
        <v>56491</v>
      </c>
      <c r="D264" s="4">
        <v>31575</v>
      </c>
    </row>
    <row r="265" spans="2:4" ht="9.75" customHeight="1">
      <c r="B265" s="2" t="s">
        <v>52</v>
      </c>
      <c r="C265" s="4">
        <v>9368</v>
      </c>
      <c r="D265" s="4">
        <v>13318</v>
      </c>
    </row>
    <row r="266" spans="1:4" ht="9.75" customHeight="1">
      <c r="A266" s="1" t="s">
        <v>61</v>
      </c>
      <c r="C266" s="4">
        <v>65859</v>
      </c>
      <c r="D266" s="4">
        <v>44893</v>
      </c>
    </row>
    <row r="267" spans="2:4" s="5" customFormat="1" ht="9.75" customHeight="1">
      <c r="B267" s="6" t="s">
        <v>62</v>
      </c>
      <c r="C267" s="5">
        <f>C266/110752</f>
        <v>0.594652918231725</v>
      </c>
      <c r="D267" s="5">
        <f>D266/110752</f>
        <v>0.40534708176827505</v>
      </c>
    </row>
    <row r="268" spans="2:4" ht="4.5" customHeight="1">
      <c r="B268" s="7"/>
      <c r="C268" s="4"/>
      <c r="D268" s="4"/>
    </row>
    <row r="269" spans="1:4" ht="9.75" customHeight="1">
      <c r="A269" s="1" t="s">
        <v>105</v>
      </c>
      <c r="B269" s="7"/>
      <c r="C269" s="4"/>
      <c r="D269" s="4"/>
    </row>
    <row r="270" spans="2:4" ht="9.75" customHeight="1">
      <c r="B270" s="2" t="s">
        <v>57</v>
      </c>
      <c r="C270" s="4">
        <v>39383</v>
      </c>
      <c r="D270" s="4">
        <v>39009</v>
      </c>
    </row>
    <row r="271" spans="2:4" ht="9.75" customHeight="1">
      <c r="B271" s="2" t="s">
        <v>52</v>
      </c>
      <c r="C271" s="4">
        <v>8738</v>
      </c>
      <c r="D271" s="4">
        <v>14881</v>
      </c>
    </row>
    <row r="272" spans="1:4" ht="9.75" customHeight="1">
      <c r="A272" s="1" t="s">
        <v>61</v>
      </c>
      <c r="C272" s="4">
        <v>48121</v>
      </c>
      <c r="D272" s="4">
        <v>53890</v>
      </c>
    </row>
    <row r="273" spans="2:4" s="5" customFormat="1" ht="9.75" customHeight="1">
      <c r="B273" s="6" t="s">
        <v>62</v>
      </c>
      <c r="C273" s="5">
        <f>C272/102011</f>
        <v>0.47172363764692044</v>
      </c>
      <c r="D273" s="5">
        <f>D272/102011</f>
        <v>0.5282763623530796</v>
      </c>
    </row>
    <row r="274" spans="2:4" ht="4.5" customHeight="1">
      <c r="B274" s="7"/>
      <c r="C274" s="4"/>
      <c r="D274" s="4"/>
    </row>
    <row r="275" spans="1:4" ht="9.75" customHeight="1">
      <c r="A275" s="1" t="s">
        <v>106</v>
      </c>
      <c r="B275" s="7"/>
      <c r="C275" s="4"/>
      <c r="D275" s="4"/>
    </row>
    <row r="276" spans="2:4" ht="9.75" customHeight="1">
      <c r="B276" s="2" t="s">
        <v>55</v>
      </c>
      <c r="C276" s="4">
        <v>55633</v>
      </c>
      <c r="D276" s="4">
        <v>25811</v>
      </c>
    </row>
    <row r="277" spans="1:4" ht="9.75" customHeight="1">
      <c r="A277" s="1" t="s">
        <v>61</v>
      </c>
      <c r="C277" s="4">
        <v>55633</v>
      </c>
      <c r="D277" s="4">
        <v>25811</v>
      </c>
    </row>
    <row r="278" spans="2:4" s="5" customFormat="1" ht="9.75" customHeight="1">
      <c r="B278" s="6" t="s">
        <v>62</v>
      </c>
      <c r="C278" s="5">
        <f>C277/81444</f>
        <v>0.6830828544766956</v>
      </c>
      <c r="D278" s="5">
        <f>D277/81444</f>
        <v>0.31691714552330436</v>
      </c>
    </row>
    <row r="279" spans="2:4" ht="4.5" customHeight="1">
      <c r="B279" s="7"/>
      <c r="C279" s="4"/>
      <c r="D279" s="4"/>
    </row>
    <row r="280" spans="1:4" ht="9.75" customHeight="1">
      <c r="A280" s="1" t="s">
        <v>107</v>
      </c>
      <c r="B280" s="7"/>
      <c r="C280" s="4"/>
      <c r="D280" s="4"/>
    </row>
    <row r="281" spans="2:4" ht="9.75" customHeight="1">
      <c r="B281" s="2" t="s">
        <v>55</v>
      </c>
      <c r="C281" s="4">
        <v>1362</v>
      </c>
      <c r="D281" s="4">
        <v>1523</v>
      </c>
    </row>
    <row r="282" spans="2:4" ht="9.75" customHeight="1">
      <c r="B282" s="2" t="s">
        <v>56</v>
      </c>
      <c r="C282" s="4">
        <v>57393</v>
      </c>
      <c r="D282" s="4">
        <v>50211</v>
      </c>
    </row>
    <row r="283" spans="1:4" ht="9.75" customHeight="1">
      <c r="A283" s="1" t="s">
        <v>61</v>
      </c>
      <c r="C283" s="4">
        <v>58755</v>
      </c>
      <c r="D283" s="4">
        <v>51734</v>
      </c>
    </row>
    <row r="284" spans="2:4" s="5" customFormat="1" ht="9.75" customHeight="1">
      <c r="B284" s="6" t="s">
        <v>62</v>
      </c>
      <c r="C284" s="5">
        <f>C283/110489</f>
        <v>0.5317723936319453</v>
      </c>
      <c r="D284" s="5">
        <f>D283/110489</f>
        <v>0.4682276063680547</v>
      </c>
    </row>
    <row r="285" spans="2:4" ht="4.5" customHeight="1">
      <c r="B285" s="7"/>
      <c r="C285" s="4"/>
      <c r="D285" s="4"/>
    </row>
    <row r="286" spans="1:4" ht="9.75" customHeight="1">
      <c r="A286" s="1" t="s">
        <v>108</v>
      </c>
      <c r="B286" s="7"/>
      <c r="C286" s="4"/>
      <c r="D286" s="4"/>
    </row>
    <row r="287" spans="2:4" ht="9.75" customHeight="1">
      <c r="B287" s="2" t="s">
        <v>55</v>
      </c>
      <c r="C287" s="4">
        <v>51207</v>
      </c>
      <c r="D287" s="4">
        <v>31026</v>
      </c>
    </row>
    <row r="288" spans="2:4" ht="9.75" customHeight="1">
      <c r="B288" s="2" t="s">
        <v>56</v>
      </c>
      <c r="C288" s="4">
        <v>288</v>
      </c>
      <c r="D288" s="4">
        <v>334</v>
      </c>
    </row>
    <row r="289" spans="1:4" ht="9.75" customHeight="1">
      <c r="A289" s="1" t="s">
        <v>61</v>
      </c>
      <c r="C289" s="4">
        <v>51495</v>
      </c>
      <c r="D289" s="4">
        <v>31360</v>
      </c>
    </row>
    <row r="290" spans="2:4" s="5" customFormat="1" ht="9.75" customHeight="1">
      <c r="B290" s="6" t="s">
        <v>62</v>
      </c>
      <c r="C290" s="5">
        <f>C289/82855</f>
        <v>0.6215074527789511</v>
      </c>
      <c r="D290" s="5">
        <f>D289/82855</f>
        <v>0.3784925472210488</v>
      </c>
    </row>
    <row r="291" spans="2:4" ht="4.5" customHeight="1">
      <c r="B291" s="7"/>
      <c r="C291" s="4"/>
      <c r="D291" s="4"/>
    </row>
    <row r="292" spans="1:4" ht="9.75" customHeight="1">
      <c r="A292" s="1" t="s">
        <v>109</v>
      </c>
      <c r="B292" s="7"/>
      <c r="C292" s="4"/>
      <c r="D292" s="4"/>
    </row>
    <row r="293" spans="2:4" ht="9.75" customHeight="1">
      <c r="B293" s="2" t="s">
        <v>55</v>
      </c>
      <c r="C293" s="4">
        <v>48657</v>
      </c>
      <c r="D293" s="4">
        <v>18186</v>
      </c>
    </row>
    <row r="294" spans="1:4" ht="9.75" customHeight="1">
      <c r="A294" s="1" t="s">
        <v>61</v>
      </c>
      <c r="C294" s="4">
        <v>48657</v>
      </c>
      <c r="D294" s="4">
        <v>18186</v>
      </c>
    </row>
    <row r="295" spans="2:4" s="5" customFormat="1" ht="9.75" customHeight="1">
      <c r="B295" s="6" t="s">
        <v>62</v>
      </c>
      <c r="C295" s="5">
        <f>C294/66843</f>
        <v>0.7279296261388627</v>
      </c>
      <c r="D295" s="5">
        <f>D294/66843</f>
        <v>0.2720703738611373</v>
      </c>
    </row>
    <row r="296" spans="2:4" ht="4.5" customHeight="1">
      <c r="B296" s="7"/>
      <c r="C296" s="4"/>
      <c r="D296" s="4"/>
    </row>
    <row r="297" spans="1:4" ht="9.75" customHeight="1">
      <c r="A297" s="1" t="s">
        <v>110</v>
      </c>
      <c r="B297" s="7"/>
      <c r="C297" s="4"/>
      <c r="D297" s="4"/>
    </row>
    <row r="298" spans="2:4" ht="9.75" customHeight="1">
      <c r="B298" s="2" t="s">
        <v>52</v>
      </c>
      <c r="C298" s="4">
        <v>29385</v>
      </c>
      <c r="D298" s="4">
        <v>15830</v>
      </c>
    </row>
    <row r="299" spans="1:4" ht="9.75" customHeight="1">
      <c r="A299" s="1" t="s">
        <v>61</v>
      </c>
      <c r="C299" s="4">
        <v>29385</v>
      </c>
      <c r="D299" s="4">
        <v>15830</v>
      </c>
    </row>
    <row r="300" spans="2:4" s="5" customFormat="1" ht="9.75" customHeight="1">
      <c r="B300" s="6" t="s">
        <v>62</v>
      </c>
      <c r="C300" s="5">
        <f>C299/45215</f>
        <v>0.649894946367356</v>
      </c>
      <c r="D300" s="5">
        <f>D299/45215</f>
        <v>0.35010505363264405</v>
      </c>
    </row>
    <row r="301" spans="2:4" ht="4.5" customHeight="1">
      <c r="B301" s="7"/>
      <c r="C301" s="4"/>
      <c r="D301" s="4"/>
    </row>
    <row r="302" spans="1:4" ht="9.75" customHeight="1">
      <c r="A302" s="1" t="s">
        <v>111</v>
      </c>
      <c r="B302" s="7"/>
      <c r="C302" s="4"/>
      <c r="D302" s="4"/>
    </row>
    <row r="303" spans="2:4" ht="9.75" customHeight="1">
      <c r="B303" s="2" t="s">
        <v>55</v>
      </c>
      <c r="C303" s="4">
        <v>33366</v>
      </c>
      <c r="D303" s="4">
        <v>24201</v>
      </c>
    </row>
    <row r="304" spans="1:4" ht="9.75" customHeight="1">
      <c r="A304" s="1" t="s">
        <v>61</v>
      </c>
      <c r="C304" s="4">
        <v>33366</v>
      </c>
      <c r="D304" s="4">
        <v>24201</v>
      </c>
    </row>
    <row r="305" spans="2:4" s="5" customFormat="1" ht="9.75" customHeight="1">
      <c r="B305" s="6" t="s">
        <v>62</v>
      </c>
      <c r="C305" s="5">
        <f>C304/57567</f>
        <v>0.5796028974933556</v>
      </c>
      <c r="D305" s="5">
        <f>D304/57567</f>
        <v>0.4203971025066444</v>
      </c>
    </row>
    <row r="306" spans="2:4" ht="4.5" customHeight="1">
      <c r="B306" s="7"/>
      <c r="C306" s="4"/>
      <c r="D306" s="4"/>
    </row>
    <row r="307" spans="1:4" ht="9.75" customHeight="1">
      <c r="A307" s="1" t="s">
        <v>112</v>
      </c>
      <c r="B307" s="7"/>
      <c r="C307" s="4"/>
      <c r="D307" s="4"/>
    </row>
    <row r="308" spans="2:4" ht="9.75" customHeight="1">
      <c r="B308" s="2" t="s">
        <v>55</v>
      </c>
      <c r="C308" s="4">
        <v>35225</v>
      </c>
      <c r="D308" s="4">
        <v>20548</v>
      </c>
    </row>
    <row r="309" spans="1:4" ht="9.75" customHeight="1">
      <c r="A309" s="1" t="s">
        <v>61</v>
      </c>
      <c r="C309" s="4">
        <v>35225</v>
      </c>
      <c r="D309" s="4">
        <v>20548</v>
      </c>
    </row>
    <row r="310" spans="2:4" s="5" customFormat="1" ht="9.75" customHeight="1">
      <c r="B310" s="6" t="s">
        <v>62</v>
      </c>
      <c r="C310" s="5">
        <f>C309/55773</f>
        <v>0.6315780036935434</v>
      </c>
      <c r="D310" s="5">
        <f>D309/55773</f>
        <v>0.36842199630645656</v>
      </c>
    </row>
    <row r="311" spans="2:4" ht="4.5" customHeight="1">
      <c r="B311" s="7"/>
      <c r="C311" s="4"/>
      <c r="D311" s="4"/>
    </row>
    <row r="312" spans="1:4" ht="9.75" customHeight="1">
      <c r="A312" s="1" t="s">
        <v>113</v>
      </c>
      <c r="B312" s="7"/>
      <c r="C312" s="4"/>
      <c r="D312" s="4"/>
    </row>
    <row r="313" spans="2:4" ht="9.75" customHeight="1">
      <c r="B313" s="2" t="s">
        <v>55</v>
      </c>
      <c r="C313" s="4">
        <v>85527</v>
      </c>
      <c r="D313" s="4">
        <v>30850</v>
      </c>
    </row>
    <row r="314" spans="1:4" ht="9.75" customHeight="1">
      <c r="A314" s="1" t="s">
        <v>61</v>
      </c>
      <c r="C314" s="4">
        <v>85527</v>
      </c>
      <c r="D314" s="4">
        <v>30850</v>
      </c>
    </row>
    <row r="315" spans="2:4" s="5" customFormat="1" ht="9.75" customHeight="1">
      <c r="B315" s="6" t="s">
        <v>62</v>
      </c>
      <c r="C315" s="5">
        <f>C314/116377</f>
        <v>0.7349132560557499</v>
      </c>
      <c r="D315" s="5">
        <f>D314/116377</f>
        <v>0.26508674394425014</v>
      </c>
    </row>
    <row r="316" spans="2:4" ht="4.5" customHeight="1">
      <c r="B316" s="7"/>
      <c r="C316" s="4"/>
      <c r="D316" s="4"/>
    </row>
    <row r="317" spans="1:4" ht="9.75" customHeight="1">
      <c r="A317" s="1" t="s">
        <v>114</v>
      </c>
      <c r="B317" s="7"/>
      <c r="C317" s="4"/>
      <c r="D317" s="4"/>
    </row>
    <row r="318" spans="2:4" ht="9.75" customHeight="1">
      <c r="B318" s="2" t="s">
        <v>55</v>
      </c>
      <c r="C318" s="4">
        <v>44968</v>
      </c>
      <c r="D318" s="4">
        <v>8355</v>
      </c>
    </row>
    <row r="319" spans="1:4" ht="9.75" customHeight="1">
      <c r="A319" s="1" t="s">
        <v>61</v>
      </c>
      <c r="C319" s="4">
        <v>44968</v>
      </c>
      <c r="D319" s="4">
        <v>8355</v>
      </c>
    </row>
    <row r="320" spans="2:4" s="5" customFormat="1" ht="9.75" customHeight="1">
      <c r="B320" s="6" t="s">
        <v>62</v>
      </c>
      <c r="C320" s="5">
        <f>C319/53323</f>
        <v>0.8433133919696941</v>
      </c>
      <c r="D320" s="5">
        <f>D319/53323</f>
        <v>0.15668660803030587</v>
      </c>
    </row>
    <row r="321" spans="2:4" ht="4.5" customHeight="1">
      <c r="B321" s="7"/>
      <c r="C321" s="4"/>
      <c r="D321" s="4"/>
    </row>
    <row r="322" spans="1:4" ht="9.75" customHeight="1">
      <c r="A322" s="1" t="s">
        <v>115</v>
      </c>
      <c r="B322" s="7"/>
      <c r="C322" s="4"/>
      <c r="D322" s="4"/>
    </row>
    <row r="323" spans="2:4" ht="9.75" customHeight="1">
      <c r="B323" s="2" t="s">
        <v>55</v>
      </c>
      <c r="C323" s="4">
        <v>9840</v>
      </c>
      <c r="D323" s="4">
        <v>4642</v>
      </c>
    </row>
    <row r="324" spans="2:4" ht="9.75" customHeight="1">
      <c r="B324" s="2" t="s">
        <v>52</v>
      </c>
      <c r="C324" s="4">
        <v>18622</v>
      </c>
      <c r="D324" s="4">
        <v>15479</v>
      </c>
    </row>
    <row r="325" spans="1:4" ht="9.75" customHeight="1">
      <c r="A325" s="1" t="s">
        <v>61</v>
      </c>
      <c r="C325" s="4">
        <v>28462</v>
      </c>
      <c r="D325" s="4">
        <v>20121</v>
      </c>
    </row>
    <row r="326" spans="2:4" s="5" customFormat="1" ht="9.75" customHeight="1">
      <c r="B326" s="6" t="s">
        <v>62</v>
      </c>
      <c r="C326" s="5">
        <f>C325/48583</f>
        <v>0.5858427845131013</v>
      </c>
      <c r="D326" s="5">
        <f>D325/48583</f>
        <v>0.4141572154868987</v>
      </c>
    </row>
    <row r="327" spans="2:4" ht="4.5" customHeight="1">
      <c r="B327" s="7"/>
      <c r="C327" s="4"/>
      <c r="D327" s="4"/>
    </row>
    <row r="328" spans="1:4" ht="9.75" customHeight="1">
      <c r="A328" s="1" t="s">
        <v>116</v>
      </c>
      <c r="B328" s="7"/>
      <c r="C328" s="4"/>
      <c r="D328" s="4"/>
    </row>
    <row r="329" spans="2:4" ht="9.75" customHeight="1">
      <c r="B329" s="2" t="s">
        <v>55</v>
      </c>
      <c r="C329" s="4">
        <v>30504</v>
      </c>
      <c r="D329" s="4">
        <v>5319</v>
      </c>
    </row>
    <row r="330" spans="1:4" ht="9.75" customHeight="1">
      <c r="A330" s="1" t="s">
        <v>61</v>
      </c>
      <c r="C330" s="4">
        <v>30504</v>
      </c>
      <c r="D330" s="4">
        <v>5319</v>
      </c>
    </row>
    <row r="331" spans="2:4" s="5" customFormat="1" ht="9.75" customHeight="1">
      <c r="B331" s="6" t="s">
        <v>62</v>
      </c>
      <c r="C331" s="5">
        <f>C330/35823</f>
        <v>0.8515199732015744</v>
      </c>
      <c r="D331" s="5">
        <f>D330/35823</f>
        <v>0.1484800267984256</v>
      </c>
    </row>
    <row r="332" spans="2:4" ht="4.5" customHeight="1">
      <c r="B332" s="7"/>
      <c r="C332" s="4"/>
      <c r="D332" s="4"/>
    </row>
    <row r="333" spans="1:4" ht="9.75" customHeight="1">
      <c r="A333" s="1" t="s">
        <v>117</v>
      </c>
      <c r="B333" s="7"/>
      <c r="C333" s="4"/>
      <c r="D333" s="4"/>
    </row>
    <row r="334" spans="2:4" ht="9.75" customHeight="1">
      <c r="B334" s="2" t="s">
        <v>55</v>
      </c>
      <c r="C334" s="4">
        <v>74122</v>
      </c>
      <c r="D334" s="4">
        <v>15370</v>
      </c>
    </row>
    <row r="335" spans="1:4" ht="9.75" customHeight="1">
      <c r="A335" s="1" t="s">
        <v>61</v>
      </c>
      <c r="C335" s="4">
        <v>74122</v>
      </c>
      <c r="D335" s="4">
        <v>15370</v>
      </c>
    </row>
    <row r="336" spans="2:4" s="5" customFormat="1" ht="9.75" customHeight="1">
      <c r="B336" s="6" t="s">
        <v>62</v>
      </c>
      <c r="C336" s="5">
        <f>C335/89492</f>
        <v>0.828252804719975</v>
      </c>
      <c r="D336" s="5">
        <f>D335/89492</f>
        <v>0.17174719528002502</v>
      </c>
    </row>
    <row r="337" spans="2:4" ht="4.5" customHeight="1">
      <c r="B337" s="7"/>
      <c r="C337" s="4"/>
      <c r="D337" s="4"/>
    </row>
    <row r="338" spans="1:4" ht="9.75" customHeight="1">
      <c r="A338" s="1" t="s">
        <v>118</v>
      </c>
      <c r="B338" s="7"/>
      <c r="C338" s="4"/>
      <c r="D338" s="4"/>
    </row>
    <row r="339" spans="2:4" ht="9.75" customHeight="1">
      <c r="B339" s="2" t="s">
        <v>55</v>
      </c>
      <c r="C339" s="4">
        <v>13427</v>
      </c>
      <c r="D339" s="4">
        <v>10549</v>
      </c>
    </row>
    <row r="340" spans="2:4" ht="9.75" customHeight="1">
      <c r="B340" s="2" t="s">
        <v>58</v>
      </c>
      <c r="C340" s="4">
        <v>18156</v>
      </c>
      <c r="D340" s="4">
        <v>32186</v>
      </c>
    </row>
    <row r="341" spans="2:4" ht="9.75" customHeight="1">
      <c r="B341" s="2" t="s">
        <v>52</v>
      </c>
      <c r="C341" s="4">
        <v>6329</v>
      </c>
      <c r="D341" s="4">
        <v>7930</v>
      </c>
    </row>
    <row r="342" spans="1:4" ht="9.75" customHeight="1">
      <c r="A342" s="1" t="s">
        <v>61</v>
      </c>
      <c r="C342" s="4">
        <v>37912</v>
      </c>
      <c r="D342" s="4">
        <v>50665</v>
      </c>
    </row>
    <row r="343" spans="2:4" s="5" customFormat="1" ht="9.75" customHeight="1">
      <c r="B343" s="6" t="s">
        <v>62</v>
      </c>
      <c r="C343" s="5">
        <f>C342/88577</f>
        <v>0.4280117863553744</v>
      </c>
      <c r="D343" s="5">
        <f>D342/88577</f>
        <v>0.5719882136446256</v>
      </c>
    </row>
    <row r="344" spans="2:4" ht="4.5" customHeight="1">
      <c r="B344" s="7"/>
      <c r="C344" s="4"/>
      <c r="D344" s="4"/>
    </row>
    <row r="345" spans="1:4" ht="9.75" customHeight="1">
      <c r="A345" s="1" t="s">
        <v>119</v>
      </c>
      <c r="B345" s="7"/>
      <c r="C345" s="4"/>
      <c r="D345" s="4"/>
    </row>
    <row r="346" spans="2:4" ht="9.75" customHeight="1">
      <c r="B346" s="2" t="s">
        <v>59</v>
      </c>
      <c r="C346" s="4">
        <v>13457</v>
      </c>
      <c r="D346" s="4">
        <v>7484</v>
      </c>
    </row>
    <row r="347" spans="2:4" ht="9.75" customHeight="1">
      <c r="B347" s="2" t="s">
        <v>57</v>
      </c>
      <c r="C347" s="4">
        <v>25866</v>
      </c>
      <c r="D347" s="4">
        <v>15753</v>
      </c>
    </row>
    <row r="348" spans="1:4" ht="9.75" customHeight="1">
      <c r="A348" s="1" t="s">
        <v>61</v>
      </c>
      <c r="C348" s="4">
        <v>39323</v>
      </c>
      <c r="D348" s="4">
        <v>23237</v>
      </c>
    </row>
    <row r="349" spans="2:4" s="5" customFormat="1" ht="9.75" customHeight="1">
      <c r="B349" s="6" t="s">
        <v>62</v>
      </c>
      <c r="C349" s="5">
        <f>C348/62560</f>
        <v>0.6285645780051151</v>
      </c>
      <c r="D349" s="5">
        <f>D348/62560</f>
        <v>0.3714354219948849</v>
      </c>
    </row>
    <row r="350" spans="2:4" ht="4.5" customHeight="1">
      <c r="B350" s="7"/>
      <c r="C350" s="4"/>
      <c r="D350" s="4"/>
    </row>
    <row r="351" spans="1:4" ht="9.75" customHeight="1">
      <c r="A351" s="1" t="s">
        <v>120</v>
      </c>
      <c r="B351" s="7"/>
      <c r="C351" s="4"/>
      <c r="D351" s="4"/>
    </row>
    <row r="352" spans="2:4" ht="9.75" customHeight="1">
      <c r="B352" s="2" t="s">
        <v>55</v>
      </c>
      <c r="C352" s="4">
        <v>38193</v>
      </c>
      <c r="D352" s="4">
        <v>26808</v>
      </c>
    </row>
    <row r="353" spans="1:4" ht="9.75" customHeight="1">
      <c r="A353" s="1" t="s">
        <v>61</v>
      </c>
      <c r="C353" s="4">
        <v>38193</v>
      </c>
      <c r="D353" s="4">
        <v>26808</v>
      </c>
    </row>
    <row r="354" spans="2:4" s="5" customFormat="1" ht="9.75" customHeight="1">
      <c r="B354" s="6" t="s">
        <v>62</v>
      </c>
      <c r="C354" s="5">
        <f>C353/65001</f>
        <v>0.5875755757603729</v>
      </c>
      <c r="D354" s="5">
        <f>D353/65001</f>
        <v>0.4124244242396271</v>
      </c>
    </row>
    <row r="355" spans="2:4" ht="4.5" customHeight="1">
      <c r="B355" s="7"/>
      <c r="C355" s="4"/>
      <c r="D355" s="4"/>
    </row>
    <row r="356" spans="1:4" ht="9.75" customHeight="1">
      <c r="A356" s="1" t="s">
        <v>121</v>
      </c>
      <c r="B356" s="7"/>
      <c r="C356" s="4"/>
      <c r="D356" s="4"/>
    </row>
    <row r="357" spans="2:4" ht="9.75" customHeight="1">
      <c r="B357" s="2" t="s">
        <v>55</v>
      </c>
      <c r="C357" s="4">
        <v>37733</v>
      </c>
      <c r="D357" s="4">
        <v>20792</v>
      </c>
    </row>
    <row r="358" spans="1:4" ht="9.75" customHeight="1">
      <c r="A358" s="1" t="s">
        <v>61</v>
      </c>
      <c r="C358" s="4">
        <v>37733</v>
      </c>
      <c r="D358" s="4">
        <v>20792</v>
      </c>
    </row>
    <row r="359" spans="2:4" s="5" customFormat="1" ht="9.75" customHeight="1">
      <c r="B359" s="6" t="s">
        <v>62</v>
      </c>
      <c r="C359" s="5">
        <f>C358/58525</f>
        <v>0.6447330200768903</v>
      </c>
      <c r="D359" s="5">
        <f>D358/58525</f>
        <v>0.3552669799231098</v>
      </c>
    </row>
    <row r="360" spans="2:4" ht="4.5" customHeight="1">
      <c r="B360" s="7"/>
      <c r="C360" s="4"/>
      <c r="D360" s="4"/>
    </row>
    <row r="361" spans="1:4" ht="9.75" customHeight="1">
      <c r="A361" s="1" t="s">
        <v>122</v>
      </c>
      <c r="B361" s="7"/>
      <c r="C361" s="4"/>
      <c r="D361" s="4"/>
    </row>
    <row r="362" spans="2:4" ht="9.75" customHeight="1">
      <c r="B362" s="2" t="s">
        <v>55</v>
      </c>
      <c r="C362" s="4">
        <v>29479</v>
      </c>
      <c r="D362" s="4">
        <v>2959</v>
      </c>
    </row>
    <row r="363" spans="1:4" ht="9.75" customHeight="1">
      <c r="A363" s="1" t="s">
        <v>61</v>
      </c>
      <c r="C363" s="4">
        <v>29479</v>
      </c>
      <c r="D363" s="4">
        <v>2959</v>
      </c>
    </row>
    <row r="364" spans="2:4" s="5" customFormat="1" ht="9.75" customHeight="1">
      <c r="B364" s="6" t="s">
        <v>62</v>
      </c>
      <c r="C364" s="5">
        <f>C363/32438</f>
        <v>0.9087798261298478</v>
      </c>
      <c r="D364" s="5">
        <f>D363/32438</f>
        <v>0.09122017387015229</v>
      </c>
    </row>
    <row r="365" spans="2:4" ht="4.5" customHeight="1">
      <c r="B365" s="7"/>
      <c r="C365" s="4"/>
      <c r="D365" s="4"/>
    </row>
    <row r="366" spans="1:4" ht="9.75" customHeight="1">
      <c r="A366" s="1" t="s">
        <v>123</v>
      </c>
      <c r="B366" s="7"/>
      <c r="C366" s="4"/>
      <c r="D366" s="4"/>
    </row>
    <row r="367" spans="2:4" ht="9.75" customHeight="1">
      <c r="B367" s="2" t="s">
        <v>57</v>
      </c>
      <c r="C367" s="4">
        <v>25440</v>
      </c>
      <c r="D367" s="4">
        <v>32608</v>
      </c>
    </row>
    <row r="368" spans="1:4" ht="9.75" customHeight="1">
      <c r="A368" s="1" t="s">
        <v>61</v>
      </c>
      <c r="C368" s="4">
        <v>25440</v>
      </c>
      <c r="D368" s="4">
        <v>32608</v>
      </c>
    </row>
    <row r="369" spans="2:4" s="5" customFormat="1" ht="9.75" customHeight="1">
      <c r="B369" s="6" t="s">
        <v>62</v>
      </c>
      <c r="C369" s="5">
        <f>C368/58048</f>
        <v>0.438257993384785</v>
      </c>
      <c r="D369" s="5">
        <f>D368/58048</f>
        <v>0.561742006615215</v>
      </c>
    </row>
    <row r="370" spans="2:4" ht="4.5" customHeight="1">
      <c r="B370" s="7"/>
      <c r="C370" s="4"/>
      <c r="D370" s="4"/>
    </row>
    <row r="371" spans="1:4" ht="9.75" customHeight="1">
      <c r="A371" s="1" t="s">
        <v>124</v>
      </c>
      <c r="B371" s="7"/>
      <c r="C371" s="4"/>
      <c r="D371" s="4"/>
    </row>
    <row r="372" spans="2:4" ht="9.75" customHeight="1">
      <c r="B372" s="2" t="s">
        <v>57</v>
      </c>
      <c r="C372" s="4">
        <v>34398</v>
      </c>
      <c r="D372" s="4">
        <v>25825</v>
      </c>
    </row>
    <row r="373" spans="1:4" ht="9.75" customHeight="1">
      <c r="A373" s="1" t="s">
        <v>61</v>
      </c>
      <c r="C373" s="4">
        <v>34398</v>
      </c>
      <c r="D373" s="4">
        <v>25825</v>
      </c>
    </row>
    <row r="374" spans="2:4" s="5" customFormat="1" ht="9.75" customHeight="1">
      <c r="B374" s="6" t="s">
        <v>62</v>
      </c>
      <c r="C374" s="5">
        <f>C373/60223</f>
        <v>0.5711771250186806</v>
      </c>
      <c r="D374" s="5">
        <f>D373/60223</f>
        <v>0.42882287498131944</v>
      </c>
    </row>
    <row r="375" spans="2:4" ht="4.5" customHeight="1">
      <c r="B375" s="7"/>
      <c r="C375" s="4"/>
      <c r="D375" s="4"/>
    </row>
    <row r="376" spans="1:4" ht="9.75" customHeight="1">
      <c r="A376" s="1" t="s">
        <v>125</v>
      </c>
      <c r="B376" s="7"/>
      <c r="C376" s="4"/>
      <c r="D376" s="4"/>
    </row>
    <row r="377" spans="2:4" ht="9.75" customHeight="1">
      <c r="B377" s="2" t="s">
        <v>55</v>
      </c>
      <c r="C377" s="4">
        <v>58463</v>
      </c>
      <c r="D377" s="4">
        <v>17035</v>
      </c>
    </row>
    <row r="378" spans="1:4" ht="9.75" customHeight="1">
      <c r="A378" s="1" t="s">
        <v>61</v>
      </c>
      <c r="C378" s="4">
        <v>58463</v>
      </c>
      <c r="D378" s="4">
        <v>17035</v>
      </c>
    </row>
    <row r="379" spans="2:4" s="5" customFormat="1" ht="9.75" customHeight="1">
      <c r="B379" s="6" t="s">
        <v>62</v>
      </c>
      <c r="C379" s="5">
        <f>C378/75498</f>
        <v>0.7743648838379824</v>
      </c>
      <c r="D379" s="5">
        <f>D378/75498</f>
        <v>0.22563511616201753</v>
      </c>
    </row>
    <row r="380" spans="2:4" ht="4.5" customHeight="1">
      <c r="B380" s="7"/>
      <c r="C380" s="4"/>
      <c r="D380" s="4"/>
    </row>
    <row r="381" spans="1:4" ht="9.75" customHeight="1">
      <c r="A381" s="1" t="s">
        <v>126</v>
      </c>
      <c r="B381" s="7"/>
      <c r="C381" s="4"/>
      <c r="D381" s="4"/>
    </row>
    <row r="382" spans="2:4" ht="9.75" customHeight="1">
      <c r="B382" s="2" t="s">
        <v>55</v>
      </c>
      <c r="C382" s="4">
        <v>30242</v>
      </c>
      <c r="D382" s="4">
        <v>12915</v>
      </c>
    </row>
    <row r="383" spans="1:4" ht="9.75" customHeight="1">
      <c r="A383" s="1" t="s">
        <v>61</v>
      </c>
      <c r="C383" s="4">
        <v>30242</v>
      </c>
      <c r="D383" s="4">
        <v>12915</v>
      </c>
    </row>
    <row r="384" spans="2:4" s="5" customFormat="1" ht="9.75" customHeight="1">
      <c r="B384" s="6" t="s">
        <v>62</v>
      </c>
      <c r="C384" s="5">
        <f>C383/43157</f>
        <v>0.700743795907964</v>
      </c>
      <c r="D384" s="5">
        <f>D383/43157</f>
        <v>0.29925620409203607</v>
      </c>
    </row>
    <row r="385" spans="2:4" ht="4.5" customHeight="1">
      <c r="B385" s="7"/>
      <c r="C385" s="4"/>
      <c r="D385" s="4"/>
    </row>
    <row r="386" spans="1:4" ht="9.75" customHeight="1">
      <c r="A386" s="1" t="s">
        <v>127</v>
      </c>
      <c r="B386" s="7"/>
      <c r="C386" s="4"/>
      <c r="D386" s="4"/>
    </row>
    <row r="387" spans="2:4" ht="9.75" customHeight="1">
      <c r="B387" s="2" t="s">
        <v>55</v>
      </c>
      <c r="C387" s="4">
        <v>42115</v>
      </c>
      <c r="D387" s="4">
        <v>7969</v>
      </c>
    </row>
    <row r="388" spans="1:4" ht="9.75" customHeight="1">
      <c r="A388" s="1" t="s">
        <v>61</v>
      </c>
      <c r="C388" s="4">
        <v>42115</v>
      </c>
      <c r="D388" s="4">
        <v>7969</v>
      </c>
    </row>
    <row r="389" spans="2:4" s="5" customFormat="1" ht="9.75" customHeight="1">
      <c r="B389" s="6" t="s">
        <v>62</v>
      </c>
      <c r="C389" s="5">
        <f>C388/50084</f>
        <v>0.8408873093203418</v>
      </c>
      <c r="D389" s="5">
        <f>D388/50084</f>
        <v>0.15911269067965816</v>
      </c>
    </row>
    <row r="390" spans="2:4" ht="4.5" customHeight="1">
      <c r="B390" s="7"/>
      <c r="C390" s="4"/>
      <c r="D390" s="4"/>
    </row>
    <row r="391" spans="1:4" ht="9.75" customHeight="1">
      <c r="A391" s="1" t="s">
        <v>128</v>
      </c>
      <c r="B391" s="7"/>
      <c r="C391" s="4"/>
      <c r="D391" s="4"/>
    </row>
    <row r="392" spans="2:4" ht="9.75" customHeight="1">
      <c r="B392" s="2" t="s">
        <v>58</v>
      </c>
      <c r="C392" s="4">
        <v>38439</v>
      </c>
      <c r="D392" s="4">
        <v>39456</v>
      </c>
    </row>
    <row r="393" spans="1:4" ht="9.75" customHeight="1">
      <c r="A393" s="1" t="s">
        <v>61</v>
      </c>
      <c r="C393" s="4">
        <v>38439</v>
      </c>
      <c r="D393" s="4">
        <v>39456</v>
      </c>
    </row>
    <row r="394" spans="2:4" s="5" customFormat="1" ht="9.75" customHeight="1">
      <c r="B394" s="6" t="s">
        <v>62</v>
      </c>
      <c r="C394" s="5">
        <f>C393/77895</f>
        <v>0.49347198151357596</v>
      </c>
      <c r="D394" s="5">
        <f>D393/77895</f>
        <v>0.506528018486424</v>
      </c>
    </row>
    <row r="395" spans="2:4" ht="4.5" customHeight="1">
      <c r="B395" s="7"/>
      <c r="C395" s="4"/>
      <c r="D395" s="4"/>
    </row>
    <row r="396" spans="1:4" ht="9.75" customHeight="1">
      <c r="A396" s="1" t="s">
        <v>129</v>
      </c>
      <c r="B396" s="7"/>
      <c r="C396" s="4"/>
      <c r="D396" s="4"/>
    </row>
    <row r="397" spans="2:4" ht="9.75" customHeight="1">
      <c r="B397" s="2" t="s">
        <v>55</v>
      </c>
      <c r="C397" s="4">
        <v>57989</v>
      </c>
      <c r="D397" s="4">
        <v>52862</v>
      </c>
    </row>
    <row r="398" spans="1:4" ht="9.75" customHeight="1">
      <c r="A398" s="1" t="s">
        <v>61</v>
      </c>
      <c r="C398" s="4">
        <v>57989</v>
      </c>
      <c r="D398" s="4">
        <v>52862</v>
      </c>
    </row>
    <row r="399" spans="2:4" s="5" customFormat="1" ht="9.75" customHeight="1">
      <c r="B399" s="6" t="s">
        <v>62</v>
      </c>
      <c r="C399" s="5">
        <f>C398/110851</f>
        <v>0.5231256371164897</v>
      </c>
      <c r="D399" s="5">
        <f>D398/110851</f>
        <v>0.4768743628835103</v>
      </c>
    </row>
    <row r="400" spans="2:4" ht="4.5" customHeight="1">
      <c r="B400" s="7"/>
      <c r="C400" s="4"/>
      <c r="D400" s="4"/>
    </row>
    <row r="401" spans="1:4" ht="9.75" customHeight="1">
      <c r="A401" s="1" t="s">
        <v>130</v>
      </c>
      <c r="B401" s="7"/>
      <c r="C401" s="4"/>
      <c r="D401" s="4"/>
    </row>
    <row r="402" spans="2:4" ht="9.75" customHeight="1">
      <c r="B402" s="2" t="s">
        <v>57</v>
      </c>
      <c r="C402" s="4">
        <v>29335</v>
      </c>
      <c r="D402" s="4">
        <v>51936</v>
      </c>
    </row>
    <row r="403" spans="1:4" ht="9.75" customHeight="1">
      <c r="A403" s="1" t="s">
        <v>61</v>
      </c>
      <c r="C403" s="4">
        <v>29335</v>
      </c>
      <c r="D403" s="4">
        <v>51936</v>
      </c>
    </row>
    <row r="404" spans="2:4" s="5" customFormat="1" ht="9.75" customHeight="1">
      <c r="B404" s="6" t="s">
        <v>62</v>
      </c>
      <c r="C404" s="5">
        <f>C403/81271</f>
        <v>0.3609528614142806</v>
      </c>
      <c r="D404" s="5">
        <f>D403/81271</f>
        <v>0.6390471385857194</v>
      </c>
    </row>
    <row r="405" spans="2:4" ht="4.5" customHeight="1">
      <c r="B405" s="7"/>
      <c r="C405" s="4"/>
      <c r="D405" s="4"/>
    </row>
    <row r="406" spans="1:4" ht="9.75" customHeight="1">
      <c r="A406" s="1" t="s">
        <v>131</v>
      </c>
      <c r="B406" s="7"/>
      <c r="C406" s="4"/>
      <c r="D406" s="4"/>
    </row>
    <row r="407" spans="2:4" ht="9.75" customHeight="1">
      <c r="B407" s="2" t="s">
        <v>58</v>
      </c>
      <c r="C407" s="4">
        <v>40488</v>
      </c>
      <c r="D407" s="4">
        <v>60875</v>
      </c>
    </row>
    <row r="408" spans="1:4" ht="9.75" customHeight="1">
      <c r="A408" s="1" t="s">
        <v>61</v>
      </c>
      <c r="C408" s="4">
        <v>40488</v>
      </c>
      <c r="D408" s="4">
        <v>60875</v>
      </c>
    </row>
    <row r="409" spans="2:4" s="5" customFormat="1" ht="9.75" customHeight="1">
      <c r="B409" s="6" t="s">
        <v>62</v>
      </c>
      <c r="C409" s="5">
        <f>C408/101363</f>
        <v>0.3994356915245208</v>
      </c>
      <c r="D409" s="5">
        <f>D408/101363</f>
        <v>0.6005643084754793</v>
      </c>
    </row>
    <row r="410" spans="2:4" ht="4.5" customHeight="1">
      <c r="B410" s="7"/>
      <c r="C410" s="4"/>
      <c r="D410" s="4"/>
    </row>
    <row r="411" spans="1:4" ht="9.75" customHeight="1">
      <c r="A411" s="1" t="s">
        <v>132</v>
      </c>
      <c r="B411" s="7"/>
      <c r="C411" s="4"/>
      <c r="D411" s="4"/>
    </row>
    <row r="412" spans="2:4" ht="9.75" customHeight="1">
      <c r="B412" s="2" t="s">
        <v>58</v>
      </c>
      <c r="C412" s="4">
        <v>32538</v>
      </c>
      <c r="D412" s="4">
        <v>16515</v>
      </c>
    </row>
    <row r="413" spans="1:4" ht="9.75" customHeight="1">
      <c r="A413" s="1" t="s">
        <v>61</v>
      </c>
      <c r="C413" s="4">
        <v>32538</v>
      </c>
      <c r="D413" s="4">
        <v>16515</v>
      </c>
    </row>
    <row r="414" spans="2:4" s="5" customFormat="1" ht="9.75" customHeight="1">
      <c r="B414" s="6" t="s">
        <v>62</v>
      </c>
      <c r="C414" s="5">
        <f>C413/49053</f>
        <v>0.6633233441379732</v>
      </c>
      <c r="D414" s="5">
        <f>D413/49053</f>
        <v>0.3366766558620268</v>
      </c>
    </row>
    <row r="415" spans="2:4" ht="4.5" customHeight="1">
      <c r="B415" s="7"/>
      <c r="C415" s="4"/>
      <c r="D415" s="4"/>
    </row>
    <row r="416" spans="1:4" ht="9.75" customHeight="1">
      <c r="A416" s="1" t="s">
        <v>133</v>
      </c>
      <c r="B416" s="7"/>
      <c r="C416" s="4"/>
      <c r="D416" s="4"/>
    </row>
    <row r="417" spans="2:4" ht="9.75" customHeight="1">
      <c r="B417" s="2" t="s">
        <v>55</v>
      </c>
      <c r="C417" s="4">
        <v>50403</v>
      </c>
      <c r="D417" s="4">
        <v>28921</v>
      </c>
    </row>
    <row r="418" spans="1:4" ht="9.75" customHeight="1">
      <c r="A418" s="1" t="s">
        <v>61</v>
      </c>
      <c r="C418" s="4">
        <v>50403</v>
      </c>
      <c r="D418" s="4">
        <v>28921</v>
      </c>
    </row>
    <row r="419" spans="2:4" s="5" customFormat="1" ht="9.75" customHeight="1">
      <c r="B419" s="6" t="s">
        <v>62</v>
      </c>
      <c r="C419" s="5">
        <f>C418/79324</f>
        <v>0.6354066865009329</v>
      </c>
      <c r="D419" s="5">
        <f>D418/79324</f>
        <v>0.3645933134990671</v>
      </c>
    </row>
    <row r="420" spans="2:4" ht="4.5" customHeight="1">
      <c r="B420" s="7"/>
      <c r="C420" s="4"/>
      <c r="D420" s="4"/>
    </row>
    <row r="421" spans="1:4" ht="9.75" customHeight="1">
      <c r="A421" s="1" t="s">
        <v>134</v>
      </c>
      <c r="B421" s="7"/>
      <c r="C421" s="4"/>
      <c r="D421" s="4"/>
    </row>
    <row r="422" spans="2:4" ht="9.75" customHeight="1">
      <c r="B422" s="2" t="s">
        <v>57</v>
      </c>
      <c r="C422" s="4">
        <v>3308</v>
      </c>
      <c r="D422" s="4">
        <v>6316</v>
      </c>
    </row>
    <row r="423" spans="2:4" ht="9.75" customHeight="1">
      <c r="B423" s="2" t="s">
        <v>60</v>
      </c>
      <c r="C423" s="4">
        <v>34867</v>
      </c>
      <c r="D423" s="4">
        <v>60904</v>
      </c>
    </row>
    <row r="424" spans="1:4" ht="9.75" customHeight="1">
      <c r="A424" s="1" t="s">
        <v>61</v>
      </c>
      <c r="C424" s="4">
        <v>38175</v>
      </c>
      <c r="D424" s="4">
        <v>67220</v>
      </c>
    </row>
    <row r="425" spans="2:4" s="5" customFormat="1" ht="9.75" customHeight="1">
      <c r="B425" s="6" t="s">
        <v>62</v>
      </c>
      <c r="C425" s="5">
        <f>C424/105395</f>
        <v>0.36220883343612126</v>
      </c>
      <c r="D425" s="5">
        <f>D424/105395</f>
        <v>0.6377911665638787</v>
      </c>
    </row>
    <row r="426" spans="2:4" ht="4.5" customHeight="1">
      <c r="B426" s="7"/>
      <c r="C426" s="4"/>
      <c r="D426" s="4"/>
    </row>
    <row r="427" spans="1:4" ht="9.75" customHeight="1">
      <c r="A427" s="1" t="s">
        <v>135</v>
      </c>
      <c r="B427" s="7"/>
      <c r="C427" s="4"/>
      <c r="D427" s="4"/>
    </row>
    <row r="428" spans="2:4" ht="9.75" customHeight="1">
      <c r="B428" s="2" t="s">
        <v>58</v>
      </c>
      <c r="C428" s="4">
        <v>48700</v>
      </c>
      <c r="D428" s="4">
        <v>56522</v>
      </c>
    </row>
    <row r="429" spans="1:4" ht="9.75" customHeight="1">
      <c r="A429" s="1" t="s">
        <v>61</v>
      </c>
      <c r="C429" s="4">
        <v>48700</v>
      </c>
      <c r="D429" s="4">
        <v>56522</v>
      </c>
    </row>
    <row r="430" spans="2:4" s="5" customFormat="1" ht="9.75" customHeight="1">
      <c r="B430" s="6" t="s">
        <v>62</v>
      </c>
      <c r="C430" s="5">
        <f>C429/105222</f>
        <v>0.462830966908061</v>
      </c>
      <c r="D430" s="5">
        <f>D429/105222</f>
        <v>0.537169033091939</v>
      </c>
    </row>
    <row r="431" spans="2:4" ht="4.5" customHeight="1">
      <c r="B431" s="7"/>
      <c r="C431" s="4"/>
      <c r="D431" s="4"/>
    </row>
    <row r="432" spans="1:4" ht="9.75" customHeight="1">
      <c r="A432" s="1" t="s">
        <v>136</v>
      </c>
      <c r="B432" s="7"/>
      <c r="C432" s="4"/>
      <c r="D432" s="4"/>
    </row>
    <row r="433" spans="2:4" ht="9.75" customHeight="1">
      <c r="B433" s="2" t="s">
        <v>58</v>
      </c>
      <c r="C433" s="4">
        <v>44481</v>
      </c>
      <c r="D433" s="4">
        <v>72936</v>
      </c>
    </row>
    <row r="434" spans="1:4" ht="9.75" customHeight="1">
      <c r="A434" s="1" t="s">
        <v>61</v>
      </c>
      <c r="C434" s="4">
        <v>44481</v>
      </c>
      <c r="D434" s="4">
        <v>72936</v>
      </c>
    </row>
    <row r="435" spans="2:4" s="5" customFormat="1" ht="9.75" customHeight="1">
      <c r="B435" s="6" t="s">
        <v>62</v>
      </c>
      <c r="C435" s="5">
        <f>C434/117417</f>
        <v>0.37882930069751397</v>
      </c>
      <c r="D435" s="5">
        <f>D434/117417</f>
        <v>0.621170699302486</v>
      </c>
    </row>
    <row r="436" spans="2:4" ht="4.5" customHeight="1">
      <c r="B436" s="7"/>
      <c r="C436" s="4"/>
      <c r="D436" s="4"/>
    </row>
    <row r="437" spans="1:4" ht="9.75" customHeight="1">
      <c r="A437" s="1" t="s">
        <v>137</v>
      </c>
      <c r="B437" s="7"/>
      <c r="C437" s="4"/>
      <c r="D437" s="4"/>
    </row>
    <row r="438" spans="2:4" ht="9.75" customHeight="1">
      <c r="B438" s="2" t="s">
        <v>58</v>
      </c>
      <c r="C438" s="4">
        <v>52905</v>
      </c>
      <c r="D438" s="4">
        <v>66327</v>
      </c>
    </row>
    <row r="439" spans="1:4" ht="9.75" customHeight="1">
      <c r="A439" s="1" t="s">
        <v>61</v>
      </c>
      <c r="C439" s="4">
        <v>52905</v>
      </c>
      <c r="D439" s="4">
        <v>66327</v>
      </c>
    </row>
    <row r="440" spans="2:4" s="5" customFormat="1" ht="9.75" customHeight="1">
      <c r="B440" s="6" t="s">
        <v>62</v>
      </c>
      <c r="C440" s="5">
        <f>C439/119232</f>
        <v>0.44371477455716585</v>
      </c>
      <c r="D440" s="5">
        <f>D439/119232</f>
        <v>0.5562852254428341</v>
      </c>
    </row>
    <row r="441" spans="2:4" ht="4.5" customHeight="1">
      <c r="B441" s="7"/>
      <c r="C441" s="4"/>
      <c r="D441" s="4"/>
    </row>
    <row r="442" spans="1:4" ht="9.75" customHeight="1">
      <c r="A442" s="1" t="s">
        <v>138</v>
      </c>
      <c r="B442" s="7"/>
      <c r="C442" s="4"/>
      <c r="D442" s="4"/>
    </row>
    <row r="443" spans="2:4" ht="9.75" customHeight="1">
      <c r="B443" s="2" t="s">
        <v>57</v>
      </c>
      <c r="C443" s="4">
        <v>7610</v>
      </c>
      <c r="D443" s="4">
        <v>14358</v>
      </c>
    </row>
    <row r="444" spans="2:4" ht="9.75" customHeight="1">
      <c r="B444" s="2" t="s">
        <v>60</v>
      </c>
      <c r="C444" s="4">
        <v>30428</v>
      </c>
      <c r="D444" s="4">
        <v>48277</v>
      </c>
    </row>
    <row r="445" spans="1:4" ht="9.75" customHeight="1">
      <c r="A445" s="1" t="s">
        <v>61</v>
      </c>
      <c r="C445" s="4">
        <v>38038</v>
      </c>
      <c r="D445" s="4">
        <v>62635</v>
      </c>
    </row>
    <row r="446" spans="2:4" s="5" customFormat="1" ht="9.75" customHeight="1">
      <c r="B446" s="6" t="s">
        <v>62</v>
      </c>
      <c r="C446" s="5">
        <f>C445/100673</f>
        <v>0.3778371559405203</v>
      </c>
      <c r="D446" s="5">
        <f>D445/100673</f>
        <v>0.6221628440594797</v>
      </c>
    </row>
    <row r="447" spans="2:4" ht="4.5" customHeight="1">
      <c r="B447" s="7"/>
      <c r="C447" s="4"/>
      <c r="D447" s="4"/>
    </row>
    <row r="448" spans="1:4" ht="9.75" customHeight="1">
      <c r="A448" s="1" t="s">
        <v>139</v>
      </c>
      <c r="B448" s="7"/>
      <c r="C448" s="4"/>
      <c r="D448" s="4"/>
    </row>
    <row r="449" spans="2:4" ht="9.75" customHeight="1">
      <c r="B449" s="2" t="s">
        <v>60</v>
      </c>
      <c r="C449" s="4">
        <v>49576</v>
      </c>
      <c r="D449" s="4">
        <v>54143</v>
      </c>
    </row>
    <row r="450" spans="1:4" ht="9.75" customHeight="1">
      <c r="A450" s="1" t="s">
        <v>61</v>
      </c>
      <c r="C450" s="4">
        <v>49576</v>
      </c>
      <c r="D450" s="4">
        <v>54143</v>
      </c>
    </row>
    <row r="451" spans="2:4" s="5" customFormat="1" ht="9.75" customHeight="1">
      <c r="B451" s="6" t="s">
        <v>62</v>
      </c>
      <c r="C451" s="5">
        <f>C450/103719</f>
        <v>0.47798378310627754</v>
      </c>
      <c r="D451" s="5">
        <f>D450/103719</f>
        <v>0.5220162168937225</v>
      </c>
    </row>
    <row r="452" spans="2:4" ht="4.5" customHeight="1">
      <c r="B452" s="7"/>
      <c r="C452" s="4"/>
      <c r="D452" s="4"/>
    </row>
    <row r="453" spans="1:4" ht="9.75" customHeight="1">
      <c r="A453" s="1" t="s">
        <v>140</v>
      </c>
      <c r="B453" s="7"/>
      <c r="C453" s="4"/>
      <c r="D453" s="4"/>
    </row>
    <row r="454" spans="2:4" ht="9.75" customHeight="1">
      <c r="B454" s="2" t="s">
        <v>60</v>
      </c>
      <c r="C454" s="4">
        <v>65629</v>
      </c>
      <c r="D454" s="4">
        <v>68442</v>
      </c>
    </row>
    <row r="455" spans="1:4" ht="9.75" customHeight="1">
      <c r="A455" s="1" t="s">
        <v>61</v>
      </c>
      <c r="C455" s="4">
        <v>65629</v>
      </c>
      <c r="D455" s="4">
        <v>68442</v>
      </c>
    </row>
    <row r="456" spans="2:4" s="5" customFormat="1" ht="9.75" customHeight="1">
      <c r="B456" s="6" t="s">
        <v>62</v>
      </c>
      <c r="C456" s="5">
        <f>C455/134071</f>
        <v>0.48950928985388337</v>
      </c>
      <c r="D456" s="5">
        <f>D455/134071</f>
        <v>0.5104907101461166</v>
      </c>
    </row>
    <row r="457" spans="2:4" ht="4.5" customHeight="1">
      <c r="B457" s="7"/>
      <c r="C457" s="4"/>
      <c r="D457" s="4"/>
    </row>
    <row r="458" spans="1:4" ht="9.75" customHeight="1">
      <c r="A458" s="1" t="s">
        <v>141</v>
      </c>
      <c r="B458" s="7"/>
      <c r="C458" s="4"/>
      <c r="D458" s="4"/>
    </row>
    <row r="459" spans="2:4" ht="9.75" customHeight="1">
      <c r="B459" s="2" t="s">
        <v>60</v>
      </c>
      <c r="C459" s="4">
        <v>77199</v>
      </c>
      <c r="D459" s="4">
        <v>45950</v>
      </c>
    </row>
    <row r="460" spans="1:4" ht="9.75" customHeight="1">
      <c r="A460" s="1" t="s">
        <v>61</v>
      </c>
      <c r="C460" s="4">
        <v>77199</v>
      </c>
      <c r="D460" s="4">
        <v>45950</v>
      </c>
    </row>
    <row r="461" spans="2:4" s="5" customFormat="1" ht="9.75" customHeight="1">
      <c r="B461" s="6" t="s">
        <v>62</v>
      </c>
      <c r="C461" s="5">
        <f>C460/123149</f>
        <v>0.6268747614678154</v>
      </c>
      <c r="D461" s="5">
        <f>D460/123149</f>
        <v>0.3731252385321846</v>
      </c>
    </row>
    <row r="462" spans="2:4" ht="4.5" customHeight="1">
      <c r="B462" s="7"/>
      <c r="C462" s="4"/>
      <c r="D462" s="4"/>
    </row>
    <row r="463" spans="1:4" ht="9.75" customHeight="1">
      <c r="A463" s="1" t="s">
        <v>142</v>
      </c>
      <c r="B463" s="7"/>
      <c r="C463" s="4"/>
      <c r="D463" s="4"/>
    </row>
    <row r="464" spans="2:4" ht="9.75" customHeight="1">
      <c r="B464" s="2" t="s">
        <v>60</v>
      </c>
      <c r="C464" s="4">
        <v>51290</v>
      </c>
      <c r="D464" s="4">
        <v>35104</v>
      </c>
    </row>
    <row r="465" spans="1:4" ht="9.75" customHeight="1">
      <c r="A465" s="1" t="s">
        <v>61</v>
      </c>
      <c r="C465" s="4">
        <v>51290</v>
      </c>
      <c r="D465" s="4">
        <v>35104</v>
      </c>
    </row>
    <row r="466" spans="2:4" s="5" customFormat="1" ht="9.75" customHeight="1">
      <c r="B466" s="6" t="s">
        <v>62</v>
      </c>
      <c r="C466" s="5">
        <f>C465/86394</f>
        <v>0.593675486723615</v>
      </c>
      <c r="D466" s="5">
        <f>D465/86394</f>
        <v>0.4063245132763849</v>
      </c>
    </row>
    <row r="467" spans="2:4" ht="4.5" customHeight="1">
      <c r="B467" s="7"/>
      <c r="C467" s="4"/>
      <c r="D467" s="4"/>
    </row>
    <row r="468" spans="1:4" ht="9.75" customHeight="1">
      <c r="A468" s="1" t="s">
        <v>143</v>
      </c>
      <c r="B468" s="7"/>
      <c r="C468" s="4"/>
      <c r="D468" s="4"/>
    </row>
    <row r="469" spans="2:4" ht="9.75" customHeight="1">
      <c r="B469" s="2" t="s">
        <v>60</v>
      </c>
      <c r="C469" s="4">
        <v>37430</v>
      </c>
      <c r="D469" s="4">
        <v>19122</v>
      </c>
    </row>
    <row r="470" spans="1:4" ht="9.75" customHeight="1">
      <c r="A470" s="1" t="s">
        <v>61</v>
      </c>
      <c r="C470" s="4">
        <v>37430</v>
      </c>
      <c r="D470" s="4">
        <v>19122</v>
      </c>
    </row>
    <row r="471" spans="2:4" s="5" customFormat="1" ht="9.75" customHeight="1">
      <c r="B471" s="6" t="s">
        <v>62</v>
      </c>
      <c r="C471" s="5">
        <f>C470/56552</f>
        <v>0.6618687225915971</v>
      </c>
      <c r="D471" s="5">
        <f>D470/56552</f>
        <v>0.3381312774084029</v>
      </c>
    </row>
    <row r="472" spans="2:4" ht="4.5" customHeight="1">
      <c r="B472" s="7"/>
      <c r="C472" s="4"/>
      <c r="D472" s="4"/>
    </row>
    <row r="473" spans="2:4" ht="9.75" customHeight="1">
      <c r="B473" s="7"/>
      <c r="C473" s="4"/>
      <c r="D473" s="4"/>
    </row>
  </sheetData>
  <sheetProtection/>
  <printOptions/>
  <pageMargins left="0.8999999999999999" right="0.8999999999999999" top="1" bottom="0.8" header="0.3" footer="0.3"/>
  <pageSetup firstPageNumber="38" useFirstPageNumber="1" fitToHeight="0" fitToWidth="0" horizontalDpi="600" verticalDpi="600" orientation="portrait" scale="93" r:id="rId1"/>
  <headerFooter alignWithMargins="0">
    <oddHeader>&amp;C&amp;"Arial,Bold"&amp;11Supplement to the Statement of Vote
Counties by Assembly Districts for Governor</oddHeader>
    <oddFooter>&amp;L&amp;8*Incumbent&amp;C&amp;8&amp;P</oddFooter>
  </headerFooter>
  <rowBreaks count="6" manualBreakCount="6">
    <brk id="70" max="3" man="1"/>
    <brk id="144" max="3" man="1"/>
    <brk id="216" max="3" man="1"/>
    <brk id="291" max="3" man="1"/>
    <brk id="365" max="3" man="1"/>
    <brk id="441" max="3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Sarah Brar</cp:lastModifiedBy>
  <cp:lastPrinted>2015-04-02T23:49:24Z</cp:lastPrinted>
  <dcterms:created xsi:type="dcterms:W3CDTF">2015-03-19T17:09:12Z</dcterms:created>
  <dcterms:modified xsi:type="dcterms:W3CDTF">2015-04-06T22:43:27Z</dcterms:modified>
  <cp:category/>
  <cp:version/>
  <cp:contentType/>
  <cp:contentStatus/>
</cp:coreProperties>
</file>