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'Sheet1'!$A$1:$Q$339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<sst xmlns="http://schemas.openxmlformats.org/spreadsheetml/2006/main" count="314" uniqueCount="133">
  <si>
    <t>Akinyemi Agbede</t>
  </si>
  <si>
    <t>Glenn Champ</t>
  </si>
  <si>
    <t>Tim Donnelly</t>
  </si>
  <si>
    <t>Richard William Aguirre</t>
  </si>
  <si>
    <t>Andrew Blount</t>
  </si>
  <si>
    <t>Neel Kashkari</t>
  </si>
  <si>
    <t>Luis J. Rodriguez</t>
  </si>
  <si>
    <t>Cindy L. Sheehan</t>
  </si>
  <si>
    <t>Robert Newman</t>
  </si>
  <si>
    <t>Rakesh Kumar Christian</t>
  </si>
  <si>
    <t>Janel Hyeshia Buycks</t>
  </si>
  <si>
    <t>DEM</t>
  </si>
  <si>
    <t>REP</t>
  </si>
  <si>
    <t>GRN</t>
  </si>
  <si>
    <t>PF</t>
  </si>
  <si>
    <t>NPP</t>
  </si>
  <si>
    <t>Butte</t>
  </si>
  <si>
    <t>Glenn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</si>
  <si>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</si>
  <si>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</si>
  <si>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</si>
  <si>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</si>
  <si>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</si>
  <si>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</si>
  <si>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</si>
  <si>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</si>
  <si>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Tehama</t>
  </si>
  <si>
    <t>Congressional District 1</t>
  </si>
  <si>
    <t>Del Norte</t>
  </si>
  <si>
    <t>Humboldt</t>
  </si>
  <si>
    <t>Marin</t>
  </si>
  <si>
    <t>Mendocino</t>
  </si>
  <si>
    <t>Sonoma</t>
  </si>
  <si>
    <t>Trinity</t>
  </si>
  <si>
    <t>Congressional District 2</t>
  </si>
  <si>
    <t>Colusa</t>
  </si>
  <si>
    <t>Lake</t>
  </si>
  <si>
    <t>Sacramento</t>
  </si>
  <si>
    <t>Solano</t>
  </si>
  <si>
    <t>Sutter</t>
  </si>
  <si>
    <t>Yolo</t>
  </si>
  <si>
    <t>Yuba</t>
  </si>
  <si>
    <t>Congressional District 3</t>
  </si>
  <si>
    <t>Alpine</t>
  </si>
  <si>
    <t>Amador</t>
  </si>
  <si>
    <t>Calaveras</t>
  </si>
  <si>
    <t>El Dorado</t>
  </si>
  <si>
    <t>Fresno</t>
  </si>
  <si>
    <t>Madera</t>
  </si>
  <si>
    <t>Mariposa</t>
  </si>
  <si>
    <t>Tuolumne</t>
  </si>
  <si>
    <t>Congressional District 4</t>
  </si>
  <si>
    <t>Contra Costa</t>
  </si>
  <si>
    <t>Napa</t>
  </si>
  <si>
    <t>Congressional District 5</t>
  </si>
  <si>
    <t>Congressional District 6</t>
  </si>
  <si>
    <t>Congressional District 7</t>
  </si>
  <si>
    <t>Inyo</t>
  </si>
  <si>
    <t>Mono</t>
  </si>
  <si>
    <t>San Bernardino</t>
  </si>
  <si>
    <t>Congressional District 8</t>
  </si>
  <si>
    <t>San Joaquin</t>
  </si>
  <si>
    <t>Congressional District 9</t>
  </si>
  <si>
    <t>Stanislaus</t>
  </si>
  <si>
    <t>Congressional District 10</t>
  </si>
  <si>
    <t>Congressional District 11</t>
  </si>
  <si>
    <t>San Francisco</t>
  </si>
  <si>
    <t>Congressional District 12</t>
  </si>
  <si>
    <t>Alameda</t>
  </si>
  <si>
    <t>Congressional District 13</t>
  </si>
  <si>
    <t>San Mateo</t>
  </si>
  <si>
    <t>Congressional District 14</t>
  </si>
  <si>
    <t>Congressional District 15</t>
  </si>
  <si>
    <t>Merced</t>
  </si>
  <si>
    <t>Congressional District 16</t>
  </si>
  <si>
    <t>Santa Clara</t>
  </si>
  <si>
    <t>Congressional District 17</t>
  </si>
  <si>
    <t>Santa Cruz</t>
  </si>
  <si>
    <t>Congressional District 18</t>
  </si>
  <si>
    <t>Congressional District 19</t>
  </si>
  <si>
    <t>Monterey</t>
  </si>
  <si>
    <t>San Benito</t>
  </si>
  <si>
    <t>Congressional District 20</t>
  </si>
  <si>
    <t>Kern</t>
  </si>
  <si>
    <t>Kings</t>
  </si>
  <si>
    <t>Tulare</t>
  </si>
  <si>
    <t>Congressional District 21</t>
  </si>
  <si>
    <t>Congressional District 22</t>
  </si>
  <si>
    <t>Los Angeles</t>
  </si>
  <si>
    <t>Congressional District 23</t>
  </si>
  <si>
    <t>San Luis Obispo</t>
  </si>
  <si>
    <t>Santa Barbara</t>
  </si>
  <si>
    <t>Ventura</t>
  </si>
  <si>
    <t>Congressional District 24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</si>
  <si>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</si>
  <si>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</si>
  <si>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</si>
  <si>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</si>
  <si>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</si>
  <si>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</si>
  <si>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</si>
  <si>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</si>
  <si>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</si>
  <si>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</si>
  <si>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</si>
  <si>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Riverside</t>
  </si>
  <si>
    <t>Congressional District 36</t>
  </si>
  <si>
    <t>Congressional District 37</t>
  </si>
  <si>
    <t>Orange</t>
  </si>
  <si>
    <t>Congressional District 38</t>
  </si>
  <si>
    <t>Congressional District 39</t>
  </si>
  <si>
    <t>Congressional District 40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</si>
  <si>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</si>
  <si>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</si>
  <si>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</si>
  <si>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</si>
  <si>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</si>
  <si>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</si>
  <si>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</si>
  <si>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</si>
  <si>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</si>
  <si>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</si>
  <si>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</si>
  <si>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</si>
  <si>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</si>
  <si>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</si>
  <si>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</si>
  <si>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</si>
  <si>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</si>
  <si>
    <t>"Bo"
Bogdan 
Ambrozewicz</t>
  </si>
  <si>
    <t>Joe
Leicht</t>
  </si>
  <si>
    <t>Alma
Marie Winston</t>
  </si>
  <si>
    <t>Edmund G. "Jerry" Brown*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</si>
</sst>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color indexed="8"/>
      <name val="ARIAL"/>
      <family val="0"/>
    </font>
    <font>
      <sz val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9"/>
  <sheetViews>
    <sheetView tabSelected="1" showOutlineSymbols="0" view="pageBreakPreview" zoomScaleSheetLayoutView="100" workbookViewId="0" topLeftCell="A268">
      <selection activeCell="B337" sqref="B337"/>
    </sheetView>
  </sheetViews>
  <sheetFormatPr defaultColWidth="9.140625" defaultRowHeight="9.75" customHeight="1"/>
  <cols>
    <col min="1" max="1" width="2.7109375" style="1" customWidth="1"/>
    <col min="2" max="2" width="20.7109375" style="5" customWidth="1"/>
    <col min="3" max="14" width="8.7109375" style="1" customWidth="1"/>
    <col min="15" max="15" width="10.00390625" style="1" customWidth="1"/>
    <col min="16" max="17" width="8.7109375" style="1" customWidth="1"/>
    <col min="18" max="16384" width="7.7109375" style="1" customWidth="1"/>
  </cols>
  <sheetData>
    <row r="1" spans="3:17" s="10" customFormat="1" ht="45" customHeight="1">
      <c r="C1" s="11" t="s">
        <v>0</v>
      </c>
      <c r="D1" s="11" t="s">
        <v>132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131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129</v>
      </c>
      <c r="P1" s="11" t="s">
        <v>130</v>
      </c>
      <c r="Q1" s="11" t="s">
        <v>10</v>
      </c>
    </row>
    <row r="2" spans="3:17" s="13" customFormat="1" ht="11.25" customHeight="1">
      <c r="C2" s="17" t="s">
        <v>11</v>
      </c>
      <c r="D2" s="17" t="s">
        <v>11</v>
      </c>
      <c r="E2" s="17" t="s">
        <v>12</v>
      </c>
      <c r="F2" s="17" t="s">
        <v>12</v>
      </c>
      <c r="G2" s="17" t="s">
        <v>12</v>
      </c>
      <c r="H2" s="17" t="s">
        <v>12</v>
      </c>
      <c r="I2" s="17" t="s">
        <v>12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15</v>
      </c>
      <c r="O2" s="17" t="s">
        <v>15</v>
      </c>
      <c r="P2" s="17" t="s">
        <v>15</v>
      </c>
      <c r="Q2" s="17" t="s">
        <v>15</v>
      </c>
    </row>
    <row r="3" spans="1:2" s="16" customFormat="1" ht="9.75" customHeight="1">
      <c r="A3" s="14" t="s">
        <v>27</v>
      </c>
      <c r="B3" s="15"/>
    </row>
    <row r="4" spans="2:17" s="9" customFormat="1" ht="9.75" customHeight="1">
      <c r="B4" s="8" t="s">
        <v>16</v>
      </c>
      <c r="C4" s="12">
        <v>188</v>
      </c>
      <c r="D4" s="12">
        <v>17623</v>
      </c>
      <c r="E4" s="12">
        <v>1041</v>
      </c>
      <c r="F4" s="12">
        <v>8879</v>
      </c>
      <c r="G4" s="12">
        <v>144</v>
      </c>
      <c r="H4" s="12">
        <v>1416</v>
      </c>
      <c r="I4" s="12">
        <v>8292</v>
      </c>
      <c r="J4" s="12">
        <v>365</v>
      </c>
      <c r="K4" s="12">
        <v>573</v>
      </c>
      <c r="L4" s="12">
        <v>725</v>
      </c>
      <c r="M4" s="12">
        <v>536</v>
      </c>
      <c r="N4" s="12">
        <v>90</v>
      </c>
      <c r="O4" s="12">
        <v>195</v>
      </c>
      <c r="P4" s="12">
        <v>122</v>
      </c>
      <c r="Q4" s="12">
        <v>208</v>
      </c>
    </row>
    <row r="5" spans="2:17" ht="9.75" customHeight="1">
      <c r="B5" s="5" t="s">
        <v>17</v>
      </c>
      <c r="C5" s="2">
        <v>1</v>
      </c>
      <c r="D5" s="2">
        <v>129</v>
      </c>
      <c r="E5" s="2">
        <v>27</v>
      </c>
      <c r="F5" s="2">
        <v>189</v>
      </c>
      <c r="G5" s="2">
        <v>4</v>
      </c>
      <c r="H5" s="2">
        <v>34</v>
      </c>
      <c r="I5" s="2">
        <v>172</v>
      </c>
      <c r="J5" s="2">
        <v>4</v>
      </c>
      <c r="K5" s="2">
        <v>7</v>
      </c>
      <c r="L5" s="2">
        <v>4</v>
      </c>
      <c r="M5" s="2">
        <v>9</v>
      </c>
      <c r="N5" s="2">
        <v>1</v>
      </c>
      <c r="O5" s="2">
        <v>1</v>
      </c>
      <c r="P5" s="2">
        <v>1</v>
      </c>
      <c r="Q5" s="2">
        <v>4</v>
      </c>
    </row>
    <row r="6" spans="2:17" ht="9.75" customHeight="1">
      <c r="B6" s="5" t="s">
        <v>18</v>
      </c>
      <c r="C6" s="2">
        <v>32</v>
      </c>
      <c r="D6" s="2">
        <v>1766</v>
      </c>
      <c r="E6" s="2">
        <v>230</v>
      </c>
      <c r="F6" s="2">
        <v>1810</v>
      </c>
      <c r="G6" s="2">
        <v>37</v>
      </c>
      <c r="H6" s="2">
        <v>188</v>
      </c>
      <c r="I6" s="2">
        <v>1095</v>
      </c>
      <c r="J6" s="2">
        <v>156</v>
      </c>
      <c r="K6" s="2">
        <v>47</v>
      </c>
      <c r="L6" s="2">
        <v>49</v>
      </c>
      <c r="M6" s="2">
        <v>121</v>
      </c>
      <c r="N6" s="2">
        <v>15</v>
      </c>
      <c r="O6" s="2">
        <v>52</v>
      </c>
      <c r="P6" s="2">
        <v>24</v>
      </c>
      <c r="Q6" s="2">
        <v>23</v>
      </c>
    </row>
    <row r="7" spans="2:17" ht="9.75" customHeight="1">
      <c r="B7" s="5" t="s">
        <v>19</v>
      </c>
      <c r="C7" s="2">
        <v>21</v>
      </c>
      <c r="D7" s="2">
        <v>683</v>
      </c>
      <c r="E7" s="2">
        <v>217</v>
      </c>
      <c r="F7" s="2">
        <v>973</v>
      </c>
      <c r="G7" s="2">
        <v>18</v>
      </c>
      <c r="H7" s="2">
        <v>154</v>
      </c>
      <c r="I7" s="2">
        <v>319</v>
      </c>
      <c r="J7" s="2">
        <v>61</v>
      </c>
      <c r="K7" s="2">
        <v>48</v>
      </c>
      <c r="L7" s="2">
        <v>34</v>
      </c>
      <c r="M7" s="2">
        <v>117</v>
      </c>
      <c r="N7" s="2">
        <v>3</v>
      </c>
      <c r="O7" s="2">
        <v>25</v>
      </c>
      <c r="P7" s="2">
        <v>12</v>
      </c>
      <c r="Q7" s="2">
        <v>12</v>
      </c>
    </row>
    <row r="8" spans="2:17" ht="9.75" customHeight="1">
      <c r="B8" s="5" t="s">
        <v>20</v>
      </c>
      <c r="C8" s="2">
        <v>57</v>
      </c>
      <c r="D8" s="2">
        <v>11589</v>
      </c>
      <c r="E8" s="2">
        <v>305</v>
      </c>
      <c r="F8" s="2">
        <v>5096</v>
      </c>
      <c r="G8" s="2">
        <v>48</v>
      </c>
      <c r="H8" s="2">
        <v>339</v>
      </c>
      <c r="I8" s="2">
        <v>5046</v>
      </c>
      <c r="J8" s="2">
        <v>362</v>
      </c>
      <c r="K8" s="2">
        <v>455</v>
      </c>
      <c r="L8" s="2">
        <v>333</v>
      </c>
      <c r="M8" s="2">
        <v>213</v>
      </c>
      <c r="N8" s="2">
        <v>47</v>
      </c>
      <c r="O8" s="2">
        <v>118</v>
      </c>
      <c r="P8" s="2">
        <v>50</v>
      </c>
      <c r="Q8" s="2">
        <v>43</v>
      </c>
    </row>
    <row r="9" spans="2:17" ht="9.75" customHeight="1">
      <c r="B9" s="5" t="s">
        <v>21</v>
      </c>
      <c r="C9" s="2">
        <v>13</v>
      </c>
      <c r="D9" s="2">
        <v>4150</v>
      </c>
      <c r="E9" s="2">
        <v>217</v>
      </c>
      <c r="F9" s="2">
        <v>2177</v>
      </c>
      <c r="G9" s="2">
        <v>31</v>
      </c>
      <c r="H9" s="2">
        <v>203</v>
      </c>
      <c r="I9" s="2">
        <v>3074</v>
      </c>
      <c r="J9" s="2">
        <v>164</v>
      </c>
      <c r="K9" s="2">
        <v>114</v>
      </c>
      <c r="L9" s="2">
        <v>98</v>
      </c>
      <c r="M9" s="2">
        <v>134</v>
      </c>
      <c r="N9" s="2">
        <v>29</v>
      </c>
      <c r="O9" s="2">
        <v>96</v>
      </c>
      <c r="P9" s="2">
        <v>27</v>
      </c>
      <c r="Q9" s="2">
        <v>25</v>
      </c>
    </row>
    <row r="10" spans="2:17" ht="9.75" customHeight="1">
      <c r="B10" s="5" t="s">
        <v>22</v>
      </c>
      <c r="C10" s="2">
        <v>20</v>
      </c>
      <c r="D10" s="2">
        <v>2000</v>
      </c>
      <c r="E10" s="2">
        <v>133</v>
      </c>
      <c r="F10" s="2">
        <v>1215</v>
      </c>
      <c r="G10" s="2">
        <v>22</v>
      </c>
      <c r="H10" s="2">
        <v>143</v>
      </c>
      <c r="I10" s="2">
        <v>1185</v>
      </c>
      <c r="J10" s="2">
        <v>97</v>
      </c>
      <c r="K10" s="2">
        <v>79</v>
      </c>
      <c r="L10" s="2">
        <v>48</v>
      </c>
      <c r="M10" s="2">
        <v>83</v>
      </c>
      <c r="N10" s="2">
        <v>15</v>
      </c>
      <c r="O10" s="2">
        <v>25</v>
      </c>
      <c r="P10" s="2">
        <v>32</v>
      </c>
      <c r="Q10" s="2">
        <v>19</v>
      </c>
    </row>
    <row r="11" spans="2:17" ht="9.75" customHeight="1">
      <c r="B11" s="5" t="s">
        <v>23</v>
      </c>
      <c r="C11" s="2">
        <v>141</v>
      </c>
      <c r="D11" s="2">
        <v>10709</v>
      </c>
      <c r="E11" s="2">
        <v>1219</v>
      </c>
      <c r="F11" s="2">
        <v>8341</v>
      </c>
      <c r="G11" s="2">
        <v>176</v>
      </c>
      <c r="H11" s="2">
        <v>1246</v>
      </c>
      <c r="I11" s="2">
        <v>4745</v>
      </c>
      <c r="J11" s="2">
        <v>857</v>
      </c>
      <c r="K11" s="2">
        <v>424</v>
      </c>
      <c r="L11" s="2">
        <v>451</v>
      </c>
      <c r="M11" s="2">
        <v>640</v>
      </c>
      <c r="N11" s="2">
        <v>75</v>
      </c>
      <c r="O11" s="2">
        <v>233</v>
      </c>
      <c r="P11" s="2">
        <v>144</v>
      </c>
      <c r="Q11" s="2">
        <v>140</v>
      </c>
    </row>
    <row r="12" spans="2:17" ht="9.75" customHeight="1">
      <c r="B12" s="5" t="s">
        <v>24</v>
      </c>
      <c r="C12" s="2">
        <v>8</v>
      </c>
      <c r="D12" s="2">
        <v>513</v>
      </c>
      <c r="E12" s="2">
        <v>37</v>
      </c>
      <c r="F12" s="2">
        <v>323</v>
      </c>
      <c r="G12" s="2">
        <v>8</v>
      </c>
      <c r="H12" s="2">
        <v>38</v>
      </c>
      <c r="I12" s="2">
        <v>233</v>
      </c>
      <c r="J12" s="2">
        <v>28</v>
      </c>
      <c r="K12" s="2">
        <v>17</v>
      </c>
      <c r="L12" s="2">
        <v>32</v>
      </c>
      <c r="M12" s="2">
        <v>33</v>
      </c>
      <c r="N12" s="2">
        <v>2</v>
      </c>
      <c r="O12" s="2">
        <v>11</v>
      </c>
      <c r="P12" s="2">
        <v>4</v>
      </c>
      <c r="Q12" s="2">
        <v>7</v>
      </c>
    </row>
    <row r="13" spans="2:17" ht="9.75" customHeight="1">
      <c r="B13" s="5" t="s">
        <v>25</v>
      </c>
      <c r="C13" s="2">
        <v>92</v>
      </c>
      <c r="D13" s="2">
        <v>4468</v>
      </c>
      <c r="E13" s="2">
        <v>477</v>
      </c>
      <c r="F13" s="2">
        <v>3240</v>
      </c>
      <c r="G13" s="2">
        <v>48</v>
      </c>
      <c r="H13" s="2">
        <v>460</v>
      </c>
      <c r="I13" s="2">
        <v>1179</v>
      </c>
      <c r="J13" s="2">
        <v>297</v>
      </c>
      <c r="K13" s="2">
        <v>179</v>
      </c>
      <c r="L13" s="2">
        <v>134</v>
      </c>
      <c r="M13" s="2">
        <v>276</v>
      </c>
      <c r="N13" s="2">
        <v>24</v>
      </c>
      <c r="O13" s="2">
        <v>82</v>
      </c>
      <c r="P13" s="2">
        <v>53</v>
      </c>
      <c r="Q13" s="2">
        <v>41</v>
      </c>
    </row>
    <row r="14" spans="2:17" ht="9.75" customHeight="1">
      <c r="B14" s="5" t="s">
        <v>26</v>
      </c>
      <c r="C14" s="2">
        <v>49</v>
      </c>
      <c r="D14" s="2">
        <v>4228</v>
      </c>
      <c r="E14" s="2">
        <v>615</v>
      </c>
      <c r="F14" s="2">
        <v>3432</v>
      </c>
      <c r="G14" s="2">
        <v>67</v>
      </c>
      <c r="H14" s="2">
        <v>703</v>
      </c>
      <c r="I14" s="2">
        <v>2441</v>
      </c>
      <c r="J14" s="2">
        <v>151</v>
      </c>
      <c r="K14" s="2">
        <v>90</v>
      </c>
      <c r="L14" s="2">
        <v>196</v>
      </c>
      <c r="M14" s="2">
        <v>299</v>
      </c>
      <c r="N14" s="2">
        <v>49</v>
      </c>
      <c r="O14" s="2">
        <v>83</v>
      </c>
      <c r="P14" s="2">
        <v>49</v>
      </c>
      <c r="Q14" s="2">
        <v>136</v>
      </c>
    </row>
    <row r="15" spans="1:17" ht="9.75" customHeight="1">
      <c r="A15" s="3" t="s">
        <v>127</v>
      </c>
      <c r="C15" s="2">
        <v>622</v>
      </c>
      <c r="D15" s="2">
        <v>57858</v>
      </c>
      <c r="E15" s="2">
        <v>4518</v>
      </c>
      <c r="F15" s="2">
        <v>35675</v>
      </c>
      <c r="G15" s="2">
        <v>603</v>
      </c>
      <c r="H15" s="2">
        <v>4924</v>
      </c>
      <c r="I15" s="2">
        <v>27781</v>
      </c>
      <c r="J15" s="2">
        <v>2542</v>
      </c>
      <c r="K15" s="2">
        <v>2033</v>
      </c>
      <c r="L15" s="2">
        <v>2104</v>
      </c>
      <c r="M15" s="2">
        <v>2461</v>
      </c>
      <c r="N15" s="2">
        <v>350</v>
      </c>
      <c r="O15" s="2">
        <v>921</v>
      </c>
      <c r="P15" s="2">
        <v>518</v>
      </c>
      <c r="Q15" s="2">
        <v>658</v>
      </c>
    </row>
    <row r="16" spans="2:17" s="4" customFormat="1" ht="9.75" customHeight="1">
      <c r="B16" s="6" t="s">
        <v>128</v>
      </c>
      <c r="C16" s="4">
        <f aca="true" t="shared" si="0" ref="C16:Q16">C15/143568</f>
        <v>0.0043324417697537055</v>
      </c>
      <c r="D16" s="4">
        <f t="shared" si="0"/>
        <v>0.40300066867268475</v>
      </c>
      <c r="E16" s="4">
        <f t="shared" si="0"/>
        <v>0.03146940822467402</v>
      </c>
      <c r="F16" s="4">
        <f t="shared" si="0"/>
        <v>0.2484885211189123</v>
      </c>
      <c r="G16" s="4">
        <f t="shared" si="0"/>
        <v>0.004200100300902708</v>
      </c>
      <c r="H16" s="4">
        <f t="shared" si="0"/>
        <v>0.03429733645380586</v>
      </c>
      <c r="I16" s="4">
        <f t="shared" si="0"/>
        <v>0.19350412348155577</v>
      </c>
      <c r="J16" s="4">
        <f t="shared" si="0"/>
        <v>0.01770589546417029</v>
      </c>
      <c r="K16" s="4">
        <f t="shared" si="0"/>
        <v>0.014160537167056725</v>
      </c>
      <c r="L16" s="4">
        <f t="shared" si="0"/>
        <v>0.014655076340131506</v>
      </c>
      <c r="M16" s="4">
        <f t="shared" si="0"/>
        <v>0.01714170288643709</v>
      </c>
      <c r="N16" s="4">
        <f t="shared" si="0"/>
        <v>0.00243786916304469</v>
      </c>
      <c r="O16" s="4">
        <f t="shared" si="0"/>
        <v>0.006415078569040455</v>
      </c>
      <c r="P16" s="4">
        <f t="shared" si="0"/>
        <v>0.0036080463613061406</v>
      </c>
      <c r="Q16" s="4">
        <f t="shared" si="0"/>
        <v>0.004583194026524016</v>
      </c>
    </row>
    <row r="17" spans="2:17" ht="4.5" customHeight="1"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9.75" customHeight="1">
      <c r="A18" s="3" t="s">
        <v>34</v>
      </c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9.75" customHeight="1">
      <c r="B19" s="5" t="s">
        <v>28</v>
      </c>
      <c r="C19" s="2">
        <v>33</v>
      </c>
      <c r="D19" s="2">
        <v>2532</v>
      </c>
      <c r="E19" s="2">
        <v>193</v>
      </c>
      <c r="F19" s="2">
        <v>1384</v>
      </c>
      <c r="G19" s="2">
        <v>35</v>
      </c>
      <c r="H19" s="2">
        <v>212</v>
      </c>
      <c r="I19" s="2">
        <v>533</v>
      </c>
      <c r="J19" s="2">
        <v>289</v>
      </c>
      <c r="K19" s="2">
        <v>88</v>
      </c>
      <c r="L19" s="2">
        <v>83</v>
      </c>
      <c r="M19" s="2">
        <v>101</v>
      </c>
      <c r="N19" s="2">
        <v>23</v>
      </c>
      <c r="O19" s="2">
        <v>44</v>
      </c>
      <c r="P19" s="2">
        <v>25</v>
      </c>
      <c r="Q19" s="2">
        <v>43</v>
      </c>
    </row>
    <row r="20" spans="2:17" ht="9.75" customHeight="1">
      <c r="B20" s="5" t="s">
        <v>29</v>
      </c>
      <c r="C20" s="2">
        <v>170</v>
      </c>
      <c r="D20" s="2">
        <v>16028</v>
      </c>
      <c r="E20" s="2">
        <v>681</v>
      </c>
      <c r="F20" s="2">
        <v>2821</v>
      </c>
      <c r="G20" s="2">
        <v>84</v>
      </c>
      <c r="H20" s="2">
        <v>672</v>
      </c>
      <c r="I20" s="2">
        <v>3886</v>
      </c>
      <c r="J20" s="2">
        <v>825</v>
      </c>
      <c r="K20" s="2">
        <v>1023</v>
      </c>
      <c r="L20" s="2">
        <v>638</v>
      </c>
      <c r="M20" s="2">
        <v>316</v>
      </c>
      <c r="N20" s="2">
        <v>74</v>
      </c>
      <c r="O20" s="2">
        <v>123</v>
      </c>
      <c r="P20" s="2">
        <v>47</v>
      </c>
      <c r="Q20" s="2">
        <v>85</v>
      </c>
    </row>
    <row r="21" spans="2:17" ht="9.75" customHeight="1">
      <c r="B21" s="5" t="s">
        <v>30</v>
      </c>
      <c r="C21" s="2">
        <v>179</v>
      </c>
      <c r="D21" s="2">
        <v>45754</v>
      </c>
      <c r="E21" s="2">
        <v>445</v>
      </c>
      <c r="F21" s="2">
        <v>3974</v>
      </c>
      <c r="G21" s="2">
        <v>351</v>
      </c>
      <c r="H21" s="2">
        <v>578</v>
      </c>
      <c r="I21" s="2">
        <v>5559</v>
      </c>
      <c r="J21" s="2">
        <v>239</v>
      </c>
      <c r="K21" s="2">
        <v>852</v>
      </c>
      <c r="L21" s="2">
        <v>719</v>
      </c>
      <c r="M21" s="2">
        <v>247</v>
      </c>
      <c r="N21" s="2">
        <v>65</v>
      </c>
      <c r="O21" s="2">
        <v>178</v>
      </c>
      <c r="P21" s="2">
        <v>81</v>
      </c>
      <c r="Q21" s="2">
        <v>51</v>
      </c>
    </row>
    <row r="22" spans="2:17" ht="9.75" customHeight="1">
      <c r="B22" s="5" t="s">
        <v>31</v>
      </c>
      <c r="C22" s="2">
        <v>78</v>
      </c>
      <c r="D22" s="2">
        <v>10805</v>
      </c>
      <c r="E22" s="2">
        <v>369</v>
      </c>
      <c r="F22" s="2">
        <v>1558</v>
      </c>
      <c r="G22" s="2">
        <v>55</v>
      </c>
      <c r="H22" s="2">
        <v>337</v>
      </c>
      <c r="I22" s="2">
        <v>1090</v>
      </c>
      <c r="J22" s="2">
        <v>295</v>
      </c>
      <c r="K22" s="2">
        <v>517</v>
      </c>
      <c r="L22" s="2">
        <v>500</v>
      </c>
      <c r="M22" s="2">
        <v>179</v>
      </c>
      <c r="N22" s="2">
        <v>31</v>
      </c>
      <c r="O22" s="2">
        <v>63</v>
      </c>
      <c r="P22" s="2">
        <v>33</v>
      </c>
      <c r="Q22" s="2">
        <v>44</v>
      </c>
    </row>
    <row r="23" spans="2:17" ht="9.75" customHeight="1">
      <c r="B23" s="5" t="s">
        <v>32</v>
      </c>
      <c r="C23" s="2">
        <v>219</v>
      </c>
      <c r="D23" s="2">
        <v>31234</v>
      </c>
      <c r="E23" s="2">
        <v>634</v>
      </c>
      <c r="F23" s="2">
        <v>3774</v>
      </c>
      <c r="G23" s="2">
        <v>281</v>
      </c>
      <c r="H23" s="2">
        <v>647</v>
      </c>
      <c r="I23" s="2">
        <v>3589</v>
      </c>
      <c r="J23" s="2">
        <v>577</v>
      </c>
      <c r="K23" s="2">
        <v>886</v>
      </c>
      <c r="L23" s="2">
        <v>690</v>
      </c>
      <c r="M23" s="2">
        <v>377</v>
      </c>
      <c r="N23" s="2">
        <v>74</v>
      </c>
      <c r="O23" s="2">
        <v>193</v>
      </c>
      <c r="P23" s="2">
        <v>101</v>
      </c>
      <c r="Q23" s="2">
        <v>71</v>
      </c>
    </row>
    <row r="24" spans="2:17" ht="9.75" customHeight="1">
      <c r="B24" s="5" t="s">
        <v>33</v>
      </c>
      <c r="C24" s="2">
        <v>33</v>
      </c>
      <c r="D24" s="2">
        <v>1486</v>
      </c>
      <c r="E24" s="2">
        <v>165</v>
      </c>
      <c r="F24" s="2">
        <v>818</v>
      </c>
      <c r="G24" s="2">
        <v>21</v>
      </c>
      <c r="H24" s="2">
        <v>184</v>
      </c>
      <c r="I24" s="2">
        <v>291</v>
      </c>
      <c r="J24" s="2">
        <v>191</v>
      </c>
      <c r="K24" s="2">
        <v>130</v>
      </c>
      <c r="L24" s="2">
        <v>93</v>
      </c>
      <c r="M24" s="2">
        <v>100</v>
      </c>
      <c r="N24" s="2">
        <v>17</v>
      </c>
      <c r="O24" s="2">
        <v>55</v>
      </c>
      <c r="P24" s="2">
        <v>13</v>
      </c>
      <c r="Q24" s="2">
        <v>20</v>
      </c>
    </row>
    <row r="25" spans="1:17" ht="9.75" customHeight="1">
      <c r="A25" s="3" t="s">
        <v>127</v>
      </c>
      <c r="C25" s="2">
        <v>712</v>
      </c>
      <c r="D25" s="2">
        <v>107839</v>
      </c>
      <c r="E25" s="2">
        <v>2487</v>
      </c>
      <c r="F25" s="2">
        <v>14329</v>
      </c>
      <c r="G25" s="2">
        <v>827</v>
      </c>
      <c r="H25" s="2">
        <v>2630</v>
      </c>
      <c r="I25" s="2">
        <v>14948</v>
      </c>
      <c r="J25" s="2">
        <v>2416</v>
      </c>
      <c r="K25" s="2">
        <v>3496</v>
      </c>
      <c r="L25" s="2">
        <v>2723</v>
      </c>
      <c r="M25" s="2">
        <v>1320</v>
      </c>
      <c r="N25" s="2">
        <v>284</v>
      </c>
      <c r="O25" s="2">
        <v>656</v>
      </c>
      <c r="P25" s="2">
        <v>300</v>
      </c>
      <c r="Q25" s="2">
        <v>314</v>
      </c>
    </row>
    <row r="26" spans="2:17" s="4" customFormat="1" ht="9.75" customHeight="1">
      <c r="B26" s="6" t="s">
        <v>128</v>
      </c>
      <c r="C26" s="4">
        <f aca="true" t="shared" si="1" ref="C26:Q26">C25/155281</f>
        <v>0.004585235798326904</v>
      </c>
      <c r="D26" s="4">
        <f t="shared" si="1"/>
        <v>0.694476465246875</v>
      </c>
      <c r="E26" s="4">
        <f t="shared" si="1"/>
        <v>0.016016125604549174</v>
      </c>
      <c r="F26" s="4">
        <f t="shared" si="1"/>
        <v>0.09227787044132894</v>
      </c>
      <c r="G26" s="4">
        <f t="shared" si="1"/>
        <v>0.0053258286590117275</v>
      </c>
      <c r="H26" s="4">
        <f t="shared" si="1"/>
        <v>0.016937036726965952</v>
      </c>
      <c r="I26" s="4">
        <f t="shared" si="1"/>
        <v>0.09626419201318899</v>
      </c>
      <c r="J26" s="4">
        <f t="shared" si="1"/>
        <v>0.015558890012300281</v>
      </c>
      <c r="K26" s="4">
        <f t="shared" si="1"/>
        <v>0.02251402296481862</v>
      </c>
      <c r="L26" s="4">
        <f t="shared" si="1"/>
        <v>0.01753595095343281</v>
      </c>
      <c r="M26" s="4">
        <f t="shared" si="1"/>
        <v>0.008500718053077968</v>
      </c>
      <c r="N26" s="4">
        <f t="shared" si="1"/>
        <v>0.001828942368995563</v>
      </c>
      <c r="O26" s="4">
        <f t="shared" si="1"/>
        <v>0.00422459927486299</v>
      </c>
      <c r="P26" s="4">
        <f t="shared" si="1"/>
        <v>0.0019319813756995383</v>
      </c>
      <c r="Q26" s="4">
        <f t="shared" si="1"/>
        <v>0.0020221405065655165</v>
      </c>
    </row>
    <row r="27" spans="2:17" ht="4.5" customHeight="1"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9.75" customHeight="1">
      <c r="A28" s="3" t="s">
        <v>42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9.75" customHeight="1">
      <c r="B29" s="5" t="s">
        <v>35</v>
      </c>
      <c r="C29" s="2">
        <v>29</v>
      </c>
      <c r="D29" s="2">
        <v>1256</v>
      </c>
      <c r="E29" s="2">
        <v>77</v>
      </c>
      <c r="F29" s="2">
        <v>748</v>
      </c>
      <c r="G29" s="2">
        <v>13</v>
      </c>
      <c r="H29" s="2">
        <v>101</v>
      </c>
      <c r="I29" s="2">
        <v>1045</v>
      </c>
      <c r="J29" s="2">
        <v>26</v>
      </c>
      <c r="K29" s="2">
        <v>33</v>
      </c>
      <c r="L29" s="2">
        <v>28</v>
      </c>
      <c r="M29" s="2">
        <v>50</v>
      </c>
      <c r="N29" s="2">
        <v>16</v>
      </c>
      <c r="O29" s="2">
        <v>10</v>
      </c>
      <c r="P29" s="2">
        <v>3</v>
      </c>
      <c r="Q29" s="2">
        <v>16</v>
      </c>
    </row>
    <row r="30" spans="2:17" ht="9.75" customHeight="1">
      <c r="B30" s="5" t="s">
        <v>17</v>
      </c>
      <c r="C30" s="2">
        <v>23</v>
      </c>
      <c r="D30" s="2">
        <v>1586</v>
      </c>
      <c r="E30" s="2">
        <v>229</v>
      </c>
      <c r="F30" s="2">
        <v>1226</v>
      </c>
      <c r="G30" s="2">
        <v>33</v>
      </c>
      <c r="H30" s="2">
        <v>247</v>
      </c>
      <c r="I30" s="2">
        <v>1037</v>
      </c>
      <c r="J30" s="2">
        <v>70</v>
      </c>
      <c r="K30" s="2">
        <v>43</v>
      </c>
      <c r="L30" s="2">
        <v>56</v>
      </c>
      <c r="M30" s="2">
        <v>96</v>
      </c>
      <c r="N30" s="2">
        <v>17</v>
      </c>
      <c r="O30" s="2">
        <v>12</v>
      </c>
      <c r="P30" s="2">
        <v>12</v>
      </c>
      <c r="Q30" s="2">
        <v>28</v>
      </c>
    </row>
    <row r="31" spans="2:17" ht="9.75" customHeight="1">
      <c r="B31" s="5" t="s">
        <v>36</v>
      </c>
      <c r="C31" s="2">
        <v>105</v>
      </c>
      <c r="D31" s="2">
        <v>3912</v>
      </c>
      <c r="E31" s="2">
        <v>198</v>
      </c>
      <c r="F31" s="2">
        <v>872</v>
      </c>
      <c r="G31" s="2">
        <v>49</v>
      </c>
      <c r="H31" s="2">
        <v>209</v>
      </c>
      <c r="I31" s="2">
        <v>622</v>
      </c>
      <c r="J31" s="2">
        <v>88</v>
      </c>
      <c r="K31" s="2">
        <v>172</v>
      </c>
      <c r="L31" s="2">
        <v>139</v>
      </c>
      <c r="M31" s="2">
        <v>215</v>
      </c>
      <c r="N31" s="2">
        <v>33</v>
      </c>
      <c r="O31" s="2">
        <v>69</v>
      </c>
      <c r="P31" s="2">
        <v>30</v>
      </c>
      <c r="Q31" s="2">
        <v>86</v>
      </c>
    </row>
    <row r="32" spans="2:17" ht="9.75" customHeight="1">
      <c r="B32" s="5" t="s">
        <v>37</v>
      </c>
      <c r="C32" s="2">
        <v>27</v>
      </c>
      <c r="D32" s="2">
        <v>1675</v>
      </c>
      <c r="E32" s="2">
        <v>91</v>
      </c>
      <c r="F32" s="2">
        <v>865</v>
      </c>
      <c r="G32" s="2">
        <v>35</v>
      </c>
      <c r="H32" s="2">
        <v>42</v>
      </c>
      <c r="I32" s="2">
        <v>1122</v>
      </c>
      <c r="J32" s="2">
        <v>33</v>
      </c>
      <c r="K32" s="2">
        <v>60</v>
      </c>
      <c r="L32" s="2">
        <v>54</v>
      </c>
      <c r="M32" s="2">
        <v>70</v>
      </c>
      <c r="N32" s="2">
        <v>4</v>
      </c>
      <c r="O32" s="2">
        <v>20</v>
      </c>
      <c r="P32" s="2">
        <v>13</v>
      </c>
      <c r="Q32" s="2">
        <v>6</v>
      </c>
    </row>
    <row r="33" spans="2:17" ht="9.75" customHeight="1">
      <c r="B33" s="5" t="s">
        <v>38</v>
      </c>
      <c r="C33" s="2">
        <v>394</v>
      </c>
      <c r="D33" s="2">
        <v>18981</v>
      </c>
      <c r="E33" s="2">
        <v>592</v>
      </c>
      <c r="F33" s="2">
        <v>5181</v>
      </c>
      <c r="G33" s="2">
        <v>540</v>
      </c>
      <c r="H33" s="2">
        <v>735</v>
      </c>
      <c r="I33" s="2">
        <v>6469</v>
      </c>
      <c r="J33" s="2">
        <v>322</v>
      </c>
      <c r="K33" s="2">
        <v>300</v>
      </c>
      <c r="L33" s="2">
        <v>408</v>
      </c>
      <c r="M33" s="2">
        <v>413</v>
      </c>
      <c r="N33" s="2">
        <v>85</v>
      </c>
      <c r="O33" s="2">
        <v>110</v>
      </c>
      <c r="P33" s="2">
        <v>71</v>
      </c>
      <c r="Q33" s="2">
        <v>82</v>
      </c>
    </row>
    <row r="34" spans="2:17" ht="9.75" customHeight="1">
      <c r="B34" s="5" t="s">
        <v>39</v>
      </c>
      <c r="C34" s="2">
        <v>53</v>
      </c>
      <c r="D34" s="2">
        <v>5612</v>
      </c>
      <c r="E34" s="2">
        <v>351</v>
      </c>
      <c r="F34" s="2">
        <v>3188</v>
      </c>
      <c r="G34" s="2">
        <v>66</v>
      </c>
      <c r="H34" s="2">
        <v>406</v>
      </c>
      <c r="I34" s="2">
        <v>4589</v>
      </c>
      <c r="J34" s="2">
        <v>126</v>
      </c>
      <c r="K34" s="2">
        <v>62</v>
      </c>
      <c r="L34" s="2">
        <v>108</v>
      </c>
      <c r="M34" s="2">
        <v>137</v>
      </c>
      <c r="N34" s="2">
        <v>110</v>
      </c>
      <c r="O34" s="2">
        <v>33</v>
      </c>
      <c r="P34" s="2">
        <v>15</v>
      </c>
      <c r="Q34" s="2">
        <v>67</v>
      </c>
    </row>
    <row r="35" spans="2:17" ht="9.75" customHeight="1">
      <c r="B35" s="5" t="s">
        <v>40</v>
      </c>
      <c r="C35" s="2">
        <v>118</v>
      </c>
      <c r="D35" s="2">
        <v>17284</v>
      </c>
      <c r="E35" s="2">
        <v>303</v>
      </c>
      <c r="F35" s="2">
        <v>2329</v>
      </c>
      <c r="G35" s="2">
        <v>83</v>
      </c>
      <c r="H35" s="2">
        <v>376</v>
      </c>
      <c r="I35" s="2">
        <v>4697</v>
      </c>
      <c r="J35" s="2">
        <v>173</v>
      </c>
      <c r="K35" s="2">
        <v>456</v>
      </c>
      <c r="L35" s="2">
        <v>360</v>
      </c>
      <c r="M35" s="2">
        <v>214</v>
      </c>
      <c r="N35" s="2">
        <v>51</v>
      </c>
      <c r="O35" s="2">
        <v>55</v>
      </c>
      <c r="P35" s="2">
        <v>28</v>
      </c>
      <c r="Q35" s="2">
        <v>50</v>
      </c>
    </row>
    <row r="36" spans="2:17" ht="9.75" customHeight="1">
      <c r="B36" s="5" t="s">
        <v>41</v>
      </c>
      <c r="C36" s="2">
        <v>51</v>
      </c>
      <c r="D36" s="2">
        <v>3224</v>
      </c>
      <c r="E36" s="2">
        <v>183</v>
      </c>
      <c r="F36" s="2">
        <v>1874</v>
      </c>
      <c r="G36" s="2">
        <v>29</v>
      </c>
      <c r="H36" s="2">
        <v>299</v>
      </c>
      <c r="I36" s="2">
        <v>2452</v>
      </c>
      <c r="J36" s="2">
        <v>82</v>
      </c>
      <c r="K36" s="2">
        <v>70</v>
      </c>
      <c r="L36" s="2">
        <v>119</v>
      </c>
      <c r="M36" s="2">
        <v>93</v>
      </c>
      <c r="N36" s="2">
        <v>49</v>
      </c>
      <c r="O36" s="2">
        <v>28</v>
      </c>
      <c r="P36" s="2">
        <v>12</v>
      </c>
      <c r="Q36" s="2">
        <v>37</v>
      </c>
    </row>
    <row r="37" spans="1:17" ht="9.75" customHeight="1">
      <c r="A37" s="3" t="s">
        <v>127</v>
      </c>
      <c r="C37" s="2">
        <v>800</v>
      </c>
      <c r="D37" s="2">
        <v>53530</v>
      </c>
      <c r="E37" s="2">
        <v>2024</v>
      </c>
      <c r="F37" s="2">
        <v>16283</v>
      </c>
      <c r="G37" s="2">
        <v>848</v>
      </c>
      <c r="H37" s="2">
        <v>2415</v>
      </c>
      <c r="I37" s="2">
        <v>22033</v>
      </c>
      <c r="J37" s="2">
        <v>920</v>
      </c>
      <c r="K37" s="2">
        <v>1196</v>
      </c>
      <c r="L37" s="2">
        <v>1272</v>
      </c>
      <c r="M37" s="2">
        <v>1288</v>
      </c>
      <c r="N37" s="2">
        <v>365</v>
      </c>
      <c r="O37" s="2">
        <v>337</v>
      </c>
      <c r="P37" s="2">
        <v>184</v>
      </c>
      <c r="Q37" s="2">
        <v>372</v>
      </c>
    </row>
    <row r="38" spans="2:17" s="4" customFormat="1" ht="9.75" customHeight="1">
      <c r="B38" s="6" t="s">
        <v>128</v>
      </c>
      <c r="C38" s="4">
        <f aca="true" t="shared" si="2" ref="C38:Q38">C37/103867</f>
        <v>0.0077021575668884245</v>
      </c>
      <c r="D38" s="4">
        <f t="shared" si="2"/>
        <v>0.5153706181944218</v>
      </c>
      <c r="E38" s="4">
        <f t="shared" si="2"/>
        <v>0.019486458644227714</v>
      </c>
      <c r="F38" s="4">
        <f t="shared" si="2"/>
        <v>0.15676778957705528</v>
      </c>
      <c r="G38" s="4">
        <f t="shared" si="2"/>
        <v>0.00816428702090173</v>
      </c>
      <c r="H38" s="4">
        <f t="shared" si="2"/>
        <v>0.023250888155044433</v>
      </c>
      <c r="I38" s="4">
        <f t="shared" si="2"/>
        <v>0.21212704708906582</v>
      </c>
      <c r="J38" s="4">
        <f t="shared" si="2"/>
        <v>0.008857481201921688</v>
      </c>
      <c r="K38" s="4">
        <f t="shared" si="2"/>
        <v>0.011514725562498196</v>
      </c>
      <c r="L38" s="4">
        <f t="shared" si="2"/>
        <v>0.012246430531352595</v>
      </c>
      <c r="M38" s="4">
        <f t="shared" si="2"/>
        <v>0.012400473682690363</v>
      </c>
      <c r="N38" s="4">
        <f t="shared" si="2"/>
        <v>0.0035141093898928438</v>
      </c>
      <c r="O38" s="4">
        <f t="shared" si="2"/>
        <v>0.003244533875051749</v>
      </c>
      <c r="P38" s="4">
        <f t="shared" si="2"/>
        <v>0.0017714962403843377</v>
      </c>
      <c r="Q38" s="4">
        <f t="shared" si="2"/>
        <v>0.0035815032686031174</v>
      </c>
    </row>
    <row r="39" spans="2:17" ht="4.5" customHeight="1"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9.75" customHeight="1">
      <c r="A40" s="3" t="s">
        <v>51</v>
      </c>
      <c r="B40" s="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9.75" customHeight="1">
      <c r="B41" s="5" t="s">
        <v>43</v>
      </c>
      <c r="C41" s="2">
        <v>5</v>
      </c>
      <c r="D41" s="2">
        <v>288</v>
      </c>
      <c r="E41" s="2">
        <v>16</v>
      </c>
      <c r="F41" s="2">
        <v>85</v>
      </c>
      <c r="G41" s="2">
        <v>1</v>
      </c>
      <c r="H41" s="2">
        <v>18</v>
      </c>
      <c r="I41" s="2">
        <v>39</v>
      </c>
      <c r="J41" s="2">
        <v>2</v>
      </c>
      <c r="K41" s="2">
        <v>12</v>
      </c>
      <c r="L41" s="2">
        <v>10</v>
      </c>
      <c r="M41" s="2">
        <v>12</v>
      </c>
      <c r="N41" s="2">
        <v>1</v>
      </c>
      <c r="O41" s="2">
        <v>1</v>
      </c>
      <c r="P41" s="2">
        <v>2</v>
      </c>
      <c r="Q41" s="2">
        <v>0</v>
      </c>
    </row>
    <row r="42" spans="2:17" ht="9.75" customHeight="1">
      <c r="B42" s="5" t="s">
        <v>44</v>
      </c>
      <c r="C42" s="2">
        <v>33</v>
      </c>
      <c r="D42" s="2">
        <v>4120</v>
      </c>
      <c r="E42" s="2">
        <v>187</v>
      </c>
      <c r="F42" s="2">
        <v>1963</v>
      </c>
      <c r="G42" s="2">
        <v>48</v>
      </c>
      <c r="H42" s="2">
        <v>297</v>
      </c>
      <c r="I42" s="2">
        <v>2440</v>
      </c>
      <c r="J42" s="2">
        <v>89</v>
      </c>
      <c r="K42" s="2">
        <v>69</v>
      </c>
      <c r="L42" s="2">
        <v>135</v>
      </c>
      <c r="M42" s="2">
        <v>144</v>
      </c>
      <c r="N42" s="2">
        <v>33</v>
      </c>
      <c r="O42" s="2">
        <v>46</v>
      </c>
      <c r="P42" s="2">
        <v>30</v>
      </c>
      <c r="Q42" s="2">
        <v>16</v>
      </c>
    </row>
    <row r="43" spans="2:17" ht="9.75" customHeight="1">
      <c r="B43" s="5" t="s">
        <v>45</v>
      </c>
      <c r="C43" s="2">
        <v>39</v>
      </c>
      <c r="D43" s="2">
        <v>5120</v>
      </c>
      <c r="E43" s="2">
        <v>264</v>
      </c>
      <c r="F43" s="2">
        <v>2428</v>
      </c>
      <c r="G43" s="2">
        <v>59</v>
      </c>
      <c r="H43" s="2">
        <v>379</v>
      </c>
      <c r="I43" s="2">
        <v>3214</v>
      </c>
      <c r="J43" s="2">
        <v>92</v>
      </c>
      <c r="K43" s="2">
        <v>120</v>
      </c>
      <c r="L43" s="2">
        <v>159</v>
      </c>
      <c r="M43" s="2">
        <v>201</v>
      </c>
      <c r="N43" s="2">
        <v>38</v>
      </c>
      <c r="O43" s="2">
        <v>65</v>
      </c>
      <c r="P43" s="2">
        <v>36</v>
      </c>
      <c r="Q43" s="2">
        <v>18</v>
      </c>
    </row>
    <row r="44" spans="2:17" ht="9.75" customHeight="1">
      <c r="B44" s="5" t="s">
        <v>46</v>
      </c>
      <c r="C44" s="2">
        <v>144</v>
      </c>
      <c r="D44" s="2">
        <v>17491</v>
      </c>
      <c r="E44" s="2">
        <v>831</v>
      </c>
      <c r="F44" s="2">
        <v>7663</v>
      </c>
      <c r="G44" s="2">
        <v>125</v>
      </c>
      <c r="H44" s="2">
        <v>775</v>
      </c>
      <c r="I44" s="2">
        <v>12585</v>
      </c>
      <c r="J44" s="2">
        <v>338</v>
      </c>
      <c r="K44" s="2">
        <v>309</v>
      </c>
      <c r="L44" s="2">
        <v>414</v>
      </c>
      <c r="M44" s="2">
        <v>453</v>
      </c>
      <c r="N44" s="2">
        <v>137</v>
      </c>
      <c r="O44" s="2">
        <v>264</v>
      </c>
      <c r="P44" s="2">
        <v>100</v>
      </c>
      <c r="Q44" s="2">
        <v>70</v>
      </c>
    </row>
    <row r="45" spans="2:17" ht="9.75" customHeight="1">
      <c r="B45" s="5" t="s">
        <v>47</v>
      </c>
      <c r="C45" s="2">
        <v>10</v>
      </c>
      <c r="D45" s="2">
        <v>834</v>
      </c>
      <c r="E45" s="2">
        <v>137</v>
      </c>
      <c r="F45" s="2">
        <v>1230</v>
      </c>
      <c r="G45" s="2">
        <v>10</v>
      </c>
      <c r="H45" s="2">
        <v>37</v>
      </c>
      <c r="I45" s="2">
        <v>1115</v>
      </c>
      <c r="J45" s="2">
        <v>15</v>
      </c>
      <c r="K45" s="2">
        <v>27</v>
      </c>
      <c r="L45" s="2">
        <v>25</v>
      </c>
      <c r="M45" s="2">
        <v>61</v>
      </c>
      <c r="N45" s="2">
        <v>3</v>
      </c>
      <c r="O45" s="2">
        <v>25</v>
      </c>
      <c r="P45" s="2">
        <v>5</v>
      </c>
      <c r="Q45" s="2">
        <v>7</v>
      </c>
    </row>
    <row r="46" spans="2:17" ht="9.75" customHeight="1">
      <c r="B46" s="5" t="s">
        <v>48</v>
      </c>
      <c r="C46" s="2">
        <v>37</v>
      </c>
      <c r="D46" s="2">
        <v>2307</v>
      </c>
      <c r="E46" s="2">
        <v>285</v>
      </c>
      <c r="F46" s="2">
        <v>1946</v>
      </c>
      <c r="G46" s="2">
        <v>27</v>
      </c>
      <c r="H46" s="2">
        <v>350</v>
      </c>
      <c r="I46" s="2">
        <v>2256</v>
      </c>
      <c r="J46" s="2">
        <v>46</v>
      </c>
      <c r="K46" s="2">
        <v>72</v>
      </c>
      <c r="L46" s="2">
        <v>81</v>
      </c>
      <c r="M46" s="2">
        <v>158</v>
      </c>
      <c r="N46" s="2">
        <v>34</v>
      </c>
      <c r="O46" s="2">
        <v>43</v>
      </c>
      <c r="P46" s="2">
        <v>19</v>
      </c>
      <c r="Q46" s="2">
        <v>32</v>
      </c>
    </row>
    <row r="47" spans="2:17" ht="9.75" customHeight="1">
      <c r="B47" s="5" t="s">
        <v>49</v>
      </c>
      <c r="C47" s="2">
        <v>15</v>
      </c>
      <c r="D47" s="2">
        <v>1656</v>
      </c>
      <c r="E47" s="2">
        <v>176</v>
      </c>
      <c r="F47" s="2">
        <v>1331</v>
      </c>
      <c r="G47" s="2">
        <v>15</v>
      </c>
      <c r="H47" s="2">
        <v>212</v>
      </c>
      <c r="I47" s="2">
        <v>981</v>
      </c>
      <c r="J47" s="2">
        <v>29</v>
      </c>
      <c r="K47" s="2">
        <v>62</v>
      </c>
      <c r="L47" s="2">
        <v>81</v>
      </c>
      <c r="M47" s="2">
        <v>103</v>
      </c>
      <c r="N47" s="2">
        <v>14</v>
      </c>
      <c r="O47" s="2">
        <v>47</v>
      </c>
      <c r="P47" s="2">
        <v>11</v>
      </c>
      <c r="Q47" s="2">
        <v>13</v>
      </c>
    </row>
    <row r="48" spans="2:17" ht="9.75" customHeight="1">
      <c r="B48" s="5" t="s">
        <v>20</v>
      </c>
      <c r="C48" s="2">
        <v>7</v>
      </c>
      <c r="D48" s="2">
        <v>1815</v>
      </c>
      <c r="E48" s="2">
        <v>35</v>
      </c>
      <c r="F48" s="2">
        <v>395</v>
      </c>
      <c r="G48" s="2">
        <v>9</v>
      </c>
      <c r="H48" s="2">
        <v>45</v>
      </c>
      <c r="I48" s="2">
        <v>333</v>
      </c>
      <c r="J48" s="2">
        <v>35</v>
      </c>
      <c r="K48" s="2">
        <v>75</v>
      </c>
      <c r="L48" s="2">
        <v>23</v>
      </c>
      <c r="M48" s="2">
        <v>30</v>
      </c>
      <c r="N48" s="2">
        <v>3</v>
      </c>
      <c r="O48" s="2">
        <v>15</v>
      </c>
      <c r="P48" s="2">
        <v>4</v>
      </c>
      <c r="Q48" s="2">
        <v>2</v>
      </c>
    </row>
    <row r="49" spans="2:17" ht="9.75" customHeight="1">
      <c r="B49" s="5" t="s">
        <v>21</v>
      </c>
      <c r="C49" s="2">
        <v>214</v>
      </c>
      <c r="D49" s="2">
        <v>25599</v>
      </c>
      <c r="E49" s="2">
        <v>1274</v>
      </c>
      <c r="F49" s="2">
        <v>12192</v>
      </c>
      <c r="G49" s="2">
        <v>150</v>
      </c>
      <c r="H49" s="2">
        <v>1065</v>
      </c>
      <c r="I49" s="2">
        <v>15638</v>
      </c>
      <c r="J49" s="2">
        <v>510</v>
      </c>
      <c r="K49" s="2">
        <v>310</v>
      </c>
      <c r="L49" s="2">
        <v>352</v>
      </c>
      <c r="M49" s="2">
        <v>518</v>
      </c>
      <c r="N49" s="2">
        <v>195</v>
      </c>
      <c r="O49" s="2">
        <v>270</v>
      </c>
      <c r="P49" s="2">
        <v>108</v>
      </c>
      <c r="Q49" s="2">
        <v>88</v>
      </c>
    </row>
    <row r="50" spans="2:17" ht="9.75" customHeight="1">
      <c r="B50" s="5" t="s">
        <v>50</v>
      </c>
      <c r="C50" s="2">
        <v>32</v>
      </c>
      <c r="D50" s="2">
        <v>5300</v>
      </c>
      <c r="E50" s="2">
        <v>285</v>
      </c>
      <c r="F50" s="2">
        <v>2357</v>
      </c>
      <c r="G50" s="2">
        <v>46</v>
      </c>
      <c r="H50" s="2">
        <v>406</v>
      </c>
      <c r="I50" s="2">
        <v>2858</v>
      </c>
      <c r="J50" s="2">
        <v>90</v>
      </c>
      <c r="K50" s="2">
        <v>81</v>
      </c>
      <c r="L50" s="2">
        <v>149</v>
      </c>
      <c r="M50" s="2">
        <v>161</v>
      </c>
      <c r="N50" s="2">
        <v>43</v>
      </c>
      <c r="O50" s="2">
        <v>51</v>
      </c>
      <c r="P50" s="2">
        <v>19</v>
      </c>
      <c r="Q50" s="2">
        <v>21</v>
      </c>
    </row>
    <row r="51" spans="1:17" ht="9.75" customHeight="1">
      <c r="A51" s="3" t="s">
        <v>127</v>
      </c>
      <c r="C51" s="2">
        <v>536</v>
      </c>
      <c r="D51" s="2">
        <v>64530</v>
      </c>
      <c r="E51" s="2">
        <v>3490</v>
      </c>
      <c r="F51" s="2">
        <v>31590</v>
      </c>
      <c r="G51" s="2">
        <v>490</v>
      </c>
      <c r="H51" s="2">
        <v>3584</v>
      </c>
      <c r="I51" s="2">
        <v>41459</v>
      </c>
      <c r="J51" s="2">
        <v>1246</v>
      </c>
      <c r="K51" s="2">
        <v>1137</v>
      </c>
      <c r="L51" s="2">
        <v>1429</v>
      </c>
      <c r="M51" s="2">
        <v>1841</v>
      </c>
      <c r="N51" s="2">
        <v>501</v>
      </c>
      <c r="O51" s="2">
        <v>827</v>
      </c>
      <c r="P51" s="2">
        <v>334</v>
      </c>
      <c r="Q51" s="2">
        <v>267</v>
      </c>
    </row>
    <row r="52" spans="2:17" s="4" customFormat="1" ht="9.75" customHeight="1">
      <c r="B52" s="6" t="s">
        <v>128</v>
      </c>
      <c r="C52" s="4">
        <f aca="true" t="shared" si="3" ref="C52:Q52">C51/153261</f>
        <v>0.0034973019881117833</v>
      </c>
      <c r="D52" s="4">
        <f t="shared" si="3"/>
        <v>0.4210464501732339</v>
      </c>
      <c r="E52" s="4">
        <f t="shared" si="3"/>
        <v>0.02277161182557859</v>
      </c>
      <c r="F52" s="4">
        <f t="shared" si="3"/>
        <v>0.20611897351576722</v>
      </c>
      <c r="G52" s="4">
        <f t="shared" si="3"/>
        <v>0.0031971603995798016</v>
      </c>
      <c r="H52" s="4">
        <f t="shared" si="3"/>
        <v>0.02338494463692655</v>
      </c>
      <c r="I52" s="4">
        <f t="shared" si="3"/>
        <v>0.27051239389016124</v>
      </c>
      <c r="J52" s="4">
        <f t="shared" si="3"/>
        <v>0.008129922158931496</v>
      </c>
      <c r="K52" s="4">
        <f t="shared" si="3"/>
        <v>0.00741871709045354</v>
      </c>
      <c r="L52" s="4">
        <f t="shared" si="3"/>
        <v>0.009323963695917422</v>
      </c>
      <c r="M52" s="4">
        <f t="shared" si="3"/>
        <v>0.012012188358421255</v>
      </c>
      <c r="N52" s="4">
        <f t="shared" si="3"/>
        <v>0.0032689333881417973</v>
      </c>
      <c r="O52" s="4">
        <f t="shared" si="3"/>
        <v>0.005396023776433665</v>
      </c>
      <c r="P52" s="4">
        <f t="shared" si="3"/>
        <v>0.0021792889254278647</v>
      </c>
      <c r="Q52" s="4">
        <f t="shared" si="3"/>
        <v>0.001742126176913892</v>
      </c>
    </row>
    <row r="53" spans="2:17" ht="4.5" customHeight="1"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9.75" customHeight="1">
      <c r="A54" s="3" t="s">
        <v>54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9.75" customHeight="1">
      <c r="B55" s="5" t="s">
        <v>52</v>
      </c>
      <c r="C55" s="2">
        <v>94</v>
      </c>
      <c r="D55" s="2">
        <v>8940</v>
      </c>
      <c r="E55" s="2">
        <v>168</v>
      </c>
      <c r="F55" s="2">
        <v>1221</v>
      </c>
      <c r="G55" s="2">
        <v>48</v>
      </c>
      <c r="H55" s="2">
        <v>188</v>
      </c>
      <c r="I55" s="2">
        <v>826</v>
      </c>
      <c r="J55" s="2">
        <v>226</v>
      </c>
      <c r="K55" s="2">
        <v>209</v>
      </c>
      <c r="L55" s="2">
        <v>196</v>
      </c>
      <c r="M55" s="2">
        <v>110</v>
      </c>
      <c r="N55" s="2">
        <v>28</v>
      </c>
      <c r="O55" s="2">
        <v>37</v>
      </c>
      <c r="P55" s="2">
        <v>41</v>
      </c>
      <c r="Q55" s="2">
        <v>29</v>
      </c>
    </row>
    <row r="56" spans="2:17" ht="9.75" customHeight="1">
      <c r="B56" s="5" t="s">
        <v>36</v>
      </c>
      <c r="C56" s="2">
        <v>80</v>
      </c>
      <c r="D56" s="2">
        <v>4565</v>
      </c>
      <c r="E56" s="2">
        <v>234</v>
      </c>
      <c r="F56" s="2">
        <v>1261</v>
      </c>
      <c r="G56" s="2">
        <v>34</v>
      </c>
      <c r="H56" s="2">
        <v>314</v>
      </c>
      <c r="I56" s="2">
        <v>833</v>
      </c>
      <c r="J56" s="2">
        <v>109</v>
      </c>
      <c r="K56" s="2">
        <v>185</v>
      </c>
      <c r="L56" s="2">
        <v>116</v>
      </c>
      <c r="M56" s="2">
        <v>197</v>
      </c>
      <c r="N56" s="2">
        <v>26</v>
      </c>
      <c r="O56" s="2">
        <v>64</v>
      </c>
      <c r="P56" s="2">
        <v>36</v>
      </c>
      <c r="Q56" s="2">
        <v>46</v>
      </c>
    </row>
    <row r="57" spans="2:17" ht="9.75" customHeight="1">
      <c r="B57" s="5" t="s">
        <v>53</v>
      </c>
      <c r="C57" s="2">
        <v>134</v>
      </c>
      <c r="D57" s="2">
        <v>17744</v>
      </c>
      <c r="E57" s="2">
        <v>543</v>
      </c>
      <c r="F57" s="2">
        <v>3623</v>
      </c>
      <c r="G57" s="2">
        <v>115</v>
      </c>
      <c r="H57" s="2">
        <v>765</v>
      </c>
      <c r="I57" s="2">
        <v>2900</v>
      </c>
      <c r="J57" s="2">
        <v>219</v>
      </c>
      <c r="K57" s="2">
        <v>380</v>
      </c>
      <c r="L57" s="2">
        <v>264</v>
      </c>
      <c r="M57" s="2">
        <v>275</v>
      </c>
      <c r="N57" s="2">
        <v>49</v>
      </c>
      <c r="O57" s="2">
        <v>85</v>
      </c>
      <c r="P57" s="2">
        <v>44</v>
      </c>
      <c r="Q57" s="2">
        <v>73</v>
      </c>
    </row>
    <row r="58" spans="2:17" ht="9.75" customHeight="1">
      <c r="B58" s="5" t="s">
        <v>38</v>
      </c>
      <c r="C58" s="2">
        <v>116</v>
      </c>
      <c r="D58" s="2">
        <v>13810</v>
      </c>
      <c r="E58" s="2">
        <v>245</v>
      </c>
      <c r="F58" s="2">
        <v>1763</v>
      </c>
      <c r="G58" s="2">
        <v>83</v>
      </c>
      <c r="H58" s="2">
        <v>412</v>
      </c>
      <c r="I58" s="2">
        <v>1182</v>
      </c>
      <c r="J58" s="2">
        <v>256</v>
      </c>
      <c r="K58" s="2">
        <v>242</v>
      </c>
      <c r="L58" s="2">
        <v>333</v>
      </c>
      <c r="M58" s="2">
        <v>146</v>
      </c>
      <c r="N58" s="2">
        <v>29</v>
      </c>
      <c r="O58" s="2">
        <v>44</v>
      </c>
      <c r="P58" s="2">
        <v>40</v>
      </c>
      <c r="Q58" s="2">
        <v>34</v>
      </c>
    </row>
    <row r="59" spans="2:17" ht="9.75" customHeight="1">
      <c r="B59" s="5" t="s">
        <v>32</v>
      </c>
      <c r="C59" s="2">
        <v>394</v>
      </c>
      <c r="D59" s="2">
        <v>37993</v>
      </c>
      <c r="E59" s="2">
        <v>797</v>
      </c>
      <c r="F59" s="2">
        <v>5165</v>
      </c>
      <c r="G59" s="2">
        <v>321</v>
      </c>
      <c r="H59" s="2">
        <v>1003</v>
      </c>
      <c r="I59" s="2">
        <v>4250</v>
      </c>
      <c r="J59" s="2">
        <v>575</v>
      </c>
      <c r="K59" s="2">
        <v>972</v>
      </c>
      <c r="L59" s="2">
        <v>747</v>
      </c>
      <c r="M59" s="2">
        <v>536</v>
      </c>
      <c r="N59" s="2">
        <v>109</v>
      </c>
      <c r="O59" s="2">
        <v>279</v>
      </c>
      <c r="P59" s="2">
        <v>129</v>
      </c>
      <c r="Q59" s="2">
        <v>147</v>
      </c>
    </row>
    <row r="60" spans="1:17" ht="9.75" customHeight="1">
      <c r="A60" s="3" t="s">
        <v>127</v>
      </c>
      <c r="C60" s="2">
        <v>818</v>
      </c>
      <c r="D60" s="2">
        <v>83052</v>
      </c>
      <c r="E60" s="2">
        <v>1987</v>
      </c>
      <c r="F60" s="2">
        <v>13033</v>
      </c>
      <c r="G60" s="2">
        <v>601</v>
      </c>
      <c r="H60" s="2">
        <v>2682</v>
      </c>
      <c r="I60" s="2">
        <v>9991</v>
      </c>
      <c r="J60" s="2">
        <v>1385</v>
      </c>
      <c r="K60" s="2">
        <v>1988</v>
      </c>
      <c r="L60" s="2">
        <v>1656</v>
      </c>
      <c r="M60" s="2">
        <v>1264</v>
      </c>
      <c r="N60" s="2">
        <v>241</v>
      </c>
      <c r="O60" s="2">
        <v>509</v>
      </c>
      <c r="P60" s="2">
        <v>290</v>
      </c>
      <c r="Q60" s="2">
        <v>329</v>
      </c>
    </row>
    <row r="61" spans="2:17" s="4" customFormat="1" ht="9.75" customHeight="1">
      <c r="B61" s="6" t="s">
        <v>128</v>
      </c>
      <c r="C61" s="4">
        <f aca="true" t="shared" si="4" ref="C61:Q61">C60/119826</f>
        <v>0.006826565186186637</v>
      </c>
      <c r="D61" s="4">
        <f t="shared" si="4"/>
        <v>0.6931050022532672</v>
      </c>
      <c r="E61" s="4">
        <f t="shared" si="4"/>
        <v>0.016582377781115952</v>
      </c>
      <c r="F61" s="4">
        <f t="shared" si="4"/>
        <v>0.10876604409727438</v>
      </c>
      <c r="G61" s="4">
        <f t="shared" si="4"/>
        <v>0.005015605961978201</v>
      </c>
      <c r="H61" s="4">
        <f t="shared" si="4"/>
        <v>0.022382454559110712</v>
      </c>
      <c r="I61" s="4">
        <f t="shared" si="4"/>
        <v>0.08337923322150452</v>
      </c>
      <c r="J61" s="4">
        <f t="shared" si="4"/>
        <v>0.011558426384924807</v>
      </c>
      <c r="K61" s="4">
        <f t="shared" si="4"/>
        <v>0.016590723215328895</v>
      </c>
      <c r="L61" s="4">
        <f t="shared" si="4"/>
        <v>0.013820039056632117</v>
      </c>
      <c r="M61" s="4">
        <f t="shared" si="4"/>
        <v>0.010548628845158814</v>
      </c>
      <c r="N61" s="4">
        <f t="shared" si="4"/>
        <v>0.002011249645319046</v>
      </c>
      <c r="O61" s="4">
        <f t="shared" si="4"/>
        <v>0.004247826014387528</v>
      </c>
      <c r="P61" s="4">
        <f t="shared" si="4"/>
        <v>0.002420175921753209</v>
      </c>
      <c r="Q61" s="4">
        <f t="shared" si="4"/>
        <v>0.0027456478560579506</v>
      </c>
    </row>
    <row r="62" spans="2:17" ht="4.5" customHeight="1">
      <c r="B62" s="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9.75" customHeight="1">
      <c r="A63" s="3" t="s">
        <v>55</v>
      </c>
      <c r="B63" s="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9.75" customHeight="1">
      <c r="B64" s="5" t="s">
        <v>37</v>
      </c>
      <c r="C64" s="2">
        <v>785</v>
      </c>
      <c r="D64" s="2">
        <v>53479</v>
      </c>
      <c r="E64" s="2">
        <v>871</v>
      </c>
      <c r="F64" s="2">
        <v>8369</v>
      </c>
      <c r="G64" s="2">
        <v>230</v>
      </c>
      <c r="H64" s="2">
        <v>474</v>
      </c>
      <c r="I64" s="2">
        <v>12365</v>
      </c>
      <c r="J64" s="2">
        <v>367</v>
      </c>
      <c r="K64" s="2">
        <v>1171</v>
      </c>
      <c r="L64" s="2">
        <v>1408</v>
      </c>
      <c r="M64" s="2">
        <v>659</v>
      </c>
      <c r="N64" s="2">
        <v>119</v>
      </c>
      <c r="O64" s="2">
        <v>263</v>
      </c>
      <c r="P64" s="2">
        <v>110</v>
      </c>
      <c r="Q64" s="2">
        <v>135</v>
      </c>
    </row>
    <row r="65" spans="2:17" ht="9.75" customHeight="1">
      <c r="B65" s="5" t="s">
        <v>40</v>
      </c>
      <c r="C65" s="2">
        <v>38</v>
      </c>
      <c r="D65" s="2">
        <v>3607</v>
      </c>
      <c r="E65" s="2">
        <v>121</v>
      </c>
      <c r="F65" s="2">
        <v>637</v>
      </c>
      <c r="G65" s="2">
        <v>19</v>
      </c>
      <c r="H65" s="2">
        <v>57</v>
      </c>
      <c r="I65" s="2">
        <v>1022</v>
      </c>
      <c r="J65" s="2">
        <v>25</v>
      </c>
      <c r="K65" s="2">
        <v>83</v>
      </c>
      <c r="L65" s="2">
        <v>59</v>
      </c>
      <c r="M65" s="2">
        <v>60</v>
      </c>
      <c r="N65" s="2">
        <v>9</v>
      </c>
      <c r="O65" s="2">
        <v>42</v>
      </c>
      <c r="P65" s="2">
        <v>10</v>
      </c>
      <c r="Q65" s="2">
        <v>8</v>
      </c>
    </row>
    <row r="66" spans="1:17" ht="9.75" customHeight="1">
      <c r="A66" s="3" t="s">
        <v>127</v>
      </c>
      <c r="C66" s="2">
        <v>823</v>
      </c>
      <c r="D66" s="2">
        <v>57086</v>
      </c>
      <c r="E66" s="2">
        <v>992</v>
      </c>
      <c r="F66" s="2">
        <v>9006</v>
      </c>
      <c r="G66" s="2">
        <v>249</v>
      </c>
      <c r="H66" s="2">
        <v>531</v>
      </c>
      <c r="I66" s="2">
        <v>13387</v>
      </c>
      <c r="J66" s="2">
        <v>392</v>
      </c>
      <c r="K66" s="2">
        <v>1254</v>
      </c>
      <c r="L66" s="2">
        <v>1467</v>
      </c>
      <c r="M66" s="2">
        <v>719</v>
      </c>
      <c r="N66" s="2">
        <v>128</v>
      </c>
      <c r="O66" s="2">
        <v>305</v>
      </c>
      <c r="P66" s="2">
        <v>120</v>
      </c>
      <c r="Q66" s="2">
        <v>143</v>
      </c>
    </row>
    <row r="67" spans="2:17" s="4" customFormat="1" ht="9.75" customHeight="1">
      <c r="B67" s="6" t="s">
        <v>128</v>
      </c>
      <c r="C67" s="4">
        <f aca="true" t="shared" si="5" ref="C67:Q67">C66/86603</f>
        <v>0.009503134995323488</v>
      </c>
      <c r="D67" s="4">
        <f t="shared" si="5"/>
        <v>0.6591688509635925</v>
      </c>
      <c r="E67" s="4">
        <f t="shared" si="5"/>
        <v>0.011454568548433656</v>
      </c>
      <c r="F67" s="4">
        <f t="shared" si="5"/>
        <v>0.10399177857579991</v>
      </c>
      <c r="G67" s="4">
        <f t="shared" si="5"/>
        <v>0.0028751890812096577</v>
      </c>
      <c r="H67" s="4">
        <f t="shared" si="5"/>
        <v>0.0061314273177603545</v>
      </c>
      <c r="I67" s="4">
        <f t="shared" si="5"/>
        <v>0.15457894068334815</v>
      </c>
      <c r="J67" s="4">
        <f t="shared" si="5"/>
        <v>0.004526402087687493</v>
      </c>
      <c r="K67" s="4">
        <f t="shared" si="5"/>
        <v>0.014479867902959482</v>
      </c>
      <c r="L67" s="4">
        <f t="shared" si="5"/>
        <v>0.01693936699652437</v>
      </c>
      <c r="M67" s="4">
        <f t="shared" si="5"/>
        <v>0.008302252808794153</v>
      </c>
      <c r="N67" s="4">
        <f t="shared" si="5"/>
        <v>0.0014780088449591815</v>
      </c>
      <c r="O67" s="4">
        <f t="shared" si="5"/>
        <v>0.0035218179508792998</v>
      </c>
      <c r="P67" s="4">
        <f t="shared" si="5"/>
        <v>0.0013856332921492328</v>
      </c>
      <c r="Q67" s="4">
        <f t="shared" si="5"/>
        <v>0.0016512130064778357</v>
      </c>
    </row>
    <row r="68" spans="2:17" ht="4.5" customHeight="1"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9.75" customHeight="1">
      <c r="A69" s="3" t="s">
        <v>56</v>
      </c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9.75" customHeight="1">
      <c r="B70" s="5" t="s">
        <v>37</v>
      </c>
      <c r="C70" s="2">
        <v>709</v>
      </c>
      <c r="D70" s="2">
        <v>56157</v>
      </c>
      <c r="E70" s="2">
        <v>1053</v>
      </c>
      <c r="F70" s="2">
        <v>20066</v>
      </c>
      <c r="G70" s="2">
        <v>434</v>
      </c>
      <c r="H70" s="2">
        <v>1120</v>
      </c>
      <c r="I70" s="2">
        <v>27683</v>
      </c>
      <c r="J70" s="2">
        <v>778</v>
      </c>
      <c r="K70" s="2">
        <v>806</v>
      </c>
      <c r="L70" s="2">
        <v>1112</v>
      </c>
      <c r="M70" s="2">
        <v>960</v>
      </c>
      <c r="N70" s="2">
        <v>186</v>
      </c>
      <c r="O70" s="2">
        <v>439</v>
      </c>
      <c r="P70" s="2">
        <v>145</v>
      </c>
      <c r="Q70" s="2">
        <v>128</v>
      </c>
    </row>
    <row r="71" spans="1:17" ht="9.75" customHeight="1">
      <c r="A71" s="3" t="s">
        <v>127</v>
      </c>
      <c r="C71" s="2">
        <v>709</v>
      </c>
      <c r="D71" s="2">
        <v>56157</v>
      </c>
      <c r="E71" s="2">
        <v>1053</v>
      </c>
      <c r="F71" s="2">
        <v>20066</v>
      </c>
      <c r="G71" s="2">
        <v>434</v>
      </c>
      <c r="H71" s="2">
        <v>1120</v>
      </c>
      <c r="I71" s="2">
        <v>27683</v>
      </c>
      <c r="J71" s="2">
        <v>778</v>
      </c>
      <c r="K71" s="2">
        <v>806</v>
      </c>
      <c r="L71" s="2">
        <v>1112</v>
      </c>
      <c r="M71" s="2">
        <v>960</v>
      </c>
      <c r="N71" s="2">
        <v>186</v>
      </c>
      <c r="O71" s="2">
        <v>439</v>
      </c>
      <c r="P71" s="2">
        <v>145</v>
      </c>
      <c r="Q71" s="2">
        <v>128</v>
      </c>
    </row>
    <row r="72" spans="2:17" s="4" customFormat="1" ht="9.75" customHeight="1">
      <c r="B72" s="6" t="s">
        <v>128</v>
      </c>
      <c r="C72" s="4">
        <f aca="true" t="shared" si="6" ref="C72:Q72">C71/111776</f>
        <v>0.006343043229315774</v>
      </c>
      <c r="D72" s="4">
        <f t="shared" si="6"/>
        <v>0.5024065989121099</v>
      </c>
      <c r="E72" s="4">
        <f t="shared" si="6"/>
        <v>0.009420626968222158</v>
      </c>
      <c r="F72" s="4">
        <f t="shared" si="6"/>
        <v>0.1795197537933009</v>
      </c>
      <c r="G72" s="4">
        <f t="shared" si="6"/>
        <v>0.0038827655310621242</v>
      </c>
      <c r="H72" s="4">
        <f t="shared" si="6"/>
        <v>0.01002004008016032</v>
      </c>
      <c r="I72" s="4">
        <f t="shared" si="6"/>
        <v>0.24766497280274835</v>
      </c>
      <c r="J72" s="4">
        <f t="shared" si="6"/>
        <v>0.006960349269968509</v>
      </c>
      <c r="K72" s="4">
        <f t="shared" si="6"/>
        <v>0.007210850271972516</v>
      </c>
      <c r="L72" s="4">
        <f t="shared" si="6"/>
        <v>0.009948468365302032</v>
      </c>
      <c r="M72" s="4">
        <f t="shared" si="6"/>
        <v>0.00858860578299456</v>
      </c>
      <c r="N72" s="4">
        <f t="shared" si="6"/>
        <v>0.0016640423704551962</v>
      </c>
      <c r="O72" s="4">
        <f t="shared" si="6"/>
        <v>0.003927497852848554</v>
      </c>
      <c r="P72" s="4">
        <f t="shared" si="6"/>
        <v>0.00129723733180647</v>
      </c>
      <c r="Q72" s="4">
        <f t="shared" si="6"/>
        <v>0.001145147437732608</v>
      </c>
    </row>
    <row r="73" spans="2:17" ht="4.5" customHeight="1"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9.75" customHeight="1">
      <c r="A74" s="3" t="s">
        <v>60</v>
      </c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9.75" customHeight="1">
      <c r="B75" s="5" t="s">
        <v>57</v>
      </c>
      <c r="C75" s="2">
        <v>52</v>
      </c>
      <c r="D75" s="2">
        <v>1443</v>
      </c>
      <c r="E75" s="2">
        <v>100</v>
      </c>
      <c r="F75" s="2">
        <v>692</v>
      </c>
      <c r="G75" s="2">
        <v>125</v>
      </c>
      <c r="H75" s="2">
        <v>95</v>
      </c>
      <c r="I75" s="2">
        <v>899</v>
      </c>
      <c r="J75" s="2">
        <v>57</v>
      </c>
      <c r="K75" s="2">
        <v>53</v>
      </c>
      <c r="L75" s="2">
        <v>69</v>
      </c>
      <c r="M75" s="2">
        <v>102</v>
      </c>
      <c r="N75" s="2">
        <v>8</v>
      </c>
      <c r="O75" s="2">
        <v>32</v>
      </c>
      <c r="P75" s="2">
        <v>21</v>
      </c>
      <c r="Q75" s="2">
        <v>5</v>
      </c>
    </row>
    <row r="76" spans="2:17" ht="9.75" customHeight="1">
      <c r="B76" s="5" t="s">
        <v>58</v>
      </c>
      <c r="C76" s="2">
        <v>30</v>
      </c>
      <c r="D76" s="2">
        <v>1454</v>
      </c>
      <c r="E76" s="2">
        <v>115</v>
      </c>
      <c r="F76" s="2">
        <v>589</v>
      </c>
      <c r="G76" s="2">
        <v>43</v>
      </c>
      <c r="H76" s="2">
        <v>199</v>
      </c>
      <c r="I76" s="2">
        <v>313</v>
      </c>
      <c r="J76" s="2">
        <v>22</v>
      </c>
      <c r="K76" s="2">
        <v>62</v>
      </c>
      <c r="L76" s="2">
        <v>52</v>
      </c>
      <c r="M76" s="2">
        <v>53</v>
      </c>
      <c r="N76" s="2">
        <v>14</v>
      </c>
      <c r="O76" s="2">
        <v>26</v>
      </c>
      <c r="P76" s="2">
        <v>11</v>
      </c>
      <c r="Q76" s="2">
        <v>3</v>
      </c>
    </row>
    <row r="77" spans="2:17" ht="9.75" customHeight="1">
      <c r="B77" s="5" t="s">
        <v>59</v>
      </c>
      <c r="C77" s="2">
        <v>442</v>
      </c>
      <c r="D77" s="2">
        <v>19772</v>
      </c>
      <c r="E77" s="2">
        <v>1186</v>
      </c>
      <c r="F77" s="2">
        <v>21304</v>
      </c>
      <c r="G77" s="2">
        <v>606</v>
      </c>
      <c r="H77" s="2">
        <v>1375</v>
      </c>
      <c r="I77" s="2">
        <v>16618</v>
      </c>
      <c r="J77" s="2">
        <v>425</v>
      </c>
      <c r="K77" s="2">
        <v>555</v>
      </c>
      <c r="L77" s="2">
        <v>675</v>
      </c>
      <c r="M77" s="2">
        <v>1312</v>
      </c>
      <c r="N77" s="2">
        <v>190</v>
      </c>
      <c r="O77" s="2">
        <v>271</v>
      </c>
      <c r="P77" s="2">
        <v>110</v>
      </c>
      <c r="Q77" s="2">
        <v>291</v>
      </c>
    </row>
    <row r="78" spans="1:17" ht="9.75" customHeight="1">
      <c r="A78" s="3" t="s">
        <v>127</v>
      </c>
      <c r="C78" s="2">
        <v>524</v>
      </c>
      <c r="D78" s="2">
        <v>22669</v>
      </c>
      <c r="E78" s="2">
        <v>1401</v>
      </c>
      <c r="F78" s="2">
        <v>22585</v>
      </c>
      <c r="G78" s="2">
        <v>774</v>
      </c>
      <c r="H78" s="2">
        <v>1669</v>
      </c>
      <c r="I78" s="2">
        <v>17830</v>
      </c>
      <c r="J78" s="2">
        <v>504</v>
      </c>
      <c r="K78" s="2">
        <v>670</v>
      </c>
      <c r="L78" s="2">
        <v>796</v>
      </c>
      <c r="M78" s="2">
        <v>1467</v>
      </c>
      <c r="N78" s="2">
        <v>212</v>
      </c>
      <c r="O78" s="2">
        <v>329</v>
      </c>
      <c r="P78" s="2">
        <v>142</v>
      </c>
      <c r="Q78" s="2">
        <v>299</v>
      </c>
    </row>
    <row r="79" spans="2:17" s="4" customFormat="1" ht="9.75" customHeight="1">
      <c r="B79" s="6" t="s">
        <v>128</v>
      </c>
      <c r="C79" s="4">
        <f aca="true" t="shared" si="7" ref="C79:Q79">C78/71871</f>
        <v>0.007290840533734052</v>
      </c>
      <c r="D79" s="4">
        <f t="shared" si="7"/>
        <v>0.31541233599087254</v>
      </c>
      <c r="E79" s="4">
        <f t="shared" si="7"/>
        <v>0.01949325875526986</v>
      </c>
      <c r="F79" s="4">
        <f t="shared" si="7"/>
        <v>0.3142435752946251</v>
      </c>
      <c r="G79" s="4">
        <f t="shared" si="7"/>
        <v>0.010769294986851443</v>
      </c>
      <c r="H79" s="4">
        <f t="shared" si="7"/>
        <v>0.023222161929011702</v>
      </c>
      <c r="I79" s="4">
        <f t="shared" si="7"/>
        <v>0.2480833715963323</v>
      </c>
      <c r="J79" s="4">
        <f t="shared" si="7"/>
        <v>0.00701256417748466</v>
      </c>
      <c r="K79" s="4">
        <f t="shared" si="7"/>
        <v>0.009322257934354608</v>
      </c>
      <c r="L79" s="4">
        <f t="shared" si="7"/>
        <v>0.011075398978725772</v>
      </c>
      <c r="M79" s="4">
        <f t="shared" si="7"/>
        <v>0.02041157073089285</v>
      </c>
      <c r="N79" s="4">
        <f t="shared" si="7"/>
        <v>0.0029497293762435475</v>
      </c>
      <c r="O79" s="4">
        <f t="shared" si="7"/>
        <v>0.004577646060302486</v>
      </c>
      <c r="P79" s="4">
        <f t="shared" si="7"/>
        <v>0.001975762129370678</v>
      </c>
      <c r="Q79" s="4">
        <f t="shared" si="7"/>
        <v>0.004160231525928399</v>
      </c>
    </row>
    <row r="80" spans="2:17" ht="4.5" customHeight="1"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9.75" customHeight="1">
      <c r="A81" s="3" t="s">
        <v>62</v>
      </c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9.75" customHeight="1">
      <c r="B82" s="5" t="s">
        <v>52</v>
      </c>
      <c r="C82" s="2">
        <v>307</v>
      </c>
      <c r="D82" s="2">
        <v>10609</v>
      </c>
      <c r="E82" s="2">
        <v>340</v>
      </c>
      <c r="F82" s="2">
        <v>3176</v>
      </c>
      <c r="G82" s="2">
        <v>530</v>
      </c>
      <c r="H82" s="2">
        <v>415</v>
      </c>
      <c r="I82" s="2">
        <v>2418</v>
      </c>
      <c r="J82" s="2">
        <v>212</v>
      </c>
      <c r="K82" s="2">
        <v>171</v>
      </c>
      <c r="L82" s="2">
        <v>254</v>
      </c>
      <c r="M82" s="2">
        <v>312</v>
      </c>
      <c r="N82" s="2">
        <v>34</v>
      </c>
      <c r="O82" s="2">
        <v>98</v>
      </c>
      <c r="P82" s="2">
        <v>33</v>
      </c>
      <c r="Q82" s="2">
        <v>36</v>
      </c>
    </row>
    <row r="83" spans="2:17" ht="9.75" customHeight="1">
      <c r="B83" s="5" t="s">
        <v>37</v>
      </c>
      <c r="C83" s="2">
        <v>25</v>
      </c>
      <c r="D83" s="2">
        <v>1100</v>
      </c>
      <c r="E83" s="2">
        <v>33</v>
      </c>
      <c r="F83" s="2">
        <v>730</v>
      </c>
      <c r="G83" s="2">
        <v>18</v>
      </c>
      <c r="H83" s="2">
        <v>45</v>
      </c>
      <c r="I83" s="2">
        <v>674</v>
      </c>
      <c r="J83" s="2">
        <v>29</v>
      </c>
      <c r="K83" s="2">
        <v>23</v>
      </c>
      <c r="L83" s="2">
        <v>28</v>
      </c>
      <c r="M83" s="2">
        <v>38</v>
      </c>
      <c r="N83" s="2">
        <v>8</v>
      </c>
      <c r="O83" s="2">
        <v>14</v>
      </c>
      <c r="P83" s="2">
        <v>8</v>
      </c>
      <c r="Q83" s="2">
        <v>5</v>
      </c>
    </row>
    <row r="84" spans="2:17" ht="9.75" customHeight="1">
      <c r="B84" s="5" t="s">
        <v>61</v>
      </c>
      <c r="C84" s="2">
        <v>540</v>
      </c>
      <c r="D84" s="2">
        <v>28144</v>
      </c>
      <c r="E84" s="2">
        <v>936</v>
      </c>
      <c r="F84" s="2">
        <v>8548</v>
      </c>
      <c r="G84" s="2">
        <v>451</v>
      </c>
      <c r="H84" s="2">
        <v>1138</v>
      </c>
      <c r="I84" s="2">
        <v>13352</v>
      </c>
      <c r="J84" s="2">
        <v>745</v>
      </c>
      <c r="K84" s="2">
        <v>754</v>
      </c>
      <c r="L84" s="2">
        <v>707</v>
      </c>
      <c r="M84" s="2">
        <v>925</v>
      </c>
      <c r="N84" s="2">
        <v>196</v>
      </c>
      <c r="O84" s="2">
        <v>249</v>
      </c>
      <c r="P84" s="2">
        <v>150</v>
      </c>
      <c r="Q84" s="2">
        <v>167</v>
      </c>
    </row>
    <row r="85" spans="1:17" ht="9.75" customHeight="1">
      <c r="A85" s="3" t="s">
        <v>127</v>
      </c>
      <c r="C85" s="2">
        <v>872</v>
      </c>
      <c r="D85" s="2">
        <v>39853</v>
      </c>
      <c r="E85" s="2">
        <v>1309</v>
      </c>
      <c r="F85" s="2">
        <v>12454</v>
      </c>
      <c r="G85" s="2">
        <v>999</v>
      </c>
      <c r="H85" s="2">
        <v>1598</v>
      </c>
      <c r="I85" s="2">
        <v>16444</v>
      </c>
      <c r="J85" s="2">
        <v>986</v>
      </c>
      <c r="K85" s="2">
        <v>948</v>
      </c>
      <c r="L85" s="2">
        <v>989</v>
      </c>
      <c r="M85" s="2">
        <v>1275</v>
      </c>
      <c r="N85" s="2">
        <v>238</v>
      </c>
      <c r="O85" s="2">
        <v>361</v>
      </c>
      <c r="P85" s="2">
        <v>191</v>
      </c>
      <c r="Q85" s="2">
        <v>208</v>
      </c>
    </row>
    <row r="86" spans="2:17" s="4" customFormat="1" ht="9.75" customHeight="1">
      <c r="B86" s="6" t="s">
        <v>128</v>
      </c>
      <c r="C86" s="4">
        <f aca="true" t="shared" si="8" ref="C86:Q86">C85/78725</f>
        <v>0.011076532232454748</v>
      </c>
      <c r="D86" s="4">
        <f t="shared" si="8"/>
        <v>0.5062305493807558</v>
      </c>
      <c r="E86" s="4">
        <f t="shared" si="8"/>
        <v>0.016627500793902825</v>
      </c>
      <c r="F86" s="4">
        <f t="shared" si="8"/>
        <v>0.1581962527786599</v>
      </c>
      <c r="G86" s="4">
        <f t="shared" si="8"/>
        <v>0.012689742775484281</v>
      </c>
      <c r="H86" s="4">
        <f t="shared" si="8"/>
        <v>0.020298507462686566</v>
      </c>
      <c r="I86" s="4">
        <f t="shared" si="8"/>
        <v>0.2088790092092728</v>
      </c>
      <c r="J86" s="4">
        <f t="shared" si="8"/>
        <v>0.012524610987615117</v>
      </c>
      <c r="K86" s="4">
        <f t="shared" si="8"/>
        <v>0.012041918069228327</v>
      </c>
      <c r="L86" s="4">
        <f t="shared" si="8"/>
        <v>0.01256271832327723</v>
      </c>
      <c r="M86" s="4">
        <f t="shared" si="8"/>
        <v>0.016195617656398858</v>
      </c>
      <c r="N86" s="4">
        <f t="shared" si="8"/>
        <v>0.0030231819625277864</v>
      </c>
      <c r="O86" s="4">
        <f t="shared" si="8"/>
        <v>0.0045855827246745</v>
      </c>
      <c r="P86" s="4">
        <f t="shared" si="8"/>
        <v>0.002426167037154652</v>
      </c>
      <c r="Q86" s="4">
        <f t="shared" si="8"/>
        <v>0.002642108605906637</v>
      </c>
    </row>
    <row r="87" spans="2:17" ht="4.5" customHeight="1"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9.75" customHeight="1">
      <c r="A88" s="3" t="s">
        <v>64</v>
      </c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9.75" customHeight="1">
      <c r="B89" s="5" t="s">
        <v>61</v>
      </c>
      <c r="C89" s="2">
        <v>164</v>
      </c>
      <c r="D89" s="2">
        <v>10331</v>
      </c>
      <c r="E89" s="2">
        <v>416</v>
      </c>
      <c r="F89" s="2">
        <v>3744</v>
      </c>
      <c r="G89" s="2">
        <v>322</v>
      </c>
      <c r="H89" s="2">
        <v>493</v>
      </c>
      <c r="I89" s="2">
        <v>5184</v>
      </c>
      <c r="J89" s="2">
        <v>271</v>
      </c>
      <c r="K89" s="2">
        <v>225</v>
      </c>
      <c r="L89" s="2">
        <v>237</v>
      </c>
      <c r="M89" s="2">
        <v>385</v>
      </c>
      <c r="N89" s="2">
        <v>74</v>
      </c>
      <c r="O89" s="2">
        <v>79</v>
      </c>
      <c r="P89" s="2">
        <v>53</v>
      </c>
      <c r="Q89" s="2">
        <v>78</v>
      </c>
    </row>
    <row r="90" spans="2:17" ht="9.75" customHeight="1">
      <c r="B90" s="5" t="s">
        <v>63</v>
      </c>
      <c r="C90" s="2">
        <v>392</v>
      </c>
      <c r="D90" s="2">
        <v>25298</v>
      </c>
      <c r="E90" s="2">
        <v>1246</v>
      </c>
      <c r="F90" s="2">
        <v>10304</v>
      </c>
      <c r="G90" s="2">
        <v>991</v>
      </c>
      <c r="H90" s="2">
        <v>1067</v>
      </c>
      <c r="I90" s="2">
        <v>11758</v>
      </c>
      <c r="J90" s="2">
        <v>441</v>
      </c>
      <c r="K90" s="2">
        <v>602</v>
      </c>
      <c r="L90" s="2">
        <v>581</v>
      </c>
      <c r="M90" s="2">
        <v>1090</v>
      </c>
      <c r="N90" s="2">
        <v>234</v>
      </c>
      <c r="O90" s="2">
        <v>188</v>
      </c>
      <c r="P90" s="2">
        <v>106</v>
      </c>
      <c r="Q90" s="2">
        <v>115</v>
      </c>
    </row>
    <row r="91" spans="1:17" ht="9.75" customHeight="1">
      <c r="A91" s="3" t="s">
        <v>127</v>
      </c>
      <c r="C91" s="2">
        <v>556</v>
      </c>
      <c r="D91" s="2">
        <v>35629</v>
      </c>
      <c r="E91" s="2">
        <v>1662</v>
      </c>
      <c r="F91" s="2">
        <v>14048</v>
      </c>
      <c r="G91" s="2">
        <v>1313</v>
      </c>
      <c r="H91" s="2">
        <v>1560</v>
      </c>
      <c r="I91" s="2">
        <v>16942</v>
      </c>
      <c r="J91" s="2">
        <v>712</v>
      </c>
      <c r="K91" s="2">
        <v>827</v>
      </c>
      <c r="L91" s="2">
        <v>818</v>
      </c>
      <c r="M91" s="2">
        <v>1475</v>
      </c>
      <c r="N91" s="2">
        <v>308</v>
      </c>
      <c r="O91" s="2">
        <v>267</v>
      </c>
      <c r="P91" s="2">
        <v>159</v>
      </c>
      <c r="Q91" s="2">
        <v>193</v>
      </c>
    </row>
    <row r="92" spans="2:17" s="4" customFormat="1" ht="9.75" customHeight="1">
      <c r="B92" s="6" t="s">
        <v>128</v>
      </c>
      <c r="C92" s="4">
        <f aca="true" t="shared" si="9" ref="C92:Q92">C91/76469</f>
        <v>0.007270920242189645</v>
      </c>
      <c r="D92" s="4">
        <f t="shared" si="9"/>
        <v>0.4659273692607462</v>
      </c>
      <c r="E92" s="4">
        <f t="shared" si="9"/>
        <v>0.021734297558487752</v>
      </c>
      <c r="F92" s="4">
        <f t="shared" si="9"/>
        <v>0.18370843086741032</v>
      </c>
      <c r="G92" s="4">
        <f t="shared" si="9"/>
        <v>0.017170356615098928</v>
      </c>
      <c r="H92" s="4">
        <f t="shared" si="9"/>
        <v>0.020400423701107638</v>
      </c>
      <c r="I92" s="4">
        <f t="shared" si="9"/>
        <v>0.22155383227190104</v>
      </c>
      <c r="J92" s="4">
        <f t="shared" si="9"/>
        <v>0.009310962612300409</v>
      </c>
      <c r="K92" s="4">
        <f t="shared" si="9"/>
        <v>0.010814840000523088</v>
      </c>
      <c r="L92" s="4">
        <f t="shared" si="9"/>
        <v>0.010697145248401313</v>
      </c>
      <c r="M92" s="4">
        <f t="shared" si="9"/>
        <v>0.019288862153290877</v>
      </c>
      <c r="N92" s="4">
        <f t="shared" si="9"/>
        <v>0.004027775961500739</v>
      </c>
      <c r="O92" s="4">
        <f t="shared" si="9"/>
        <v>0.0034916109796126536</v>
      </c>
      <c r="P92" s="4">
        <f t="shared" si="9"/>
        <v>0.0020792739541513556</v>
      </c>
      <c r="Q92" s="4">
        <f t="shared" si="9"/>
        <v>0.0025238985732780606</v>
      </c>
    </row>
    <row r="93" spans="2:17" ht="4.5" customHeight="1"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9.75" customHeight="1">
      <c r="A94" s="3" t="s">
        <v>65</v>
      </c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9.75" customHeight="1">
      <c r="B95" s="5" t="s">
        <v>52</v>
      </c>
      <c r="C95" s="2">
        <v>425</v>
      </c>
      <c r="D95" s="2">
        <v>73739</v>
      </c>
      <c r="E95" s="2">
        <v>1439</v>
      </c>
      <c r="F95" s="2">
        <v>11765</v>
      </c>
      <c r="G95" s="2">
        <v>418</v>
      </c>
      <c r="H95" s="2">
        <v>2456</v>
      </c>
      <c r="I95" s="2">
        <v>11419</v>
      </c>
      <c r="J95" s="2">
        <v>1597</v>
      </c>
      <c r="K95" s="2">
        <v>1668</v>
      </c>
      <c r="L95" s="2">
        <v>1508</v>
      </c>
      <c r="M95" s="2">
        <v>604</v>
      </c>
      <c r="N95" s="2">
        <v>198</v>
      </c>
      <c r="O95" s="2">
        <v>219</v>
      </c>
      <c r="P95" s="2">
        <v>227</v>
      </c>
      <c r="Q95" s="2">
        <v>171</v>
      </c>
    </row>
    <row r="96" spans="1:17" ht="9.75" customHeight="1">
      <c r="A96" s="3" t="s">
        <v>127</v>
      </c>
      <c r="C96" s="2">
        <v>425</v>
      </c>
      <c r="D96" s="2">
        <v>73739</v>
      </c>
      <c r="E96" s="2">
        <v>1439</v>
      </c>
      <c r="F96" s="2">
        <v>11765</v>
      </c>
      <c r="G96" s="2">
        <v>418</v>
      </c>
      <c r="H96" s="2">
        <v>2456</v>
      </c>
      <c r="I96" s="2">
        <v>11419</v>
      </c>
      <c r="J96" s="2">
        <v>1597</v>
      </c>
      <c r="K96" s="2">
        <v>1668</v>
      </c>
      <c r="L96" s="2">
        <v>1508</v>
      </c>
      <c r="M96" s="2">
        <v>604</v>
      </c>
      <c r="N96" s="2">
        <v>198</v>
      </c>
      <c r="O96" s="2">
        <v>219</v>
      </c>
      <c r="P96" s="2">
        <v>227</v>
      </c>
      <c r="Q96" s="2">
        <v>171</v>
      </c>
    </row>
    <row r="97" spans="2:17" s="4" customFormat="1" ht="9.75" customHeight="1">
      <c r="B97" s="6" t="s">
        <v>128</v>
      </c>
      <c r="C97" s="4">
        <f aca="true" t="shared" si="10" ref="C97:Q97">C96/107855</f>
        <v>0.0039404756385888464</v>
      </c>
      <c r="D97" s="4">
        <f t="shared" si="10"/>
        <v>0.6836864308562421</v>
      </c>
      <c r="E97" s="4">
        <f t="shared" si="10"/>
        <v>0.013341986926892587</v>
      </c>
      <c r="F97" s="4">
        <f t="shared" si="10"/>
        <v>0.10908163738352418</v>
      </c>
      <c r="G97" s="4">
        <f t="shared" si="10"/>
        <v>0.0038755736868944417</v>
      </c>
      <c r="H97" s="4">
        <f t="shared" si="10"/>
        <v>0.022771313337351072</v>
      </c>
      <c r="I97" s="4">
        <f t="shared" si="10"/>
        <v>0.10587362662834361</v>
      </c>
      <c r="J97" s="4">
        <f t="shared" si="10"/>
        <v>0.014806916693709147</v>
      </c>
      <c r="K97" s="4">
        <f t="shared" si="10"/>
        <v>0.015465207918038107</v>
      </c>
      <c r="L97" s="4">
        <f t="shared" si="10"/>
        <v>0.013981734736451718</v>
      </c>
      <c r="M97" s="4">
        <f t="shared" si="10"/>
        <v>0.005600111260488619</v>
      </c>
      <c r="N97" s="4">
        <f t="shared" si="10"/>
        <v>0.0018357980622131565</v>
      </c>
      <c r="O97" s="4">
        <f t="shared" si="10"/>
        <v>0.0020305039172963703</v>
      </c>
      <c r="P97" s="4">
        <f t="shared" si="10"/>
        <v>0.0021046775763756895</v>
      </c>
      <c r="Q97" s="4">
        <f t="shared" si="10"/>
        <v>0.0015854619628204534</v>
      </c>
    </row>
    <row r="98" spans="2:17" ht="4.5" customHeight="1">
      <c r="B98" s="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9.75" customHeight="1">
      <c r="A99" s="3" t="s">
        <v>67</v>
      </c>
      <c r="B99" s="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9.75" customHeight="1">
      <c r="B100" s="5" t="s">
        <v>66</v>
      </c>
      <c r="C100" s="2">
        <v>543</v>
      </c>
      <c r="D100" s="2">
        <v>89991</v>
      </c>
      <c r="E100" s="2">
        <v>730</v>
      </c>
      <c r="F100" s="2">
        <v>4395</v>
      </c>
      <c r="G100" s="2">
        <v>342</v>
      </c>
      <c r="H100" s="2">
        <v>1743</v>
      </c>
      <c r="I100" s="2">
        <v>3764</v>
      </c>
      <c r="J100" s="2">
        <v>1135</v>
      </c>
      <c r="K100" s="2">
        <v>4286</v>
      </c>
      <c r="L100" s="2">
        <v>2085</v>
      </c>
      <c r="M100" s="2">
        <v>550</v>
      </c>
      <c r="N100" s="2">
        <v>181</v>
      </c>
      <c r="O100" s="2">
        <v>186</v>
      </c>
      <c r="P100" s="2">
        <v>164</v>
      </c>
      <c r="Q100" s="2">
        <v>298</v>
      </c>
    </row>
    <row r="101" spans="1:17" ht="9.75" customHeight="1">
      <c r="A101" s="3" t="s">
        <v>127</v>
      </c>
      <c r="C101" s="2">
        <v>543</v>
      </c>
      <c r="D101" s="2">
        <v>89991</v>
      </c>
      <c r="E101" s="2">
        <v>730</v>
      </c>
      <c r="F101" s="2">
        <v>4395</v>
      </c>
      <c r="G101" s="2">
        <v>342</v>
      </c>
      <c r="H101" s="2">
        <v>1743</v>
      </c>
      <c r="I101" s="2">
        <v>3764</v>
      </c>
      <c r="J101" s="2">
        <v>1135</v>
      </c>
      <c r="K101" s="2">
        <v>4286</v>
      </c>
      <c r="L101" s="2">
        <v>2085</v>
      </c>
      <c r="M101" s="2">
        <v>550</v>
      </c>
      <c r="N101" s="2">
        <v>181</v>
      </c>
      <c r="O101" s="2">
        <v>186</v>
      </c>
      <c r="P101" s="2">
        <v>164</v>
      </c>
      <c r="Q101" s="2">
        <v>298</v>
      </c>
    </row>
    <row r="102" spans="2:17" s="4" customFormat="1" ht="9.75" customHeight="1">
      <c r="B102" s="6" t="s">
        <v>128</v>
      </c>
      <c r="C102" s="4">
        <f aca="true" t="shared" si="11" ref="C102:Q102">C101/110393</f>
        <v>0.00491879014067921</v>
      </c>
      <c r="D102" s="4">
        <f t="shared" si="11"/>
        <v>0.8151875571820677</v>
      </c>
      <c r="E102" s="4">
        <f t="shared" si="11"/>
        <v>0.006612738126511645</v>
      </c>
      <c r="F102" s="4">
        <f t="shared" si="11"/>
        <v>0.039812306939751615</v>
      </c>
      <c r="G102" s="4">
        <f t="shared" si="11"/>
        <v>0.003098022519543812</v>
      </c>
      <c r="H102" s="4">
        <f t="shared" si="11"/>
        <v>0.0157890445952189</v>
      </c>
      <c r="I102" s="4">
        <f t="shared" si="11"/>
        <v>0.03409636480573949</v>
      </c>
      <c r="J102" s="4">
        <f t="shared" si="11"/>
        <v>0.01028144900491879</v>
      </c>
      <c r="K102" s="4">
        <f t="shared" si="11"/>
        <v>0.03882492549346426</v>
      </c>
      <c r="L102" s="4">
        <f t="shared" si="11"/>
        <v>0.01888706711476271</v>
      </c>
      <c r="M102" s="4">
        <f t="shared" si="11"/>
        <v>0.004982199958330691</v>
      </c>
      <c r="N102" s="4">
        <f t="shared" si="11"/>
        <v>0.0016395967135597366</v>
      </c>
      <c r="O102" s="4">
        <f t="shared" si="11"/>
        <v>0.001684889440453652</v>
      </c>
      <c r="P102" s="4">
        <f t="shared" si="11"/>
        <v>0.0014856014421204243</v>
      </c>
      <c r="Q102" s="4">
        <f t="shared" si="11"/>
        <v>0.0026994465228773563</v>
      </c>
    </row>
    <row r="103" spans="2:17" ht="4.5" customHeight="1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9.75" customHeight="1">
      <c r="A104" s="3" t="s">
        <v>69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9.75" customHeight="1">
      <c r="B105" s="5" t="s">
        <v>68</v>
      </c>
      <c r="C105" s="2">
        <v>581</v>
      </c>
      <c r="D105" s="2">
        <v>83931</v>
      </c>
      <c r="E105" s="2">
        <v>481</v>
      </c>
      <c r="F105" s="2">
        <v>3051</v>
      </c>
      <c r="G105" s="2">
        <v>154</v>
      </c>
      <c r="H105" s="2">
        <v>1090</v>
      </c>
      <c r="I105" s="2">
        <v>3219</v>
      </c>
      <c r="J105" s="2">
        <v>378</v>
      </c>
      <c r="K105" s="2">
        <v>4294</v>
      </c>
      <c r="L105" s="2">
        <v>2386</v>
      </c>
      <c r="M105" s="2">
        <v>303</v>
      </c>
      <c r="N105" s="2">
        <v>112</v>
      </c>
      <c r="O105" s="2">
        <v>109</v>
      </c>
      <c r="P105" s="2">
        <v>107</v>
      </c>
      <c r="Q105" s="2">
        <v>208</v>
      </c>
    </row>
    <row r="106" spans="2:17" ht="9.75" customHeight="1">
      <c r="B106" s="5" t="s">
        <v>66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</row>
    <row r="107" spans="1:17" ht="9.75" customHeight="1">
      <c r="A107" s="3" t="s">
        <v>127</v>
      </c>
      <c r="C107" s="2">
        <v>581</v>
      </c>
      <c r="D107" s="2">
        <v>83931</v>
      </c>
      <c r="E107" s="2">
        <v>481</v>
      </c>
      <c r="F107" s="2">
        <v>3051</v>
      </c>
      <c r="G107" s="2">
        <v>154</v>
      </c>
      <c r="H107" s="2">
        <v>1090</v>
      </c>
      <c r="I107" s="2">
        <v>3219</v>
      </c>
      <c r="J107" s="2">
        <v>378</v>
      </c>
      <c r="K107" s="2">
        <v>4294</v>
      </c>
      <c r="L107" s="2">
        <v>2386</v>
      </c>
      <c r="M107" s="2">
        <v>303</v>
      </c>
      <c r="N107" s="2">
        <v>112</v>
      </c>
      <c r="O107" s="2">
        <v>109</v>
      </c>
      <c r="P107" s="2">
        <v>107</v>
      </c>
      <c r="Q107" s="2">
        <v>208</v>
      </c>
    </row>
    <row r="108" spans="2:17" s="4" customFormat="1" ht="9.75" customHeight="1">
      <c r="B108" s="6" t="s">
        <v>128</v>
      </c>
      <c r="C108" s="4">
        <f aca="true" t="shared" si="12" ref="C108:Q108">C107/100404</f>
        <v>0.005786622046930401</v>
      </c>
      <c r="D108" s="4">
        <f t="shared" si="12"/>
        <v>0.8359328313613004</v>
      </c>
      <c r="E108" s="4">
        <f t="shared" si="12"/>
        <v>0.004790645791004342</v>
      </c>
      <c r="F108" s="4">
        <f t="shared" si="12"/>
        <v>0.03038723556830405</v>
      </c>
      <c r="G108" s="4">
        <f t="shared" si="12"/>
        <v>0.0015338034341261305</v>
      </c>
      <c r="H108" s="4">
        <f t="shared" si="12"/>
        <v>0.01085614118959404</v>
      </c>
      <c r="I108" s="4">
        <f t="shared" si="12"/>
        <v>0.03206047567825983</v>
      </c>
      <c r="J108" s="4">
        <f t="shared" si="12"/>
        <v>0.003764790247400502</v>
      </c>
      <c r="K108" s="4">
        <f t="shared" si="12"/>
        <v>0.04276722042946496</v>
      </c>
      <c r="L108" s="4">
        <f t="shared" si="12"/>
        <v>0.02376399346639576</v>
      </c>
      <c r="M108" s="4">
        <f t="shared" si="12"/>
        <v>0.003017808055455958</v>
      </c>
      <c r="N108" s="4">
        <f t="shared" si="12"/>
        <v>0.0011154934066371857</v>
      </c>
      <c r="O108" s="4">
        <f t="shared" si="12"/>
        <v>0.0010856141189594041</v>
      </c>
      <c r="P108" s="4">
        <f t="shared" si="12"/>
        <v>0.0010656945938408828</v>
      </c>
      <c r="Q108" s="4">
        <f t="shared" si="12"/>
        <v>0.002071630612326202</v>
      </c>
    </row>
    <row r="109" spans="2:17" ht="4.5" customHeight="1"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9.75" customHeight="1">
      <c r="A110" s="3" t="s">
        <v>71</v>
      </c>
      <c r="B110" s="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9.75" customHeight="1">
      <c r="B111" s="5" t="s">
        <v>66</v>
      </c>
      <c r="C111" s="2">
        <v>122</v>
      </c>
      <c r="D111" s="2">
        <v>11472</v>
      </c>
      <c r="E111" s="2">
        <v>129</v>
      </c>
      <c r="F111" s="2">
        <v>984</v>
      </c>
      <c r="G111" s="2">
        <v>51</v>
      </c>
      <c r="H111" s="2">
        <v>352</v>
      </c>
      <c r="I111" s="2">
        <v>672</v>
      </c>
      <c r="J111" s="2">
        <v>88</v>
      </c>
      <c r="K111" s="2">
        <v>397</v>
      </c>
      <c r="L111" s="2">
        <v>215</v>
      </c>
      <c r="M111" s="2">
        <v>104</v>
      </c>
      <c r="N111" s="2">
        <v>30</v>
      </c>
      <c r="O111" s="2">
        <v>26</v>
      </c>
      <c r="P111" s="2">
        <v>24</v>
      </c>
      <c r="Q111" s="2">
        <v>82</v>
      </c>
    </row>
    <row r="112" spans="2:17" ht="9.75" customHeight="1">
      <c r="B112" s="5" t="s">
        <v>70</v>
      </c>
      <c r="C112" s="2">
        <v>566</v>
      </c>
      <c r="D112" s="2">
        <v>53479</v>
      </c>
      <c r="E112" s="2">
        <v>1702</v>
      </c>
      <c r="F112" s="2">
        <v>6693</v>
      </c>
      <c r="G112" s="2">
        <v>334</v>
      </c>
      <c r="H112" s="2">
        <v>827</v>
      </c>
      <c r="I112" s="2">
        <v>7352</v>
      </c>
      <c r="J112" s="2">
        <v>331</v>
      </c>
      <c r="K112" s="2">
        <v>1032</v>
      </c>
      <c r="L112" s="2">
        <v>953</v>
      </c>
      <c r="M112" s="2">
        <v>473</v>
      </c>
      <c r="N112" s="2">
        <v>120</v>
      </c>
      <c r="O112" s="2">
        <v>207</v>
      </c>
      <c r="P112" s="2">
        <v>104</v>
      </c>
      <c r="Q112" s="2">
        <v>143</v>
      </c>
    </row>
    <row r="113" spans="1:17" ht="9.75" customHeight="1">
      <c r="A113" s="3" t="s">
        <v>127</v>
      </c>
      <c r="C113" s="2">
        <v>688</v>
      </c>
      <c r="D113" s="2">
        <v>64951</v>
      </c>
      <c r="E113" s="2">
        <v>1831</v>
      </c>
      <c r="F113" s="2">
        <v>7677</v>
      </c>
      <c r="G113" s="2">
        <v>385</v>
      </c>
      <c r="H113" s="2">
        <v>1179</v>
      </c>
      <c r="I113" s="2">
        <v>8024</v>
      </c>
      <c r="J113" s="2">
        <v>419</v>
      </c>
      <c r="K113" s="2">
        <v>1429</v>
      </c>
      <c r="L113" s="2">
        <v>1168</v>
      </c>
      <c r="M113" s="2">
        <v>577</v>
      </c>
      <c r="N113" s="2">
        <v>150</v>
      </c>
      <c r="O113" s="2">
        <v>233</v>
      </c>
      <c r="P113" s="2">
        <v>128</v>
      </c>
      <c r="Q113" s="2">
        <v>225</v>
      </c>
    </row>
    <row r="114" spans="2:17" s="4" customFormat="1" ht="9.75" customHeight="1">
      <c r="B114" s="6" t="s">
        <v>128</v>
      </c>
      <c r="C114" s="4">
        <f aca="true" t="shared" si="13" ref="C114:Q114">C113/89065</f>
        <v>0.0077246954471453435</v>
      </c>
      <c r="D114" s="4">
        <f t="shared" si="13"/>
        <v>0.7292539156795599</v>
      </c>
      <c r="E114" s="4">
        <f t="shared" si="13"/>
        <v>0.02055801942401617</v>
      </c>
      <c r="F114" s="4">
        <f t="shared" si="13"/>
        <v>0.08619547521473081</v>
      </c>
      <c r="G114" s="4">
        <f t="shared" si="13"/>
        <v>0.004322685678998484</v>
      </c>
      <c r="H114" s="4">
        <f t="shared" si="13"/>
        <v>0.01323752315724471</v>
      </c>
      <c r="I114" s="4">
        <f t="shared" si="13"/>
        <v>0.09009150620333464</v>
      </c>
      <c r="J114" s="4">
        <f t="shared" si="13"/>
        <v>0.0047044293493515976</v>
      </c>
      <c r="K114" s="4">
        <f t="shared" si="13"/>
        <v>0.01604446190984113</v>
      </c>
      <c r="L114" s="4">
        <f t="shared" si="13"/>
        <v>0.013114017852130467</v>
      </c>
      <c r="M114" s="4">
        <f t="shared" si="13"/>
        <v>0.006478414640992533</v>
      </c>
      <c r="N114" s="4">
        <f t="shared" si="13"/>
        <v>0.001684163251557851</v>
      </c>
      <c r="O114" s="4">
        <f t="shared" si="13"/>
        <v>0.002616066917419862</v>
      </c>
      <c r="P114" s="4">
        <f t="shared" si="13"/>
        <v>0.0014371526413293663</v>
      </c>
      <c r="Q114" s="4">
        <f t="shared" si="13"/>
        <v>0.0025262448773367766</v>
      </c>
    </row>
    <row r="115" spans="2:17" ht="4.5" customHeight="1">
      <c r="B115" s="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9.75" customHeight="1">
      <c r="A116" s="3" t="s">
        <v>72</v>
      </c>
      <c r="B116" s="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9.75" customHeight="1">
      <c r="B117" s="5" t="s">
        <v>68</v>
      </c>
      <c r="C117" s="2">
        <v>678</v>
      </c>
      <c r="D117" s="2">
        <v>54778</v>
      </c>
      <c r="E117" s="2">
        <v>1231</v>
      </c>
      <c r="F117" s="2">
        <v>9229</v>
      </c>
      <c r="G117" s="2">
        <v>375</v>
      </c>
      <c r="H117" s="2">
        <v>2317</v>
      </c>
      <c r="I117" s="2">
        <v>7039</v>
      </c>
      <c r="J117" s="2">
        <v>1034</v>
      </c>
      <c r="K117" s="2">
        <v>1172</v>
      </c>
      <c r="L117" s="2">
        <v>887</v>
      </c>
      <c r="M117" s="2">
        <v>639</v>
      </c>
      <c r="N117" s="2">
        <v>441</v>
      </c>
      <c r="O117" s="2">
        <v>256</v>
      </c>
      <c r="P117" s="2">
        <v>112</v>
      </c>
      <c r="Q117" s="2">
        <v>285</v>
      </c>
    </row>
    <row r="118" spans="2:17" ht="9.75" customHeight="1">
      <c r="B118" s="5" t="s">
        <v>52</v>
      </c>
      <c r="C118" s="2">
        <v>21</v>
      </c>
      <c r="D118" s="2">
        <v>6055</v>
      </c>
      <c r="E118" s="2">
        <v>154</v>
      </c>
      <c r="F118" s="2">
        <v>1445</v>
      </c>
      <c r="G118" s="2">
        <v>36</v>
      </c>
      <c r="H118" s="2">
        <v>319</v>
      </c>
      <c r="I118" s="2">
        <v>1247</v>
      </c>
      <c r="J118" s="2">
        <v>206</v>
      </c>
      <c r="K118" s="2">
        <v>94</v>
      </c>
      <c r="L118" s="2">
        <v>47</v>
      </c>
      <c r="M118" s="2">
        <v>43</v>
      </c>
      <c r="N118" s="2">
        <v>34</v>
      </c>
      <c r="O118" s="2">
        <v>18</v>
      </c>
      <c r="P118" s="2">
        <v>16</v>
      </c>
      <c r="Q118" s="2">
        <v>11</v>
      </c>
    </row>
    <row r="119" spans="1:17" ht="9.75" customHeight="1">
      <c r="A119" s="3" t="s">
        <v>127</v>
      </c>
      <c r="C119" s="2">
        <v>699</v>
      </c>
      <c r="D119" s="2">
        <v>60833</v>
      </c>
      <c r="E119" s="2">
        <v>1385</v>
      </c>
      <c r="F119" s="2">
        <v>10674</v>
      </c>
      <c r="G119" s="2">
        <v>411</v>
      </c>
      <c r="H119" s="2">
        <v>2636</v>
      </c>
      <c r="I119" s="2">
        <v>8286</v>
      </c>
      <c r="J119" s="2">
        <v>1240</v>
      </c>
      <c r="K119" s="2">
        <v>1266</v>
      </c>
      <c r="L119" s="2">
        <v>934</v>
      </c>
      <c r="M119" s="2">
        <v>682</v>
      </c>
      <c r="N119" s="2">
        <v>475</v>
      </c>
      <c r="O119" s="2">
        <v>274</v>
      </c>
      <c r="P119" s="2">
        <v>128</v>
      </c>
      <c r="Q119" s="2">
        <v>296</v>
      </c>
    </row>
    <row r="120" spans="2:17" s="4" customFormat="1" ht="9.75" customHeight="1">
      <c r="B120" s="6" t="s">
        <v>128</v>
      </c>
      <c r="C120" s="4">
        <f aca="true" t="shared" si="14" ref="C120:Q120">C119/90219</f>
        <v>0.007747813653443288</v>
      </c>
      <c r="D120" s="4">
        <f t="shared" si="14"/>
        <v>0.674281470643656</v>
      </c>
      <c r="E120" s="4">
        <f t="shared" si="14"/>
        <v>0.015351533490728117</v>
      </c>
      <c r="F120" s="4">
        <f t="shared" si="14"/>
        <v>0.11831210720579922</v>
      </c>
      <c r="G120" s="4">
        <f t="shared" si="14"/>
        <v>0.004555581418548199</v>
      </c>
      <c r="H120" s="4">
        <f t="shared" si="14"/>
        <v>0.029217792261053657</v>
      </c>
      <c r="I120" s="4">
        <f t="shared" si="14"/>
        <v>0.09184318159146078</v>
      </c>
      <c r="J120" s="4">
        <f t="shared" si="14"/>
        <v>0.013744333233576076</v>
      </c>
      <c r="K120" s="4">
        <f t="shared" si="14"/>
        <v>0.014032520865892994</v>
      </c>
      <c r="L120" s="4">
        <f t="shared" si="14"/>
        <v>0.010352586484000044</v>
      </c>
      <c r="M120" s="4">
        <f t="shared" si="14"/>
        <v>0.007559383278466842</v>
      </c>
      <c r="N120" s="4">
        <f t="shared" si="14"/>
        <v>0.005264966359635997</v>
      </c>
      <c r="O120" s="4">
        <f t="shared" si="14"/>
        <v>0.003037054279032133</v>
      </c>
      <c r="P120" s="4">
        <f t="shared" si="14"/>
        <v>0.001418769882175595</v>
      </c>
      <c r="Q120" s="4">
        <f t="shared" si="14"/>
        <v>0.003280905352531063</v>
      </c>
    </row>
    <row r="121" spans="2:17" ht="4.5" customHeight="1">
      <c r="B121" s="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9.75" customHeight="1">
      <c r="A122" s="3" t="s">
        <v>74</v>
      </c>
      <c r="B122" s="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9.75" customHeight="1">
      <c r="B123" s="5" t="s">
        <v>47</v>
      </c>
      <c r="C123" s="2">
        <v>443</v>
      </c>
      <c r="D123" s="2">
        <v>13547</v>
      </c>
      <c r="E123" s="2">
        <v>452</v>
      </c>
      <c r="F123" s="2">
        <v>3178</v>
      </c>
      <c r="G123" s="2">
        <v>137</v>
      </c>
      <c r="H123" s="2">
        <v>328</v>
      </c>
      <c r="I123" s="2">
        <v>4213</v>
      </c>
      <c r="J123" s="2">
        <v>278</v>
      </c>
      <c r="K123" s="2">
        <v>765</v>
      </c>
      <c r="L123" s="2">
        <v>239</v>
      </c>
      <c r="M123" s="2">
        <v>371</v>
      </c>
      <c r="N123" s="2">
        <v>143</v>
      </c>
      <c r="O123" s="2">
        <v>96</v>
      </c>
      <c r="P123" s="2">
        <v>70</v>
      </c>
      <c r="Q123" s="2">
        <v>111</v>
      </c>
    </row>
    <row r="124" spans="2:17" ht="9.75" customHeight="1">
      <c r="B124" s="5" t="s">
        <v>48</v>
      </c>
      <c r="C124" s="2">
        <v>136</v>
      </c>
      <c r="D124" s="2">
        <v>3552</v>
      </c>
      <c r="E124" s="2">
        <v>425</v>
      </c>
      <c r="F124" s="2">
        <v>2535</v>
      </c>
      <c r="G124" s="2">
        <v>64</v>
      </c>
      <c r="H124" s="2">
        <v>459</v>
      </c>
      <c r="I124" s="2">
        <v>3152</v>
      </c>
      <c r="J124" s="2">
        <v>70</v>
      </c>
      <c r="K124" s="2">
        <v>174</v>
      </c>
      <c r="L124" s="2">
        <v>69</v>
      </c>
      <c r="M124" s="2">
        <v>205</v>
      </c>
      <c r="N124" s="2">
        <v>65</v>
      </c>
      <c r="O124" s="2">
        <v>49</v>
      </c>
      <c r="P124" s="2">
        <v>20</v>
      </c>
      <c r="Q124" s="2">
        <v>44</v>
      </c>
    </row>
    <row r="125" spans="2:17" ht="9.75" customHeight="1">
      <c r="B125" s="5" t="s">
        <v>73</v>
      </c>
      <c r="C125" s="2">
        <v>342</v>
      </c>
      <c r="D125" s="2">
        <v>9030</v>
      </c>
      <c r="E125" s="2">
        <v>966</v>
      </c>
      <c r="F125" s="2">
        <v>5115</v>
      </c>
      <c r="G125" s="2">
        <v>181</v>
      </c>
      <c r="H125" s="2">
        <v>425</v>
      </c>
      <c r="I125" s="2">
        <v>5114</v>
      </c>
      <c r="J125" s="2">
        <v>181</v>
      </c>
      <c r="K125" s="2">
        <v>388</v>
      </c>
      <c r="L125" s="2">
        <v>287</v>
      </c>
      <c r="M125" s="2">
        <v>492</v>
      </c>
      <c r="N125" s="2">
        <v>189</v>
      </c>
      <c r="O125" s="2">
        <v>91</v>
      </c>
      <c r="P125" s="2">
        <v>43</v>
      </c>
      <c r="Q125" s="2">
        <v>56</v>
      </c>
    </row>
    <row r="126" spans="1:17" ht="9.75" customHeight="1">
      <c r="A126" s="3" t="s">
        <v>127</v>
      </c>
      <c r="C126" s="2">
        <v>921</v>
      </c>
      <c r="D126" s="2">
        <v>26129</v>
      </c>
      <c r="E126" s="2">
        <v>1843</v>
      </c>
      <c r="F126" s="2">
        <v>10828</v>
      </c>
      <c r="G126" s="2">
        <v>382</v>
      </c>
      <c r="H126" s="2">
        <v>1212</v>
      </c>
      <c r="I126" s="2">
        <v>12479</v>
      </c>
      <c r="J126" s="2">
        <v>529</v>
      </c>
      <c r="K126" s="2">
        <v>1327</v>
      </c>
      <c r="L126" s="2">
        <v>595</v>
      </c>
      <c r="M126" s="2">
        <v>1068</v>
      </c>
      <c r="N126" s="2">
        <v>397</v>
      </c>
      <c r="O126" s="2">
        <v>236</v>
      </c>
      <c r="P126" s="2">
        <v>133</v>
      </c>
      <c r="Q126" s="2">
        <v>211</v>
      </c>
    </row>
    <row r="127" spans="2:17" s="4" customFormat="1" ht="9.75" customHeight="1">
      <c r="B127" s="6" t="s">
        <v>128</v>
      </c>
      <c r="C127" s="4">
        <f aca="true" t="shared" si="15" ref="C127:Q127">C126/58290</f>
        <v>0.01580030880082347</v>
      </c>
      <c r="D127" s="4">
        <f t="shared" si="15"/>
        <v>0.4482587064676617</v>
      </c>
      <c r="E127" s="4">
        <f t="shared" si="15"/>
        <v>0.03161777320295076</v>
      </c>
      <c r="F127" s="4">
        <f t="shared" si="15"/>
        <v>0.18576085091782468</v>
      </c>
      <c r="G127" s="4">
        <f t="shared" si="15"/>
        <v>0.006553439698061417</v>
      </c>
      <c r="H127" s="4">
        <f t="shared" si="15"/>
        <v>0.020792588780236747</v>
      </c>
      <c r="I127" s="4">
        <f t="shared" si="15"/>
        <v>0.2140847486704409</v>
      </c>
      <c r="J127" s="4">
        <f t="shared" si="15"/>
        <v>0.009075313089723794</v>
      </c>
      <c r="K127" s="4">
        <f t="shared" si="15"/>
        <v>0.022765482930176703</v>
      </c>
      <c r="L127" s="4">
        <f t="shared" si="15"/>
        <v>0.01020758277577629</v>
      </c>
      <c r="M127" s="4">
        <f t="shared" si="15"/>
        <v>0.018322182192485846</v>
      </c>
      <c r="N127" s="4">
        <f t="shared" si="15"/>
        <v>0.006810773717618803</v>
      </c>
      <c r="O127" s="4">
        <f t="shared" si="15"/>
        <v>0.004048721907702865</v>
      </c>
      <c r="P127" s="4">
        <f t="shared" si="15"/>
        <v>0.002281694973408818</v>
      </c>
      <c r="Q127" s="4">
        <f t="shared" si="15"/>
        <v>0.0036198318751072224</v>
      </c>
    </row>
    <row r="128" spans="2:17" ht="4.5" customHeight="1"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9.75" customHeight="1">
      <c r="A129" s="3" t="s">
        <v>76</v>
      </c>
      <c r="B129" s="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9.75" customHeight="1">
      <c r="B130" s="5" t="s">
        <v>68</v>
      </c>
      <c r="C130" s="2">
        <v>278</v>
      </c>
      <c r="D130" s="2">
        <v>14929</v>
      </c>
      <c r="E130" s="2">
        <v>328</v>
      </c>
      <c r="F130" s="2">
        <v>2195</v>
      </c>
      <c r="G130" s="2">
        <v>255</v>
      </c>
      <c r="H130" s="2">
        <v>484</v>
      </c>
      <c r="I130" s="2">
        <v>1623</v>
      </c>
      <c r="J130" s="2">
        <v>200</v>
      </c>
      <c r="K130" s="2">
        <v>239</v>
      </c>
      <c r="L130" s="2">
        <v>247</v>
      </c>
      <c r="M130" s="2">
        <v>220</v>
      </c>
      <c r="N130" s="2">
        <v>173</v>
      </c>
      <c r="O130" s="2">
        <v>96</v>
      </c>
      <c r="P130" s="2">
        <v>46</v>
      </c>
      <c r="Q130" s="2">
        <v>68</v>
      </c>
    </row>
    <row r="131" spans="2:17" ht="9.75" customHeight="1">
      <c r="B131" s="5" t="s">
        <v>75</v>
      </c>
      <c r="C131" s="2">
        <v>964</v>
      </c>
      <c r="D131" s="2">
        <v>47755</v>
      </c>
      <c r="E131" s="2">
        <v>898</v>
      </c>
      <c r="F131" s="2">
        <v>6998</v>
      </c>
      <c r="G131" s="2">
        <v>789</v>
      </c>
      <c r="H131" s="2">
        <v>1245</v>
      </c>
      <c r="I131" s="2">
        <v>6385</v>
      </c>
      <c r="J131" s="2">
        <v>701</v>
      </c>
      <c r="K131" s="2">
        <v>811</v>
      </c>
      <c r="L131" s="2">
        <v>1012</v>
      </c>
      <c r="M131" s="2">
        <v>693</v>
      </c>
      <c r="N131" s="2">
        <v>317</v>
      </c>
      <c r="O131" s="2">
        <v>383</v>
      </c>
      <c r="P131" s="2">
        <v>115</v>
      </c>
      <c r="Q131" s="2">
        <v>178</v>
      </c>
    </row>
    <row r="132" spans="1:17" ht="9.75" customHeight="1">
      <c r="A132" s="3" t="s">
        <v>127</v>
      </c>
      <c r="C132" s="2">
        <v>1242</v>
      </c>
      <c r="D132" s="2">
        <v>62684</v>
      </c>
      <c r="E132" s="2">
        <v>1226</v>
      </c>
      <c r="F132" s="2">
        <v>9193</v>
      </c>
      <c r="G132" s="2">
        <v>1044</v>
      </c>
      <c r="H132" s="2">
        <v>1729</v>
      </c>
      <c r="I132" s="2">
        <v>8008</v>
      </c>
      <c r="J132" s="2">
        <v>901</v>
      </c>
      <c r="K132" s="2">
        <v>1050</v>
      </c>
      <c r="L132" s="2">
        <v>1259</v>
      </c>
      <c r="M132" s="2">
        <v>913</v>
      </c>
      <c r="N132" s="2">
        <v>490</v>
      </c>
      <c r="O132" s="2">
        <v>479</v>
      </c>
      <c r="P132" s="2">
        <v>161</v>
      </c>
      <c r="Q132" s="2">
        <v>246</v>
      </c>
    </row>
    <row r="133" spans="2:17" s="4" customFormat="1" ht="9.75" customHeight="1">
      <c r="B133" s="6" t="s">
        <v>128</v>
      </c>
      <c r="C133" s="4">
        <f aca="true" t="shared" si="16" ref="C133:Q133">C132/90626</f>
        <v>0.013704676362191866</v>
      </c>
      <c r="D133" s="4">
        <f t="shared" si="16"/>
        <v>0.6916778849336835</v>
      </c>
      <c r="E133" s="4">
        <f t="shared" si="16"/>
        <v>0.013528126586189394</v>
      </c>
      <c r="F133" s="4">
        <f t="shared" si="16"/>
        <v>0.10143888067442014</v>
      </c>
      <c r="G133" s="4">
        <f t="shared" si="16"/>
        <v>0.011519872884161278</v>
      </c>
      <c r="H133" s="4">
        <f t="shared" si="16"/>
        <v>0.019078410169267097</v>
      </c>
      <c r="I133" s="4">
        <f t="shared" si="16"/>
        <v>0.08836316288923708</v>
      </c>
      <c r="J133" s="4">
        <f t="shared" si="16"/>
        <v>0.009941959261139187</v>
      </c>
      <c r="K133" s="4">
        <f t="shared" si="16"/>
        <v>0.011586079050162205</v>
      </c>
      <c r="L133" s="4">
        <f t="shared" si="16"/>
        <v>0.013892260499194491</v>
      </c>
      <c r="M133" s="4">
        <f t="shared" si="16"/>
        <v>0.010074371593141042</v>
      </c>
      <c r="N133" s="4">
        <f t="shared" si="16"/>
        <v>0.005406836890075695</v>
      </c>
      <c r="O133" s="4">
        <f t="shared" si="16"/>
        <v>0.005285458919073996</v>
      </c>
      <c r="P133" s="4">
        <f t="shared" si="16"/>
        <v>0.0017765321210248715</v>
      </c>
      <c r="Q133" s="4">
        <f t="shared" si="16"/>
        <v>0.0027144528060380024</v>
      </c>
    </row>
    <row r="134" spans="2:17" ht="4.5" customHeight="1">
      <c r="B134" s="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9.75" customHeight="1">
      <c r="A135" s="3" t="s">
        <v>78</v>
      </c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9.75" customHeight="1">
      <c r="B136" s="5" t="s">
        <v>70</v>
      </c>
      <c r="C136" s="2">
        <v>100</v>
      </c>
      <c r="D136" s="2">
        <v>14013</v>
      </c>
      <c r="E136" s="2">
        <v>297</v>
      </c>
      <c r="F136" s="2">
        <v>1929</v>
      </c>
      <c r="G136" s="2">
        <v>109</v>
      </c>
      <c r="H136" s="2">
        <v>188</v>
      </c>
      <c r="I136" s="2">
        <v>2985</v>
      </c>
      <c r="J136" s="2">
        <v>69</v>
      </c>
      <c r="K136" s="2">
        <v>250</v>
      </c>
      <c r="L136" s="2">
        <v>223</v>
      </c>
      <c r="M136" s="2">
        <v>100</v>
      </c>
      <c r="N136" s="2">
        <v>18</v>
      </c>
      <c r="O136" s="2">
        <v>59</v>
      </c>
      <c r="P136" s="2">
        <v>40</v>
      </c>
      <c r="Q136" s="2">
        <v>17</v>
      </c>
    </row>
    <row r="137" spans="2:17" ht="9.75" customHeight="1">
      <c r="B137" s="5" t="s">
        <v>75</v>
      </c>
      <c r="C137" s="2">
        <v>467</v>
      </c>
      <c r="D137" s="2">
        <v>63505</v>
      </c>
      <c r="E137" s="2">
        <v>1259</v>
      </c>
      <c r="F137" s="2">
        <v>8928</v>
      </c>
      <c r="G137" s="2">
        <v>385</v>
      </c>
      <c r="H137" s="2">
        <v>1555</v>
      </c>
      <c r="I137" s="2">
        <v>11317</v>
      </c>
      <c r="J137" s="2">
        <v>933</v>
      </c>
      <c r="K137" s="2">
        <v>1014</v>
      </c>
      <c r="L137" s="2">
        <v>1108</v>
      </c>
      <c r="M137" s="2">
        <v>773</v>
      </c>
      <c r="N137" s="2">
        <v>156</v>
      </c>
      <c r="O137" s="2">
        <v>268</v>
      </c>
      <c r="P137" s="2">
        <v>151</v>
      </c>
      <c r="Q137" s="2">
        <v>116</v>
      </c>
    </row>
    <row r="138" spans="2:17" ht="9.75" customHeight="1">
      <c r="B138" s="5" t="s">
        <v>77</v>
      </c>
      <c r="C138" s="2">
        <v>37</v>
      </c>
      <c r="D138" s="2">
        <v>8449</v>
      </c>
      <c r="E138" s="2">
        <v>216</v>
      </c>
      <c r="F138" s="2">
        <v>1521</v>
      </c>
      <c r="G138" s="2">
        <v>49</v>
      </c>
      <c r="H138" s="2">
        <v>277</v>
      </c>
      <c r="I138" s="2">
        <v>1031</v>
      </c>
      <c r="J138" s="2">
        <v>163</v>
      </c>
      <c r="K138" s="2">
        <v>270</v>
      </c>
      <c r="L138" s="2">
        <v>356</v>
      </c>
      <c r="M138" s="2">
        <v>161</v>
      </c>
      <c r="N138" s="2">
        <v>23</v>
      </c>
      <c r="O138" s="2">
        <v>42</v>
      </c>
      <c r="P138" s="2">
        <v>35</v>
      </c>
      <c r="Q138" s="2">
        <v>14</v>
      </c>
    </row>
    <row r="139" spans="1:17" ht="9.75" customHeight="1">
      <c r="A139" s="3" t="s">
        <v>127</v>
      </c>
      <c r="C139" s="2">
        <v>604</v>
      </c>
      <c r="D139" s="2">
        <v>85967</v>
      </c>
      <c r="E139" s="2">
        <v>1772</v>
      </c>
      <c r="F139" s="2">
        <v>12378</v>
      </c>
      <c r="G139" s="2">
        <v>543</v>
      </c>
      <c r="H139" s="2">
        <v>2020</v>
      </c>
      <c r="I139" s="2">
        <v>15333</v>
      </c>
      <c r="J139" s="2">
        <v>1165</v>
      </c>
      <c r="K139" s="2">
        <v>1534</v>
      </c>
      <c r="L139" s="2">
        <v>1687</v>
      </c>
      <c r="M139" s="2">
        <v>1034</v>
      </c>
      <c r="N139" s="2">
        <v>197</v>
      </c>
      <c r="O139" s="2">
        <v>369</v>
      </c>
      <c r="P139" s="2">
        <v>226</v>
      </c>
      <c r="Q139" s="2">
        <v>147</v>
      </c>
    </row>
    <row r="140" spans="2:17" s="4" customFormat="1" ht="9.75" customHeight="1">
      <c r="B140" s="6" t="s">
        <v>128</v>
      </c>
      <c r="C140" s="4">
        <f aca="true" t="shared" si="17" ref="C140:Q140">C139/124977</f>
        <v>0.0048328892516222985</v>
      </c>
      <c r="D140" s="4">
        <f t="shared" si="17"/>
        <v>0.6878625667122751</v>
      </c>
      <c r="E140" s="4">
        <f t="shared" si="17"/>
        <v>0.014178608864030981</v>
      </c>
      <c r="F140" s="4">
        <f t="shared" si="17"/>
        <v>0.09904222376917353</v>
      </c>
      <c r="G140" s="4">
        <f t="shared" si="17"/>
        <v>0.00434479944309753</v>
      </c>
      <c r="H140" s="4">
        <f t="shared" si="17"/>
        <v>0.016162973987213648</v>
      </c>
      <c r="I140" s="4">
        <f t="shared" si="17"/>
        <v>0.12268657432967665</v>
      </c>
      <c r="J140" s="4">
        <f t="shared" si="17"/>
        <v>0.00932171519559599</v>
      </c>
      <c r="K140" s="4">
        <f t="shared" si="17"/>
        <v>0.012274258463557295</v>
      </c>
      <c r="L140" s="4">
        <f t="shared" si="17"/>
        <v>0.013498483721004664</v>
      </c>
      <c r="M140" s="4">
        <f t="shared" si="17"/>
        <v>0.008273522328108372</v>
      </c>
      <c r="N140" s="4">
        <f t="shared" si="17"/>
        <v>0.0015762900373668756</v>
      </c>
      <c r="O140" s="4">
        <f t="shared" si="17"/>
        <v>0.002952543267961305</v>
      </c>
      <c r="P140" s="4">
        <f t="shared" si="17"/>
        <v>0.0018083327332229131</v>
      </c>
      <c r="Q140" s="4">
        <f t="shared" si="17"/>
        <v>0.0011762164238219833</v>
      </c>
    </row>
    <row r="141" spans="2:17" ht="4.5" customHeight="1">
      <c r="B141" s="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9.75" customHeight="1">
      <c r="A142" s="3" t="s">
        <v>79</v>
      </c>
      <c r="B142" s="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9.75" customHeight="1">
      <c r="B143" s="5" t="s">
        <v>75</v>
      </c>
      <c r="C143" s="2">
        <v>772</v>
      </c>
      <c r="D143" s="2">
        <v>63573</v>
      </c>
      <c r="E143" s="2">
        <v>1184</v>
      </c>
      <c r="F143" s="2">
        <v>8720</v>
      </c>
      <c r="G143" s="2">
        <v>1788</v>
      </c>
      <c r="H143" s="2">
        <v>1705</v>
      </c>
      <c r="I143" s="2">
        <v>7836</v>
      </c>
      <c r="J143" s="2">
        <v>1229</v>
      </c>
      <c r="K143" s="2">
        <v>1508</v>
      </c>
      <c r="L143" s="2">
        <v>1569</v>
      </c>
      <c r="M143" s="2">
        <v>1059</v>
      </c>
      <c r="N143" s="2">
        <v>269</v>
      </c>
      <c r="O143" s="2">
        <v>221</v>
      </c>
      <c r="P143" s="2">
        <v>208</v>
      </c>
      <c r="Q143" s="2">
        <v>217</v>
      </c>
    </row>
    <row r="144" spans="1:17" ht="9.75" customHeight="1">
      <c r="A144" s="3" t="s">
        <v>127</v>
      </c>
      <c r="C144" s="2">
        <v>772</v>
      </c>
      <c r="D144" s="2">
        <v>63573</v>
      </c>
      <c r="E144" s="2">
        <v>1184</v>
      </c>
      <c r="F144" s="2">
        <v>8720</v>
      </c>
      <c r="G144" s="2">
        <v>1788</v>
      </c>
      <c r="H144" s="2">
        <v>1705</v>
      </c>
      <c r="I144" s="2">
        <v>7836</v>
      </c>
      <c r="J144" s="2">
        <v>1229</v>
      </c>
      <c r="K144" s="2">
        <v>1508</v>
      </c>
      <c r="L144" s="2">
        <v>1569</v>
      </c>
      <c r="M144" s="2">
        <v>1059</v>
      </c>
      <c r="N144" s="2">
        <v>269</v>
      </c>
      <c r="O144" s="2">
        <v>221</v>
      </c>
      <c r="P144" s="2">
        <v>208</v>
      </c>
      <c r="Q144" s="2">
        <v>217</v>
      </c>
    </row>
    <row r="145" spans="2:17" s="4" customFormat="1" ht="9.75" customHeight="1">
      <c r="B145" s="6" t="s">
        <v>128</v>
      </c>
      <c r="C145" s="4">
        <f aca="true" t="shared" si="18" ref="C145:Q145">C144/91858</f>
        <v>0.008404276165385704</v>
      </c>
      <c r="D145" s="4">
        <f t="shared" si="18"/>
        <v>0.6920790785778048</v>
      </c>
      <c r="E145" s="4">
        <f t="shared" si="18"/>
        <v>0.01288945981841538</v>
      </c>
      <c r="F145" s="4">
        <f t="shared" si="18"/>
        <v>0.0949291297437349</v>
      </c>
      <c r="G145" s="4">
        <f t="shared" si="18"/>
        <v>0.019464826144701606</v>
      </c>
      <c r="H145" s="4">
        <f t="shared" si="18"/>
        <v>0.01856125759324174</v>
      </c>
      <c r="I145" s="4">
        <f t="shared" si="18"/>
        <v>0.08530558035228288</v>
      </c>
      <c r="J145" s="4">
        <f t="shared" si="18"/>
        <v>0.013379346382459884</v>
      </c>
      <c r="K145" s="4">
        <f t="shared" si="18"/>
        <v>0.016416643079535807</v>
      </c>
      <c r="L145" s="4">
        <f t="shared" si="18"/>
        <v>0.017080711533018354</v>
      </c>
      <c r="M145" s="4">
        <f t="shared" si="18"/>
        <v>0.011528663807180648</v>
      </c>
      <c r="N145" s="4">
        <f t="shared" si="18"/>
        <v>0.0029284330161771428</v>
      </c>
      <c r="O145" s="4">
        <f t="shared" si="18"/>
        <v>0.002405887347863006</v>
      </c>
      <c r="P145" s="4">
        <f t="shared" si="18"/>
        <v>0.0022643645626945937</v>
      </c>
      <c r="Q145" s="4">
        <f t="shared" si="18"/>
        <v>0.0023623418755034944</v>
      </c>
    </row>
    <row r="146" spans="2:17" ht="4.5" customHeight="1">
      <c r="B146" s="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9.75" customHeight="1">
      <c r="A147" s="3" t="s">
        <v>82</v>
      </c>
      <c r="B147" s="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9.75" customHeight="1">
      <c r="B148" s="5" t="s">
        <v>80</v>
      </c>
      <c r="C148" s="2">
        <v>243</v>
      </c>
      <c r="D148" s="2">
        <v>33405</v>
      </c>
      <c r="E148" s="2">
        <v>797</v>
      </c>
      <c r="F148" s="2">
        <v>5849</v>
      </c>
      <c r="G148" s="2">
        <v>194</v>
      </c>
      <c r="H148" s="2">
        <v>1200</v>
      </c>
      <c r="I148" s="2">
        <v>6082</v>
      </c>
      <c r="J148" s="2">
        <v>998</v>
      </c>
      <c r="K148" s="2">
        <v>1042</v>
      </c>
      <c r="L148" s="2">
        <v>903</v>
      </c>
      <c r="M148" s="2">
        <v>412</v>
      </c>
      <c r="N148" s="2">
        <v>70</v>
      </c>
      <c r="O148" s="2">
        <v>115</v>
      </c>
      <c r="P148" s="2">
        <v>164</v>
      </c>
      <c r="Q148" s="2">
        <v>94</v>
      </c>
    </row>
    <row r="149" spans="2:17" ht="9.75" customHeight="1">
      <c r="B149" s="5" t="s">
        <v>81</v>
      </c>
      <c r="C149" s="2">
        <v>35</v>
      </c>
      <c r="D149" s="2">
        <v>4144</v>
      </c>
      <c r="E149" s="2">
        <v>192</v>
      </c>
      <c r="F149" s="2">
        <v>1345</v>
      </c>
      <c r="G149" s="2">
        <v>32</v>
      </c>
      <c r="H149" s="2">
        <v>196</v>
      </c>
      <c r="I149" s="2">
        <v>796</v>
      </c>
      <c r="J149" s="2">
        <v>171</v>
      </c>
      <c r="K149" s="2">
        <v>174</v>
      </c>
      <c r="L149" s="2">
        <v>71</v>
      </c>
      <c r="M149" s="2">
        <v>93</v>
      </c>
      <c r="N149" s="2">
        <v>11</v>
      </c>
      <c r="O149" s="2">
        <v>26</v>
      </c>
      <c r="P149" s="2">
        <v>34</v>
      </c>
      <c r="Q149" s="2">
        <v>16</v>
      </c>
    </row>
    <row r="150" spans="2:17" ht="9.75" customHeight="1">
      <c r="B150" s="5" t="s">
        <v>75</v>
      </c>
      <c r="C150" s="2">
        <v>9</v>
      </c>
      <c r="D150" s="2">
        <v>639</v>
      </c>
      <c r="E150" s="2">
        <v>21</v>
      </c>
      <c r="F150" s="2">
        <v>137</v>
      </c>
      <c r="G150" s="2">
        <v>10</v>
      </c>
      <c r="H150" s="2">
        <v>12</v>
      </c>
      <c r="I150" s="2">
        <v>69</v>
      </c>
      <c r="J150" s="2">
        <v>17</v>
      </c>
      <c r="K150" s="2">
        <v>48</v>
      </c>
      <c r="L150" s="2">
        <v>11</v>
      </c>
      <c r="M150" s="2">
        <v>16</v>
      </c>
      <c r="N150" s="2">
        <v>4</v>
      </c>
      <c r="O150" s="2">
        <v>4</v>
      </c>
      <c r="P150" s="2">
        <v>5</v>
      </c>
      <c r="Q150" s="2">
        <v>6</v>
      </c>
    </row>
    <row r="151" spans="2:17" ht="9.75" customHeight="1">
      <c r="B151" s="5" t="s">
        <v>77</v>
      </c>
      <c r="C151" s="2">
        <v>171</v>
      </c>
      <c r="D151" s="2">
        <v>25080</v>
      </c>
      <c r="E151" s="2">
        <v>442</v>
      </c>
      <c r="F151" s="2">
        <v>3119</v>
      </c>
      <c r="G151" s="2">
        <v>131</v>
      </c>
      <c r="H151" s="2">
        <v>605</v>
      </c>
      <c r="I151" s="2">
        <v>2580</v>
      </c>
      <c r="J151" s="2">
        <v>344</v>
      </c>
      <c r="K151" s="2">
        <v>915</v>
      </c>
      <c r="L151" s="2">
        <v>1094</v>
      </c>
      <c r="M151" s="2">
        <v>256</v>
      </c>
      <c r="N151" s="2">
        <v>43</v>
      </c>
      <c r="O151" s="2">
        <v>80</v>
      </c>
      <c r="P151" s="2">
        <v>103</v>
      </c>
      <c r="Q151" s="2">
        <v>58</v>
      </c>
    </row>
    <row r="152" spans="1:17" ht="9.75" customHeight="1">
      <c r="A152" s="3" t="s">
        <v>127</v>
      </c>
      <c r="C152" s="2">
        <v>458</v>
      </c>
      <c r="D152" s="2">
        <v>63268</v>
      </c>
      <c r="E152" s="2">
        <v>1452</v>
      </c>
      <c r="F152" s="2">
        <v>10450</v>
      </c>
      <c r="G152" s="2">
        <v>367</v>
      </c>
      <c r="H152" s="2">
        <v>2013</v>
      </c>
      <c r="I152" s="2">
        <v>9527</v>
      </c>
      <c r="J152" s="2">
        <v>1530</v>
      </c>
      <c r="K152" s="2">
        <v>2179</v>
      </c>
      <c r="L152" s="2">
        <v>2079</v>
      </c>
      <c r="M152" s="2">
        <v>777</v>
      </c>
      <c r="N152" s="2">
        <v>128</v>
      </c>
      <c r="O152" s="2">
        <v>225</v>
      </c>
      <c r="P152" s="2">
        <v>306</v>
      </c>
      <c r="Q152" s="2">
        <v>174</v>
      </c>
    </row>
    <row r="153" spans="2:17" s="4" customFormat="1" ht="9.75" customHeight="1">
      <c r="B153" s="6" t="s">
        <v>128</v>
      </c>
      <c r="C153" s="4">
        <f aca="true" t="shared" si="19" ref="C153:Q153">C152/94933</f>
        <v>0.004824455142047549</v>
      </c>
      <c r="D153" s="4">
        <f t="shared" si="19"/>
        <v>0.6664489692730663</v>
      </c>
      <c r="E153" s="4">
        <f t="shared" si="19"/>
        <v>0.01529499752456996</v>
      </c>
      <c r="F153" s="4">
        <f t="shared" si="19"/>
        <v>0.11007763369955653</v>
      </c>
      <c r="G153" s="4">
        <f t="shared" si="19"/>
        <v>0.0038658843605490186</v>
      </c>
      <c r="H153" s="4">
        <f t="shared" si="19"/>
        <v>0.021204428386335628</v>
      </c>
      <c r="I153" s="4">
        <f t="shared" si="19"/>
        <v>0.1003549872015</v>
      </c>
      <c r="J153" s="4">
        <f t="shared" si="19"/>
        <v>0.016116629622997272</v>
      </c>
      <c r="K153" s="4">
        <f t="shared" si="19"/>
        <v>0.02295303003170657</v>
      </c>
      <c r="L153" s="4">
        <f t="shared" si="19"/>
        <v>0.021899655546543353</v>
      </c>
      <c r="M153" s="4">
        <f t="shared" si="19"/>
        <v>0.008184719749718222</v>
      </c>
      <c r="N153" s="4">
        <f t="shared" si="19"/>
        <v>0.001348319341008922</v>
      </c>
      <c r="O153" s="4">
        <f t="shared" si="19"/>
        <v>0.002370092591617246</v>
      </c>
      <c r="P153" s="4">
        <f t="shared" si="19"/>
        <v>0.0032233259245994543</v>
      </c>
      <c r="Q153" s="4">
        <f t="shared" si="19"/>
        <v>0.0018328716041840034</v>
      </c>
    </row>
    <row r="154" spans="2:17" ht="4.5" customHeight="1">
      <c r="B154" s="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9.75" customHeight="1">
      <c r="A155" s="3" t="s">
        <v>86</v>
      </c>
      <c r="B155" s="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9.75" customHeight="1">
      <c r="B156" s="5" t="s">
        <v>47</v>
      </c>
      <c r="C156" s="2">
        <v>176</v>
      </c>
      <c r="D156" s="2">
        <v>7126</v>
      </c>
      <c r="E156" s="2">
        <v>432</v>
      </c>
      <c r="F156" s="2">
        <v>3405</v>
      </c>
      <c r="G156" s="2">
        <v>123</v>
      </c>
      <c r="H156" s="2">
        <v>387</v>
      </c>
      <c r="I156" s="2">
        <v>4108</v>
      </c>
      <c r="J156" s="2">
        <v>307</v>
      </c>
      <c r="K156" s="2">
        <v>480</v>
      </c>
      <c r="L156" s="2">
        <v>101</v>
      </c>
      <c r="M156" s="2">
        <v>273</v>
      </c>
      <c r="N156" s="2">
        <v>97</v>
      </c>
      <c r="O156" s="2">
        <v>58</v>
      </c>
      <c r="P156" s="2">
        <v>55</v>
      </c>
      <c r="Q156" s="2">
        <v>59</v>
      </c>
    </row>
    <row r="157" spans="2:17" ht="9.75" customHeight="1">
      <c r="B157" s="5" t="s">
        <v>83</v>
      </c>
      <c r="C157" s="2">
        <v>194</v>
      </c>
      <c r="D157" s="2">
        <v>6190</v>
      </c>
      <c r="E157" s="2">
        <v>271</v>
      </c>
      <c r="F157" s="2">
        <v>2206</v>
      </c>
      <c r="G157" s="2">
        <v>98</v>
      </c>
      <c r="H157" s="2">
        <v>277</v>
      </c>
      <c r="I157" s="2">
        <v>1545</v>
      </c>
      <c r="J157" s="2">
        <v>373</v>
      </c>
      <c r="K157" s="2">
        <v>380</v>
      </c>
      <c r="L157" s="2">
        <v>117</v>
      </c>
      <c r="M157" s="2">
        <v>184</v>
      </c>
      <c r="N157" s="2">
        <v>47</v>
      </c>
      <c r="O157" s="2">
        <v>29</v>
      </c>
      <c r="P157" s="2">
        <v>12</v>
      </c>
      <c r="Q157" s="2">
        <v>101</v>
      </c>
    </row>
    <row r="158" spans="2:17" ht="9.75" customHeight="1">
      <c r="B158" s="5" t="s">
        <v>84</v>
      </c>
      <c r="C158" s="2">
        <v>95</v>
      </c>
      <c r="D158" s="2">
        <v>4745</v>
      </c>
      <c r="E158" s="2">
        <v>375</v>
      </c>
      <c r="F158" s="2">
        <v>3136</v>
      </c>
      <c r="G158" s="2">
        <v>90</v>
      </c>
      <c r="H158" s="2">
        <v>489</v>
      </c>
      <c r="I158" s="2">
        <v>4548</v>
      </c>
      <c r="J158" s="2">
        <v>574</v>
      </c>
      <c r="K158" s="2">
        <v>216</v>
      </c>
      <c r="L158" s="2">
        <v>87</v>
      </c>
      <c r="M158" s="2">
        <v>179</v>
      </c>
      <c r="N158" s="2">
        <v>50</v>
      </c>
      <c r="O158" s="2">
        <v>39</v>
      </c>
      <c r="P158" s="2">
        <v>11</v>
      </c>
      <c r="Q158" s="2">
        <v>38</v>
      </c>
    </row>
    <row r="159" spans="2:17" ht="9.75" customHeight="1">
      <c r="B159" s="5" t="s">
        <v>85</v>
      </c>
      <c r="C159" s="2">
        <v>49</v>
      </c>
      <c r="D159" s="2">
        <v>558</v>
      </c>
      <c r="E159" s="2">
        <v>47</v>
      </c>
      <c r="F159" s="2">
        <v>431</v>
      </c>
      <c r="G159" s="2">
        <v>48</v>
      </c>
      <c r="H159" s="2">
        <v>51</v>
      </c>
      <c r="I159" s="2">
        <v>434</v>
      </c>
      <c r="J159" s="2">
        <v>16</v>
      </c>
      <c r="K159" s="2">
        <v>42</v>
      </c>
      <c r="L159" s="2">
        <v>22</v>
      </c>
      <c r="M159" s="2">
        <v>58</v>
      </c>
      <c r="N159" s="2">
        <v>4</v>
      </c>
      <c r="O159" s="2">
        <v>8</v>
      </c>
      <c r="P159" s="2">
        <v>3</v>
      </c>
      <c r="Q159" s="2">
        <v>11</v>
      </c>
    </row>
    <row r="160" spans="1:17" ht="9.75" customHeight="1">
      <c r="A160" s="3" t="s">
        <v>127</v>
      </c>
      <c r="C160" s="2">
        <v>514</v>
      </c>
      <c r="D160" s="2">
        <v>18619</v>
      </c>
      <c r="E160" s="2">
        <v>1125</v>
      </c>
      <c r="F160" s="2">
        <v>9178</v>
      </c>
      <c r="G160" s="2">
        <v>359</v>
      </c>
      <c r="H160" s="2">
        <v>1204</v>
      </c>
      <c r="I160" s="2">
        <v>10635</v>
      </c>
      <c r="J160" s="2">
        <v>1270</v>
      </c>
      <c r="K160" s="2">
        <v>1118</v>
      </c>
      <c r="L160" s="2">
        <v>327</v>
      </c>
      <c r="M160" s="2">
        <v>694</v>
      </c>
      <c r="N160" s="2">
        <v>198</v>
      </c>
      <c r="O160" s="2">
        <v>134</v>
      </c>
      <c r="P160" s="2">
        <v>81</v>
      </c>
      <c r="Q160" s="2">
        <v>209</v>
      </c>
    </row>
    <row r="161" spans="2:17" s="4" customFormat="1" ht="9.75" customHeight="1">
      <c r="B161" s="6" t="s">
        <v>128</v>
      </c>
      <c r="C161" s="4">
        <f aca="true" t="shared" si="20" ref="C161:Q161">C160/45665</f>
        <v>0.011255885251286544</v>
      </c>
      <c r="D161" s="4">
        <f t="shared" si="20"/>
        <v>0.40773020913172014</v>
      </c>
      <c r="E161" s="4">
        <f t="shared" si="20"/>
        <v>0.024635935618088252</v>
      </c>
      <c r="F161" s="4">
        <f t="shared" si="20"/>
        <v>0.20098543742472352</v>
      </c>
      <c r="G161" s="4">
        <f t="shared" si="20"/>
        <v>0.007861600788349939</v>
      </c>
      <c r="H161" s="4">
        <f t="shared" si="20"/>
        <v>0.026365925763714004</v>
      </c>
      <c r="I161" s="4">
        <f t="shared" si="20"/>
        <v>0.2328917113763276</v>
      </c>
      <c r="J161" s="4">
        <f t="shared" si="20"/>
        <v>0.02781123398664185</v>
      </c>
      <c r="K161" s="4">
        <f t="shared" si="20"/>
        <v>0.024482645352020146</v>
      </c>
      <c r="L161" s="4">
        <f t="shared" si="20"/>
        <v>0.007160845286324318</v>
      </c>
      <c r="M161" s="4">
        <f t="shared" si="20"/>
        <v>0.015197634950180663</v>
      </c>
      <c r="N161" s="4">
        <f t="shared" si="20"/>
        <v>0.004335924668783533</v>
      </c>
      <c r="O161" s="4">
        <f t="shared" si="20"/>
        <v>0.0029344136647322895</v>
      </c>
      <c r="P161" s="4">
        <f t="shared" si="20"/>
        <v>0.001773787364502354</v>
      </c>
      <c r="Q161" s="4">
        <f t="shared" si="20"/>
        <v>0.00457680937260484</v>
      </c>
    </row>
    <row r="162" spans="2:17" ht="4.5" customHeight="1">
      <c r="B162" s="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9.75" customHeight="1">
      <c r="A163" s="3" t="s">
        <v>87</v>
      </c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9.75" customHeight="1">
      <c r="B164" s="5" t="s">
        <v>47</v>
      </c>
      <c r="C164" s="2">
        <v>345</v>
      </c>
      <c r="D164" s="2">
        <v>21885</v>
      </c>
      <c r="E164" s="2">
        <v>1246</v>
      </c>
      <c r="F164" s="2">
        <v>14393</v>
      </c>
      <c r="G164" s="2">
        <v>246</v>
      </c>
      <c r="H164" s="2">
        <v>848</v>
      </c>
      <c r="I164" s="2">
        <v>18587</v>
      </c>
      <c r="J164" s="2">
        <v>302</v>
      </c>
      <c r="K164" s="2">
        <v>527</v>
      </c>
      <c r="L164" s="2">
        <v>330</v>
      </c>
      <c r="M164" s="2">
        <v>631</v>
      </c>
      <c r="N164" s="2">
        <v>120</v>
      </c>
      <c r="O164" s="2">
        <v>202</v>
      </c>
      <c r="P164" s="2">
        <v>113</v>
      </c>
      <c r="Q164" s="2">
        <v>108</v>
      </c>
    </row>
    <row r="165" spans="2:17" ht="9.75" customHeight="1">
      <c r="B165" s="5" t="s">
        <v>85</v>
      </c>
      <c r="C165" s="2">
        <v>400</v>
      </c>
      <c r="D165" s="2">
        <v>9672</v>
      </c>
      <c r="E165" s="2">
        <v>828</v>
      </c>
      <c r="F165" s="2">
        <v>7387</v>
      </c>
      <c r="G165" s="2">
        <v>786</v>
      </c>
      <c r="H165" s="2">
        <v>669</v>
      </c>
      <c r="I165" s="2">
        <v>9341</v>
      </c>
      <c r="J165" s="2">
        <v>306</v>
      </c>
      <c r="K165" s="2">
        <v>412</v>
      </c>
      <c r="L165" s="2">
        <v>264</v>
      </c>
      <c r="M165" s="2">
        <v>547</v>
      </c>
      <c r="N165" s="2">
        <v>68</v>
      </c>
      <c r="O165" s="2">
        <v>95</v>
      </c>
      <c r="P165" s="2">
        <v>62</v>
      </c>
      <c r="Q165" s="2">
        <v>77</v>
      </c>
    </row>
    <row r="166" spans="1:17" ht="9.75" customHeight="1">
      <c r="A166" s="3" t="s">
        <v>127</v>
      </c>
      <c r="C166" s="2">
        <v>745</v>
      </c>
      <c r="D166" s="2">
        <v>31557</v>
      </c>
      <c r="E166" s="2">
        <v>2074</v>
      </c>
      <c r="F166" s="2">
        <v>21780</v>
      </c>
      <c r="G166" s="2">
        <v>1032</v>
      </c>
      <c r="H166" s="2">
        <v>1517</v>
      </c>
      <c r="I166" s="2">
        <v>27928</v>
      </c>
      <c r="J166" s="2">
        <v>608</v>
      </c>
      <c r="K166" s="2">
        <v>939</v>
      </c>
      <c r="L166" s="2">
        <v>594</v>
      </c>
      <c r="M166" s="2">
        <v>1178</v>
      </c>
      <c r="N166" s="2">
        <v>188</v>
      </c>
      <c r="O166" s="2">
        <v>297</v>
      </c>
      <c r="P166" s="2">
        <v>175</v>
      </c>
      <c r="Q166" s="2">
        <v>185</v>
      </c>
    </row>
    <row r="167" spans="2:17" s="4" customFormat="1" ht="9.75" customHeight="1">
      <c r="B167" s="6" t="s">
        <v>128</v>
      </c>
      <c r="C167" s="4">
        <f aca="true" t="shared" si="21" ref="C167:Q167">C166/90797</f>
        <v>0.00820511690914898</v>
      </c>
      <c r="D167" s="4">
        <f t="shared" si="21"/>
        <v>0.34755553597585825</v>
      </c>
      <c r="E167" s="4">
        <f t="shared" si="21"/>
        <v>0.022842164388691258</v>
      </c>
      <c r="F167" s="4">
        <f t="shared" si="21"/>
        <v>0.23987576682048967</v>
      </c>
      <c r="G167" s="4">
        <f t="shared" si="21"/>
        <v>0.011366014295626508</v>
      </c>
      <c r="H167" s="4">
        <f t="shared" si="21"/>
        <v>0.01670760047138121</v>
      </c>
      <c r="I167" s="4">
        <f t="shared" si="21"/>
        <v>0.30758725508552043</v>
      </c>
      <c r="J167" s="4">
        <f t="shared" si="21"/>
        <v>0.006696256484245074</v>
      </c>
      <c r="K167" s="4">
        <f t="shared" si="21"/>
        <v>0.010341751379450863</v>
      </c>
      <c r="L167" s="4">
        <f t="shared" si="21"/>
        <v>0.006542066367831536</v>
      </c>
      <c r="M167" s="4">
        <f t="shared" si="21"/>
        <v>0.012973996938224831</v>
      </c>
      <c r="N167" s="4">
        <f t="shared" si="21"/>
        <v>0.0020705529918389376</v>
      </c>
      <c r="O167" s="4">
        <f t="shared" si="21"/>
        <v>0.003271033183915768</v>
      </c>
      <c r="P167" s="4">
        <f t="shared" si="21"/>
        <v>0.0019273764551692237</v>
      </c>
      <c r="Q167" s="4">
        <f t="shared" si="21"/>
        <v>0.002037512252607465</v>
      </c>
    </row>
    <row r="168" spans="2:17" ht="4.5" customHeight="1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9.75" customHeight="1">
      <c r="A169" s="3" t="s">
        <v>89</v>
      </c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9.75" customHeight="1">
      <c r="B170" s="5" t="s">
        <v>83</v>
      </c>
      <c r="C170" s="2">
        <v>347</v>
      </c>
      <c r="D170" s="2">
        <v>17491</v>
      </c>
      <c r="E170" s="2">
        <v>2189</v>
      </c>
      <c r="F170" s="2">
        <v>17792</v>
      </c>
      <c r="G170" s="2">
        <v>434</v>
      </c>
      <c r="H170" s="2">
        <v>1871</v>
      </c>
      <c r="I170" s="2">
        <v>15341</v>
      </c>
      <c r="J170" s="2">
        <v>605</v>
      </c>
      <c r="K170" s="2">
        <v>522</v>
      </c>
      <c r="L170" s="2">
        <v>502</v>
      </c>
      <c r="M170" s="2">
        <v>951</v>
      </c>
      <c r="N170" s="2">
        <v>216</v>
      </c>
      <c r="O170" s="2">
        <v>233</v>
      </c>
      <c r="P170" s="2">
        <v>144</v>
      </c>
      <c r="Q170" s="2">
        <v>291</v>
      </c>
    </row>
    <row r="171" spans="2:17" ht="9.75" customHeight="1">
      <c r="B171" s="5" t="s">
        <v>88</v>
      </c>
      <c r="C171" s="2">
        <v>82</v>
      </c>
      <c r="D171" s="2">
        <v>2270</v>
      </c>
      <c r="E171" s="2">
        <v>241</v>
      </c>
      <c r="F171" s="2">
        <v>1796</v>
      </c>
      <c r="G171" s="2">
        <v>34</v>
      </c>
      <c r="H171" s="2">
        <v>113</v>
      </c>
      <c r="I171" s="2">
        <v>2425</v>
      </c>
      <c r="J171" s="2">
        <v>52</v>
      </c>
      <c r="K171" s="2">
        <v>65</v>
      </c>
      <c r="L171" s="2">
        <v>48</v>
      </c>
      <c r="M171" s="2">
        <v>81</v>
      </c>
      <c r="N171" s="2">
        <v>70</v>
      </c>
      <c r="O171" s="2">
        <v>22</v>
      </c>
      <c r="P171" s="2">
        <v>17</v>
      </c>
      <c r="Q171" s="2">
        <v>28</v>
      </c>
    </row>
    <row r="172" spans="2:17" ht="9.75" customHeight="1">
      <c r="B172" s="5" t="s">
        <v>85</v>
      </c>
      <c r="C172" s="2">
        <v>131</v>
      </c>
      <c r="D172" s="2">
        <v>3217</v>
      </c>
      <c r="E172" s="2">
        <v>295</v>
      </c>
      <c r="F172" s="2">
        <v>2465</v>
      </c>
      <c r="G172" s="2">
        <v>262</v>
      </c>
      <c r="H172" s="2">
        <v>223</v>
      </c>
      <c r="I172" s="2">
        <v>2650</v>
      </c>
      <c r="J172" s="2">
        <v>105</v>
      </c>
      <c r="K172" s="2">
        <v>181</v>
      </c>
      <c r="L172" s="2">
        <v>136</v>
      </c>
      <c r="M172" s="2">
        <v>208</v>
      </c>
      <c r="N172" s="2">
        <v>20</v>
      </c>
      <c r="O172" s="2">
        <v>32</v>
      </c>
      <c r="P172" s="2">
        <v>20</v>
      </c>
      <c r="Q172" s="2">
        <v>35</v>
      </c>
    </row>
    <row r="173" spans="1:17" ht="9.75" customHeight="1">
      <c r="A173" s="3" t="s">
        <v>127</v>
      </c>
      <c r="C173" s="2">
        <v>560</v>
      </c>
      <c r="D173" s="2">
        <v>22978</v>
      </c>
      <c r="E173" s="2">
        <v>2725</v>
      </c>
      <c r="F173" s="2">
        <v>22053</v>
      </c>
      <c r="G173" s="2">
        <v>730</v>
      </c>
      <c r="H173" s="2">
        <v>2207</v>
      </c>
      <c r="I173" s="2">
        <v>20416</v>
      </c>
      <c r="J173" s="2">
        <v>762</v>
      </c>
      <c r="K173" s="2">
        <v>768</v>
      </c>
      <c r="L173" s="2">
        <v>686</v>
      </c>
      <c r="M173" s="2">
        <v>1240</v>
      </c>
      <c r="N173" s="2">
        <v>306</v>
      </c>
      <c r="O173" s="2">
        <v>287</v>
      </c>
      <c r="P173" s="2">
        <v>181</v>
      </c>
      <c r="Q173" s="2">
        <v>354</v>
      </c>
    </row>
    <row r="174" spans="2:17" s="4" customFormat="1" ht="9.75" customHeight="1">
      <c r="B174" s="6" t="s">
        <v>128</v>
      </c>
      <c r="C174" s="4">
        <f aca="true" t="shared" si="22" ref="C174:Q174">C173/76254</f>
        <v>0.007343877042515802</v>
      </c>
      <c r="D174" s="4">
        <f t="shared" si="22"/>
        <v>0.3013350119338002</v>
      </c>
      <c r="E174" s="4">
        <f t="shared" si="22"/>
        <v>0.03573583025152779</v>
      </c>
      <c r="F174" s="4">
        <f t="shared" si="22"/>
        <v>0.28920450074750176</v>
      </c>
      <c r="G174" s="4">
        <f t="shared" si="22"/>
        <v>0.009573268287565242</v>
      </c>
      <c r="H174" s="4">
        <f t="shared" si="22"/>
        <v>0.028942743987200672</v>
      </c>
      <c r="I174" s="4">
        <f t="shared" si="22"/>
        <v>0.2677367744642904</v>
      </c>
      <c r="J174" s="4">
        <f t="shared" si="22"/>
        <v>0.009992918404280432</v>
      </c>
      <c r="K174" s="4">
        <f t="shared" si="22"/>
        <v>0.01007160280116453</v>
      </c>
      <c r="L174" s="4">
        <f t="shared" si="22"/>
        <v>0.008996249377081858</v>
      </c>
      <c r="M174" s="4">
        <f t="shared" si="22"/>
        <v>0.01626144202271356</v>
      </c>
      <c r="N174" s="4">
        <f t="shared" si="22"/>
        <v>0.004012904241088992</v>
      </c>
      <c r="O174" s="4">
        <f t="shared" si="22"/>
        <v>0.0037637369842893485</v>
      </c>
      <c r="P174" s="4">
        <f t="shared" si="22"/>
        <v>0.002373645972670286</v>
      </c>
      <c r="Q174" s="4">
        <f t="shared" si="22"/>
        <v>0.0046423794161617755</v>
      </c>
    </row>
    <row r="175" spans="2:17" ht="4.5" customHeight="1">
      <c r="B175" s="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9.75" customHeight="1">
      <c r="A176" s="3" t="s">
        <v>93</v>
      </c>
      <c r="B176" s="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9.75" customHeight="1">
      <c r="B177" s="5" t="s">
        <v>90</v>
      </c>
      <c r="C177" s="2">
        <v>207</v>
      </c>
      <c r="D177" s="2">
        <v>31205</v>
      </c>
      <c r="E177" s="2">
        <v>1565</v>
      </c>
      <c r="F177" s="2">
        <v>13769</v>
      </c>
      <c r="G177" s="2">
        <v>255</v>
      </c>
      <c r="H177" s="2">
        <v>2251</v>
      </c>
      <c r="I177" s="2">
        <v>8842</v>
      </c>
      <c r="J177" s="2">
        <v>333</v>
      </c>
      <c r="K177" s="2">
        <v>550</v>
      </c>
      <c r="L177" s="2">
        <v>694</v>
      </c>
      <c r="M177" s="2">
        <v>529</v>
      </c>
      <c r="N177" s="2">
        <v>119</v>
      </c>
      <c r="O177" s="2">
        <v>205</v>
      </c>
      <c r="P177" s="2">
        <v>111</v>
      </c>
      <c r="Q177" s="2">
        <v>110</v>
      </c>
    </row>
    <row r="178" spans="2:17" ht="9.75" customHeight="1">
      <c r="B178" s="5" t="s">
        <v>91</v>
      </c>
      <c r="C178" s="2">
        <v>525</v>
      </c>
      <c r="D178" s="2">
        <v>37009</v>
      </c>
      <c r="E178" s="2">
        <v>2539</v>
      </c>
      <c r="F178" s="2">
        <v>12323</v>
      </c>
      <c r="G178" s="2">
        <v>316</v>
      </c>
      <c r="H178" s="2">
        <v>2002</v>
      </c>
      <c r="I178" s="2">
        <v>13153</v>
      </c>
      <c r="J178" s="2">
        <v>390</v>
      </c>
      <c r="K178" s="2">
        <v>839</v>
      </c>
      <c r="L178" s="2">
        <v>844</v>
      </c>
      <c r="M178" s="2">
        <v>699</v>
      </c>
      <c r="N178" s="2">
        <v>151</v>
      </c>
      <c r="O178" s="2">
        <v>289</v>
      </c>
      <c r="P178" s="2">
        <v>131</v>
      </c>
      <c r="Q178" s="2">
        <v>141</v>
      </c>
    </row>
    <row r="179" spans="2:17" ht="9.75" customHeight="1">
      <c r="B179" s="5" t="s">
        <v>92</v>
      </c>
      <c r="C179" s="2">
        <v>9</v>
      </c>
      <c r="D179" s="2">
        <v>748</v>
      </c>
      <c r="E179" s="2">
        <v>33</v>
      </c>
      <c r="F179" s="2">
        <v>172</v>
      </c>
      <c r="G179" s="2">
        <v>4</v>
      </c>
      <c r="H179" s="2">
        <v>17</v>
      </c>
      <c r="I179" s="2">
        <v>199</v>
      </c>
      <c r="J179" s="2">
        <v>6</v>
      </c>
      <c r="K179" s="2">
        <v>20</v>
      </c>
      <c r="L179" s="2">
        <v>27</v>
      </c>
      <c r="M179" s="2">
        <v>11</v>
      </c>
      <c r="N179" s="2">
        <v>1</v>
      </c>
      <c r="O179" s="2">
        <v>6</v>
      </c>
      <c r="P179" s="2">
        <v>5</v>
      </c>
      <c r="Q179" s="2">
        <v>2</v>
      </c>
    </row>
    <row r="180" spans="1:17" ht="9.75" customHeight="1">
      <c r="A180" s="3" t="s">
        <v>127</v>
      </c>
      <c r="C180" s="2">
        <v>741</v>
      </c>
      <c r="D180" s="2">
        <v>68962</v>
      </c>
      <c r="E180" s="2">
        <v>4137</v>
      </c>
      <c r="F180" s="2">
        <v>26264</v>
      </c>
      <c r="G180" s="2">
        <v>575</v>
      </c>
      <c r="H180" s="2">
        <v>4270</v>
      </c>
      <c r="I180" s="2">
        <v>22194</v>
      </c>
      <c r="J180" s="2">
        <v>729</v>
      </c>
      <c r="K180" s="2">
        <v>1409</v>
      </c>
      <c r="L180" s="2">
        <v>1565</v>
      </c>
      <c r="M180" s="2">
        <v>1239</v>
      </c>
      <c r="N180" s="2">
        <v>271</v>
      </c>
      <c r="O180" s="2">
        <v>500</v>
      </c>
      <c r="P180" s="2">
        <v>247</v>
      </c>
      <c r="Q180" s="2">
        <v>253</v>
      </c>
    </row>
    <row r="181" spans="2:17" s="4" customFormat="1" ht="9.75" customHeight="1">
      <c r="B181" s="6" t="s">
        <v>128</v>
      </c>
      <c r="C181" s="4">
        <f aca="true" t="shared" si="23" ref="C181:Q181">C180/133356</f>
        <v>0.005556555385584451</v>
      </c>
      <c r="D181" s="4">
        <f t="shared" si="23"/>
        <v>0.5171270883949729</v>
      </c>
      <c r="E181" s="4">
        <f t="shared" si="23"/>
        <v>0.031022226221542337</v>
      </c>
      <c r="F181" s="4">
        <f t="shared" si="23"/>
        <v>0.1969465190917544</v>
      </c>
      <c r="G181" s="4">
        <f t="shared" si="23"/>
        <v>0.0043117669996100665</v>
      </c>
      <c r="H181" s="4">
        <f t="shared" si="23"/>
        <v>0.032019556675365185</v>
      </c>
      <c r="I181" s="4">
        <f t="shared" si="23"/>
        <v>0.16642670745973184</v>
      </c>
      <c r="J181" s="4">
        <f t="shared" si="23"/>
        <v>0.005466570682983893</v>
      </c>
      <c r="K181" s="4">
        <f t="shared" si="23"/>
        <v>0.010565703830348841</v>
      </c>
      <c r="L181" s="4">
        <f t="shared" si="23"/>
        <v>0.011735504964156094</v>
      </c>
      <c r="M181" s="4">
        <f t="shared" si="23"/>
        <v>0.009290920543507603</v>
      </c>
      <c r="N181" s="4">
        <f t="shared" si="23"/>
        <v>0.002032154533729266</v>
      </c>
      <c r="O181" s="4">
        <f t="shared" si="23"/>
        <v>0.0037493626083565795</v>
      </c>
      <c r="P181" s="4">
        <f t="shared" si="23"/>
        <v>0.0018521851285281503</v>
      </c>
      <c r="Q181" s="4">
        <f t="shared" si="23"/>
        <v>0.0018971774798284293</v>
      </c>
    </row>
    <row r="182" spans="2:17" ht="4.5" customHeight="1">
      <c r="B182" s="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9.75" customHeight="1">
      <c r="A183" s="3" t="s">
        <v>94</v>
      </c>
      <c r="B183" s="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9.75" customHeight="1">
      <c r="B184" s="5" t="s">
        <v>88</v>
      </c>
      <c r="C184" s="2">
        <v>679</v>
      </c>
      <c r="D184" s="2">
        <v>18289</v>
      </c>
      <c r="E184" s="2">
        <v>991</v>
      </c>
      <c r="F184" s="2">
        <v>12035</v>
      </c>
      <c r="G184" s="2">
        <v>229</v>
      </c>
      <c r="H184" s="2">
        <v>654</v>
      </c>
      <c r="I184" s="2">
        <v>16285</v>
      </c>
      <c r="J184" s="2">
        <v>364</v>
      </c>
      <c r="K184" s="2">
        <v>410</v>
      </c>
      <c r="L184" s="2">
        <v>448</v>
      </c>
      <c r="M184" s="2">
        <v>532</v>
      </c>
      <c r="N184" s="2">
        <v>284</v>
      </c>
      <c r="O184" s="2">
        <v>236</v>
      </c>
      <c r="P184" s="2">
        <v>127</v>
      </c>
      <c r="Q184" s="2">
        <v>129</v>
      </c>
    </row>
    <row r="185" spans="2:17" ht="9.75" customHeight="1">
      <c r="B185" s="5" t="s">
        <v>92</v>
      </c>
      <c r="C185" s="2">
        <v>113</v>
      </c>
      <c r="D185" s="2">
        <v>4985</v>
      </c>
      <c r="E185" s="2">
        <v>217</v>
      </c>
      <c r="F185" s="2">
        <v>3083</v>
      </c>
      <c r="G185" s="2">
        <v>69</v>
      </c>
      <c r="H185" s="2">
        <v>186</v>
      </c>
      <c r="I185" s="2">
        <v>5221</v>
      </c>
      <c r="J185" s="2">
        <v>69</v>
      </c>
      <c r="K185" s="2">
        <v>96</v>
      </c>
      <c r="L185" s="2">
        <v>142</v>
      </c>
      <c r="M185" s="2">
        <v>147</v>
      </c>
      <c r="N185" s="2">
        <v>25</v>
      </c>
      <c r="O185" s="2">
        <v>63</v>
      </c>
      <c r="P185" s="2">
        <v>16</v>
      </c>
      <c r="Q185" s="2">
        <v>18</v>
      </c>
    </row>
    <row r="186" spans="1:17" ht="9.75" customHeight="1">
      <c r="A186" s="3" t="s">
        <v>127</v>
      </c>
      <c r="C186" s="2">
        <v>792</v>
      </c>
      <c r="D186" s="2">
        <v>23274</v>
      </c>
      <c r="E186" s="2">
        <v>1208</v>
      </c>
      <c r="F186" s="2">
        <v>15118</v>
      </c>
      <c r="G186" s="2">
        <v>298</v>
      </c>
      <c r="H186" s="2">
        <v>840</v>
      </c>
      <c r="I186" s="2">
        <v>21506</v>
      </c>
      <c r="J186" s="2">
        <v>433</v>
      </c>
      <c r="K186" s="2">
        <v>506</v>
      </c>
      <c r="L186" s="2">
        <v>590</v>
      </c>
      <c r="M186" s="2">
        <v>679</v>
      </c>
      <c r="N186" s="2">
        <v>309</v>
      </c>
      <c r="O186" s="2">
        <v>299</v>
      </c>
      <c r="P186" s="2">
        <v>143</v>
      </c>
      <c r="Q186" s="2">
        <v>147</v>
      </c>
    </row>
    <row r="187" spans="2:17" s="4" customFormat="1" ht="9.75" customHeight="1">
      <c r="B187" s="6" t="s">
        <v>128</v>
      </c>
      <c r="C187" s="4">
        <f aca="true" t="shared" si="24" ref="C187:Q187">C186/66142</f>
        <v>0.011974237247134952</v>
      </c>
      <c r="D187" s="4">
        <f t="shared" si="24"/>
        <v>0.3518792900123976</v>
      </c>
      <c r="E187" s="4">
        <f t="shared" si="24"/>
        <v>0.018263735599165432</v>
      </c>
      <c r="F187" s="4">
        <f t="shared" si="24"/>
        <v>0.2285688367451846</v>
      </c>
      <c r="G187" s="4">
        <f t="shared" si="24"/>
        <v>0.0045054579540987575</v>
      </c>
      <c r="H187" s="4">
        <f t="shared" si="24"/>
        <v>0.012699948595446162</v>
      </c>
      <c r="I187" s="4">
        <f t="shared" si="24"/>
        <v>0.32514892201626805</v>
      </c>
      <c r="J187" s="4">
        <f t="shared" si="24"/>
        <v>0.006546521121224033</v>
      </c>
      <c r="K187" s="4">
        <f t="shared" si="24"/>
        <v>0.007650207130113997</v>
      </c>
      <c r="L187" s="4">
        <f t="shared" si="24"/>
        <v>0.008920201989658613</v>
      </c>
      <c r="M187" s="4">
        <f t="shared" si="24"/>
        <v>0.01026579178131898</v>
      </c>
      <c r="N187" s="4">
        <f t="shared" si="24"/>
        <v>0.00467176680475341</v>
      </c>
      <c r="O187" s="4">
        <f t="shared" si="24"/>
        <v>0.004520576940521907</v>
      </c>
      <c r="P187" s="4">
        <f t="shared" si="24"/>
        <v>0.0021620150585104775</v>
      </c>
      <c r="Q187" s="4">
        <f t="shared" si="24"/>
        <v>0.002222491004203078</v>
      </c>
    </row>
    <row r="188" spans="2:17" ht="4.5" customHeight="1">
      <c r="B188" s="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9.75" customHeight="1">
      <c r="A189" s="3" t="s">
        <v>95</v>
      </c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9.75" customHeight="1">
      <c r="B190" s="5" t="s">
        <v>88</v>
      </c>
      <c r="C190" s="2">
        <v>0</v>
      </c>
      <c r="D190" s="2">
        <v>617</v>
      </c>
      <c r="E190" s="2">
        <v>28</v>
      </c>
      <c r="F190" s="2">
        <v>196</v>
      </c>
      <c r="G190" s="2">
        <v>4</v>
      </c>
      <c r="H190" s="2">
        <v>25</v>
      </c>
      <c r="I190" s="2">
        <v>541</v>
      </c>
      <c r="J190" s="2">
        <v>9</v>
      </c>
      <c r="K190" s="2">
        <v>5</v>
      </c>
      <c r="L190" s="2">
        <v>15</v>
      </c>
      <c r="M190" s="2">
        <v>9</v>
      </c>
      <c r="N190" s="2">
        <v>2</v>
      </c>
      <c r="O190" s="2">
        <v>3</v>
      </c>
      <c r="P190" s="2">
        <v>8</v>
      </c>
      <c r="Q190" s="2">
        <v>1</v>
      </c>
    </row>
    <row r="191" spans="2:17" ht="9.75" customHeight="1">
      <c r="B191" s="5" t="s">
        <v>92</v>
      </c>
      <c r="C191" s="2">
        <v>474</v>
      </c>
      <c r="D191" s="2">
        <v>40635</v>
      </c>
      <c r="E191" s="2">
        <v>1775</v>
      </c>
      <c r="F191" s="2">
        <v>13459</v>
      </c>
      <c r="G191" s="2">
        <v>400</v>
      </c>
      <c r="H191" s="2">
        <v>1442</v>
      </c>
      <c r="I191" s="2">
        <v>22669</v>
      </c>
      <c r="J191" s="2">
        <v>1015</v>
      </c>
      <c r="K191" s="2">
        <v>1067</v>
      </c>
      <c r="L191" s="2">
        <v>1138</v>
      </c>
      <c r="M191" s="2">
        <v>724</v>
      </c>
      <c r="N191" s="2">
        <v>141</v>
      </c>
      <c r="O191" s="2">
        <v>242</v>
      </c>
      <c r="P191" s="2">
        <v>167</v>
      </c>
      <c r="Q191" s="2">
        <v>137</v>
      </c>
    </row>
    <row r="192" spans="1:17" ht="9.75" customHeight="1">
      <c r="A192" s="3" t="s">
        <v>127</v>
      </c>
      <c r="C192" s="2">
        <v>474</v>
      </c>
      <c r="D192" s="2">
        <v>41252</v>
      </c>
      <c r="E192" s="2">
        <v>1803</v>
      </c>
      <c r="F192" s="2">
        <v>13655</v>
      </c>
      <c r="G192" s="2">
        <v>404</v>
      </c>
      <c r="H192" s="2">
        <v>1467</v>
      </c>
      <c r="I192" s="2">
        <v>23210</v>
      </c>
      <c r="J192" s="2">
        <v>1024</v>
      </c>
      <c r="K192" s="2">
        <v>1072</v>
      </c>
      <c r="L192" s="2">
        <v>1153</v>
      </c>
      <c r="M192" s="2">
        <v>733</v>
      </c>
      <c r="N192" s="2">
        <v>143</v>
      </c>
      <c r="O192" s="2">
        <v>245</v>
      </c>
      <c r="P192" s="2">
        <v>175</v>
      </c>
      <c r="Q192" s="2">
        <v>138</v>
      </c>
    </row>
    <row r="193" spans="2:17" s="4" customFormat="1" ht="9.75" customHeight="1">
      <c r="B193" s="6" t="s">
        <v>128</v>
      </c>
      <c r="C193" s="4">
        <f aca="true" t="shared" si="25" ref="C193:Q193">C192/86948</f>
        <v>0.005451534250356535</v>
      </c>
      <c r="D193" s="4">
        <f t="shared" si="25"/>
        <v>0.47444449556056495</v>
      </c>
      <c r="E193" s="4">
        <f t="shared" si="25"/>
        <v>0.020736532180153654</v>
      </c>
      <c r="F193" s="4">
        <f t="shared" si="25"/>
        <v>0.15704789069328795</v>
      </c>
      <c r="G193" s="4">
        <f t="shared" si="25"/>
        <v>0.004646455352624557</v>
      </c>
      <c r="H193" s="4">
        <f t="shared" si="25"/>
        <v>0.016872153471040163</v>
      </c>
      <c r="I193" s="4">
        <f t="shared" si="25"/>
        <v>0.2669411602337029</v>
      </c>
      <c r="J193" s="4">
        <f t="shared" si="25"/>
        <v>0.011777154161107788</v>
      </c>
      <c r="K193" s="4">
        <f t="shared" si="25"/>
        <v>0.012329208262409717</v>
      </c>
      <c r="L193" s="4">
        <f t="shared" si="25"/>
        <v>0.013260799558356719</v>
      </c>
      <c r="M193" s="4">
        <f t="shared" si="25"/>
        <v>0.008430326171964852</v>
      </c>
      <c r="N193" s="4">
        <f t="shared" si="25"/>
        <v>0.001644661176795326</v>
      </c>
      <c r="O193" s="4">
        <f t="shared" si="25"/>
        <v>0.0028177761420619223</v>
      </c>
      <c r="P193" s="4">
        <f t="shared" si="25"/>
        <v>0.0020126972443299442</v>
      </c>
      <c r="Q193" s="4">
        <f t="shared" si="25"/>
        <v>0.0015871555412430417</v>
      </c>
    </row>
    <row r="194" spans="2:17" ht="4.5" customHeight="1"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9.75" customHeight="1">
      <c r="A195" s="3" t="s">
        <v>96</v>
      </c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9.75" customHeight="1">
      <c r="B196" s="5" t="s">
        <v>88</v>
      </c>
      <c r="C196" s="2">
        <v>704</v>
      </c>
      <c r="D196" s="2">
        <v>36552</v>
      </c>
      <c r="E196" s="2">
        <v>664</v>
      </c>
      <c r="F196" s="2">
        <v>8460</v>
      </c>
      <c r="G196" s="2">
        <v>396</v>
      </c>
      <c r="H196" s="2">
        <v>1013</v>
      </c>
      <c r="I196" s="2">
        <v>12913</v>
      </c>
      <c r="J196" s="2">
        <v>433</v>
      </c>
      <c r="K196" s="2">
        <v>840</v>
      </c>
      <c r="L196" s="2">
        <v>611</v>
      </c>
      <c r="M196" s="2">
        <v>383</v>
      </c>
      <c r="N196" s="2">
        <v>137</v>
      </c>
      <c r="O196" s="2">
        <v>133</v>
      </c>
      <c r="P196" s="2">
        <v>110</v>
      </c>
      <c r="Q196" s="2">
        <v>290</v>
      </c>
    </row>
    <row r="197" spans="2:17" ht="9.75" customHeight="1">
      <c r="B197" s="5" t="s">
        <v>59</v>
      </c>
      <c r="C197" s="2">
        <v>36</v>
      </c>
      <c r="D197" s="2">
        <v>1905</v>
      </c>
      <c r="E197" s="2">
        <v>72</v>
      </c>
      <c r="F197" s="2">
        <v>1036</v>
      </c>
      <c r="G197" s="2">
        <v>74</v>
      </c>
      <c r="H197" s="2">
        <v>91</v>
      </c>
      <c r="I197" s="2">
        <v>1932</v>
      </c>
      <c r="J197" s="2">
        <v>40</v>
      </c>
      <c r="K197" s="2">
        <v>27</v>
      </c>
      <c r="L197" s="2">
        <v>30</v>
      </c>
      <c r="M197" s="2">
        <v>40</v>
      </c>
      <c r="N197" s="2">
        <v>13</v>
      </c>
      <c r="O197" s="2">
        <v>10</v>
      </c>
      <c r="P197" s="2">
        <v>5</v>
      </c>
      <c r="Q197" s="2">
        <v>5</v>
      </c>
    </row>
    <row r="198" spans="1:17" ht="9.75" customHeight="1">
      <c r="A198" s="3" t="s">
        <v>127</v>
      </c>
      <c r="C198" s="2">
        <v>740</v>
      </c>
      <c r="D198" s="2">
        <v>38457</v>
      </c>
      <c r="E198" s="2">
        <v>736</v>
      </c>
      <c r="F198" s="2">
        <v>9496</v>
      </c>
      <c r="G198" s="2">
        <v>470</v>
      </c>
      <c r="H198" s="2">
        <v>1104</v>
      </c>
      <c r="I198" s="2">
        <v>14845</v>
      </c>
      <c r="J198" s="2">
        <v>473</v>
      </c>
      <c r="K198" s="2">
        <v>867</v>
      </c>
      <c r="L198" s="2">
        <v>641</v>
      </c>
      <c r="M198" s="2">
        <v>423</v>
      </c>
      <c r="N198" s="2">
        <v>150</v>
      </c>
      <c r="O198" s="2">
        <v>143</v>
      </c>
      <c r="P198" s="2">
        <v>115</v>
      </c>
      <c r="Q198" s="2">
        <v>295</v>
      </c>
    </row>
    <row r="199" spans="2:17" s="4" customFormat="1" ht="9.75" customHeight="1">
      <c r="B199" s="6" t="s">
        <v>128</v>
      </c>
      <c r="C199" s="4">
        <f aca="true" t="shared" si="26" ref="C199:Q199">C198/68955</f>
        <v>0.010731636574577623</v>
      </c>
      <c r="D199" s="4">
        <f t="shared" si="26"/>
        <v>0.5577115510115292</v>
      </c>
      <c r="E199" s="4">
        <f t="shared" si="26"/>
        <v>0.010673627728228555</v>
      </c>
      <c r="F199" s="4">
        <f t="shared" si="26"/>
        <v>0.13771300123268798</v>
      </c>
      <c r="G199" s="4">
        <f t="shared" si="26"/>
        <v>0.006816039446015517</v>
      </c>
      <c r="H199" s="4">
        <f t="shared" si="26"/>
        <v>0.01601044159234283</v>
      </c>
      <c r="I199" s="4">
        <f t="shared" si="26"/>
        <v>0.21528533101297948</v>
      </c>
      <c r="J199" s="4">
        <f t="shared" si="26"/>
        <v>0.006859546080777318</v>
      </c>
      <c r="K199" s="4">
        <f t="shared" si="26"/>
        <v>0.012573417446160539</v>
      </c>
      <c r="L199" s="4">
        <f t="shared" si="26"/>
        <v>0.009295917627438184</v>
      </c>
      <c r="M199" s="4">
        <f t="shared" si="26"/>
        <v>0.006134435501413966</v>
      </c>
      <c r="N199" s="4">
        <f t="shared" si="26"/>
        <v>0.0021753317380900587</v>
      </c>
      <c r="O199" s="4">
        <f t="shared" si="26"/>
        <v>0.0020738162569791893</v>
      </c>
      <c r="P199" s="4">
        <f t="shared" si="26"/>
        <v>0.0016677543325357117</v>
      </c>
      <c r="Q199" s="4">
        <f t="shared" si="26"/>
        <v>0.004278152418243782</v>
      </c>
    </row>
    <row r="200" spans="2:17" ht="4.5" customHeight="1"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ht="9.75" customHeight="1">
      <c r="A201" s="3" t="s">
        <v>97</v>
      </c>
      <c r="B201" s="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9.75" customHeight="1">
      <c r="B202" s="5" t="s">
        <v>88</v>
      </c>
      <c r="C202" s="2">
        <v>497</v>
      </c>
      <c r="D202" s="2">
        <v>41763</v>
      </c>
      <c r="E202" s="2">
        <v>802</v>
      </c>
      <c r="F202" s="2">
        <v>7074</v>
      </c>
      <c r="G202" s="2">
        <v>293</v>
      </c>
      <c r="H202" s="2">
        <v>934</v>
      </c>
      <c r="I202" s="2">
        <v>11194</v>
      </c>
      <c r="J202" s="2">
        <v>598</v>
      </c>
      <c r="K202" s="2">
        <v>1222</v>
      </c>
      <c r="L202" s="2">
        <v>1091</v>
      </c>
      <c r="M202" s="2">
        <v>670</v>
      </c>
      <c r="N202" s="2">
        <v>156</v>
      </c>
      <c r="O202" s="2">
        <v>220</v>
      </c>
      <c r="P202" s="2">
        <v>166</v>
      </c>
      <c r="Q202" s="2">
        <v>149</v>
      </c>
    </row>
    <row r="203" spans="1:17" ht="9.75" customHeight="1">
      <c r="A203" s="3" t="s">
        <v>127</v>
      </c>
      <c r="C203" s="2">
        <v>497</v>
      </c>
      <c r="D203" s="2">
        <v>41763</v>
      </c>
      <c r="E203" s="2">
        <v>802</v>
      </c>
      <c r="F203" s="2">
        <v>7074</v>
      </c>
      <c r="G203" s="2">
        <v>293</v>
      </c>
      <c r="H203" s="2">
        <v>934</v>
      </c>
      <c r="I203" s="2">
        <v>11194</v>
      </c>
      <c r="J203" s="2">
        <v>598</v>
      </c>
      <c r="K203" s="2">
        <v>1222</v>
      </c>
      <c r="L203" s="2">
        <v>1091</v>
      </c>
      <c r="M203" s="2">
        <v>670</v>
      </c>
      <c r="N203" s="2">
        <v>156</v>
      </c>
      <c r="O203" s="2">
        <v>220</v>
      </c>
      <c r="P203" s="2">
        <v>166</v>
      </c>
      <c r="Q203" s="2">
        <v>149</v>
      </c>
    </row>
    <row r="204" spans="2:17" s="4" customFormat="1" ht="9.75" customHeight="1">
      <c r="B204" s="6" t="s">
        <v>128</v>
      </c>
      <c r="C204" s="4">
        <f aca="true" t="shared" si="27" ref="C204:Q204">C203/66829</f>
        <v>0.007436891170001047</v>
      </c>
      <c r="D204" s="4">
        <f t="shared" si="27"/>
        <v>0.6249233117359231</v>
      </c>
      <c r="E204" s="4">
        <f t="shared" si="27"/>
        <v>0.012000778105313562</v>
      </c>
      <c r="F204" s="4">
        <f t="shared" si="27"/>
        <v>0.10585224977180566</v>
      </c>
      <c r="G204" s="4">
        <f t="shared" si="27"/>
        <v>0.0043843241706444805</v>
      </c>
      <c r="H204" s="4">
        <f t="shared" si="27"/>
        <v>0.013975968516661929</v>
      </c>
      <c r="I204" s="4">
        <f t="shared" si="27"/>
        <v>0.16750213230783043</v>
      </c>
      <c r="J204" s="4">
        <f t="shared" si="27"/>
        <v>0.008948211105956994</v>
      </c>
      <c r="K204" s="4">
        <f t="shared" si="27"/>
        <v>0.018285474868694727</v>
      </c>
      <c r="L204" s="4">
        <f t="shared" si="27"/>
        <v>0.0163252480210687</v>
      </c>
      <c r="M204" s="4">
        <f t="shared" si="27"/>
        <v>0.010025587693965195</v>
      </c>
      <c r="N204" s="4">
        <f t="shared" si="27"/>
        <v>0.0023343159406844336</v>
      </c>
      <c r="O204" s="4">
        <f t="shared" si="27"/>
        <v>0.0032919840189139446</v>
      </c>
      <c r="P204" s="4">
        <f t="shared" si="27"/>
        <v>0.0024839515779077944</v>
      </c>
      <c r="Q204" s="4">
        <f t="shared" si="27"/>
        <v>0.0022295709946280806</v>
      </c>
    </row>
    <row r="205" spans="2:17" ht="4.5" customHeight="1"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9.75" customHeight="1">
      <c r="A206" s="3" t="s">
        <v>98</v>
      </c>
      <c r="B206" s="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9.75" customHeight="1">
      <c r="B207" s="5" t="s">
        <v>88</v>
      </c>
      <c r="C207" s="2">
        <v>596</v>
      </c>
      <c r="D207" s="2">
        <v>20718</v>
      </c>
      <c r="E207" s="2">
        <v>315</v>
      </c>
      <c r="F207" s="2">
        <v>3561</v>
      </c>
      <c r="G207" s="2">
        <v>265</v>
      </c>
      <c r="H207" s="2">
        <v>328</v>
      </c>
      <c r="I207" s="2">
        <v>4681</v>
      </c>
      <c r="J207" s="2">
        <v>434</v>
      </c>
      <c r="K207" s="2">
        <v>1257</v>
      </c>
      <c r="L207" s="2">
        <v>491</v>
      </c>
      <c r="M207" s="2">
        <v>327</v>
      </c>
      <c r="N207" s="2">
        <v>57</v>
      </c>
      <c r="O207" s="2">
        <v>176</v>
      </c>
      <c r="P207" s="2">
        <v>67</v>
      </c>
      <c r="Q207" s="2">
        <v>139</v>
      </c>
    </row>
    <row r="208" spans="1:17" ht="9.75" customHeight="1">
      <c r="A208" s="3" t="s">
        <v>127</v>
      </c>
      <c r="C208" s="2">
        <v>596</v>
      </c>
      <c r="D208" s="2">
        <v>20718</v>
      </c>
      <c r="E208" s="2">
        <v>315</v>
      </c>
      <c r="F208" s="2">
        <v>3561</v>
      </c>
      <c r="G208" s="2">
        <v>265</v>
      </c>
      <c r="H208" s="2">
        <v>328</v>
      </c>
      <c r="I208" s="2">
        <v>4681</v>
      </c>
      <c r="J208" s="2">
        <v>434</v>
      </c>
      <c r="K208" s="2">
        <v>1257</v>
      </c>
      <c r="L208" s="2">
        <v>491</v>
      </c>
      <c r="M208" s="2">
        <v>327</v>
      </c>
      <c r="N208" s="2">
        <v>57</v>
      </c>
      <c r="O208" s="2">
        <v>176</v>
      </c>
      <c r="P208" s="2">
        <v>67</v>
      </c>
      <c r="Q208" s="2">
        <v>139</v>
      </c>
    </row>
    <row r="209" spans="2:17" s="4" customFormat="1" ht="9.75" customHeight="1">
      <c r="B209" s="6" t="s">
        <v>128</v>
      </c>
      <c r="C209" s="4">
        <f aca="true" t="shared" si="28" ref="C209:Q209">C208/33412</f>
        <v>0.017837902549982042</v>
      </c>
      <c r="D209" s="4">
        <f t="shared" si="28"/>
        <v>0.6200766191787381</v>
      </c>
      <c r="E209" s="4">
        <f t="shared" si="28"/>
        <v>0.009427750508799234</v>
      </c>
      <c r="F209" s="4">
        <f t="shared" si="28"/>
        <v>0.10657847479947324</v>
      </c>
      <c r="G209" s="4">
        <f t="shared" si="28"/>
        <v>0.007931282174069196</v>
      </c>
      <c r="H209" s="4">
        <f t="shared" si="28"/>
        <v>0.009816832275829043</v>
      </c>
      <c r="I209" s="4">
        <f t="shared" si="28"/>
        <v>0.14009936549742608</v>
      </c>
      <c r="J209" s="4">
        <f t="shared" si="28"/>
        <v>0.012989345145456722</v>
      </c>
      <c r="K209" s="4">
        <f t="shared" si="28"/>
        <v>0.03762121393511313</v>
      </c>
      <c r="L209" s="4">
        <f t="shared" si="28"/>
        <v>0.014695319047048964</v>
      </c>
      <c r="M209" s="4">
        <f t="shared" si="28"/>
        <v>0.009786902909134443</v>
      </c>
      <c r="N209" s="4">
        <f t="shared" si="28"/>
        <v>0.0017059739015922422</v>
      </c>
      <c r="O209" s="4">
        <f t="shared" si="28"/>
        <v>0.005267568538249731</v>
      </c>
      <c r="P209" s="4">
        <f t="shared" si="28"/>
        <v>0.0020052675685382497</v>
      </c>
      <c r="Q209" s="4">
        <f t="shared" si="28"/>
        <v>0.004160181970549503</v>
      </c>
    </row>
    <row r="210" spans="2:17" ht="4.5" customHeight="1">
      <c r="B210" s="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9.75" customHeight="1">
      <c r="A211" s="3" t="s">
        <v>99</v>
      </c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9.75" customHeight="1">
      <c r="B212" s="5" t="s">
        <v>88</v>
      </c>
      <c r="C212" s="2">
        <v>406</v>
      </c>
      <c r="D212" s="2">
        <v>42862</v>
      </c>
      <c r="E212" s="2">
        <v>797</v>
      </c>
      <c r="F212" s="2">
        <v>7837</v>
      </c>
      <c r="G212" s="2">
        <v>201</v>
      </c>
      <c r="H212" s="2">
        <v>911</v>
      </c>
      <c r="I212" s="2">
        <v>16256</v>
      </c>
      <c r="J212" s="2">
        <v>728</v>
      </c>
      <c r="K212" s="2">
        <v>929</v>
      </c>
      <c r="L212" s="2">
        <v>810</v>
      </c>
      <c r="M212" s="2">
        <v>397</v>
      </c>
      <c r="N212" s="2">
        <v>130</v>
      </c>
      <c r="O212" s="2">
        <v>190</v>
      </c>
      <c r="P212" s="2">
        <v>239</v>
      </c>
      <c r="Q212" s="2">
        <v>130</v>
      </c>
    </row>
    <row r="213" spans="2:17" ht="9.75" customHeight="1">
      <c r="B213" s="5" t="s">
        <v>92</v>
      </c>
      <c r="C213" s="2">
        <v>0</v>
      </c>
      <c r="D213" s="2">
        <v>110</v>
      </c>
      <c r="E213" s="2">
        <v>1</v>
      </c>
      <c r="F213" s="2">
        <v>50</v>
      </c>
      <c r="G213" s="2">
        <v>0</v>
      </c>
      <c r="H213" s="2">
        <v>6</v>
      </c>
      <c r="I213" s="2">
        <v>83</v>
      </c>
      <c r="J213" s="2">
        <v>6</v>
      </c>
      <c r="K213" s="2">
        <v>0</v>
      </c>
      <c r="L213" s="2">
        <v>3</v>
      </c>
      <c r="M213" s="2">
        <v>0</v>
      </c>
      <c r="N213" s="2">
        <v>1</v>
      </c>
      <c r="O213" s="2">
        <v>1</v>
      </c>
      <c r="P213" s="2">
        <v>0</v>
      </c>
      <c r="Q213" s="2">
        <v>0</v>
      </c>
    </row>
    <row r="214" spans="1:17" ht="9.75" customHeight="1">
      <c r="A214" s="3" t="s">
        <v>127</v>
      </c>
      <c r="C214" s="2">
        <v>406</v>
      </c>
      <c r="D214" s="2">
        <v>42972</v>
      </c>
      <c r="E214" s="2">
        <v>798</v>
      </c>
      <c r="F214" s="2">
        <v>7887</v>
      </c>
      <c r="G214" s="2">
        <v>201</v>
      </c>
      <c r="H214" s="2">
        <v>917</v>
      </c>
      <c r="I214" s="2">
        <v>16339</v>
      </c>
      <c r="J214" s="2">
        <v>734</v>
      </c>
      <c r="K214" s="2">
        <v>929</v>
      </c>
      <c r="L214" s="2">
        <v>813</v>
      </c>
      <c r="M214" s="2">
        <v>397</v>
      </c>
      <c r="N214" s="2">
        <v>131</v>
      </c>
      <c r="O214" s="2">
        <v>191</v>
      </c>
      <c r="P214" s="2">
        <v>239</v>
      </c>
      <c r="Q214" s="2">
        <v>130</v>
      </c>
    </row>
    <row r="215" spans="2:17" s="4" customFormat="1" ht="9.75" customHeight="1">
      <c r="B215" s="6" t="s">
        <v>128</v>
      </c>
      <c r="C215" s="4">
        <f aca="true" t="shared" si="29" ref="C215:Q215">C214/73084</f>
        <v>0.0055552514914345135</v>
      </c>
      <c r="D215" s="4">
        <f t="shared" si="29"/>
        <v>0.5879809534234579</v>
      </c>
      <c r="E215" s="4">
        <f t="shared" si="29"/>
        <v>0.010918942586612666</v>
      </c>
      <c r="F215" s="4">
        <f t="shared" si="29"/>
        <v>0.10791691751956653</v>
      </c>
      <c r="G215" s="4">
        <f t="shared" si="29"/>
        <v>0.0027502599748234907</v>
      </c>
      <c r="H215" s="4">
        <f t="shared" si="29"/>
        <v>0.012547205954791746</v>
      </c>
      <c r="I215" s="4">
        <f t="shared" si="29"/>
        <v>0.22356466531662197</v>
      </c>
      <c r="J215" s="4">
        <f t="shared" si="29"/>
        <v>0.01004323791801215</v>
      </c>
      <c r="K215" s="4">
        <f t="shared" si="29"/>
        <v>0.012711400580154342</v>
      </c>
      <c r="L215" s="4">
        <f t="shared" si="29"/>
        <v>0.01112418586831591</v>
      </c>
      <c r="M215" s="4">
        <f t="shared" si="29"/>
        <v>0.005432105522412567</v>
      </c>
      <c r="N215" s="4">
        <f t="shared" si="29"/>
        <v>0.001792457993541678</v>
      </c>
      <c r="O215" s="4">
        <f t="shared" si="29"/>
        <v>0.0026134311203546605</v>
      </c>
      <c r="P215" s="4">
        <f t="shared" si="29"/>
        <v>0.0032702096218050463</v>
      </c>
      <c r="Q215" s="4">
        <f t="shared" si="29"/>
        <v>0.001778775108094795</v>
      </c>
    </row>
    <row r="216" spans="2:17" ht="4.5" customHeight="1"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9.75" customHeight="1">
      <c r="A217" s="3" t="s">
        <v>100</v>
      </c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9.75" customHeight="1">
      <c r="B218" s="5" t="s">
        <v>59</v>
      </c>
      <c r="C218" s="2">
        <v>794</v>
      </c>
      <c r="D218" s="2">
        <v>24504</v>
      </c>
      <c r="E218" s="2">
        <v>771</v>
      </c>
      <c r="F218" s="2">
        <v>10485</v>
      </c>
      <c r="G218" s="2">
        <v>750</v>
      </c>
      <c r="H218" s="2">
        <v>841</v>
      </c>
      <c r="I218" s="2">
        <v>13167</v>
      </c>
      <c r="J218" s="2">
        <v>669</v>
      </c>
      <c r="K218" s="2">
        <v>841</v>
      </c>
      <c r="L218" s="2">
        <v>614</v>
      </c>
      <c r="M218" s="2">
        <v>847</v>
      </c>
      <c r="N218" s="2">
        <v>114</v>
      </c>
      <c r="O218" s="2">
        <v>205</v>
      </c>
      <c r="P218" s="2">
        <v>90</v>
      </c>
      <c r="Q218" s="2">
        <v>192</v>
      </c>
    </row>
    <row r="219" spans="1:17" ht="9.75" customHeight="1">
      <c r="A219" s="3" t="s">
        <v>127</v>
      </c>
      <c r="C219" s="2">
        <v>794</v>
      </c>
      <c r="D219" s="2">
        <v>24504</v>
      </c>
      <c r="E219" s="2">
        <v>771</v>
      </c>
      <c r="F219" s="2">
        <v>10485</v>
      </c>
      <c r="G219" s="2">
        <v>750</v>
      </c>
      <c r="H219" s="2">
        <v>841</v>
      </c>
      <c r="I219" s="2">
        <v>13167</v>
      </c>
      <c r="J219" s="2">
        <v>669</v>
      </c>
      <c r="K219" s="2">
        <v>841</v>
      </c>
      <c r="L219" s="2">
        <v>614</v>
      </c>
      <c r="M219" s="2">
        <v>847</v>
      </c>
      <c r="N219" s="2">
        <v>114</v>
      </c>
      <c r="O219" s="2">
        <v>205</v>
      </c>
      <c r="P219" s="2">
        <v>90</v>
      </c>
      <c r="Q219" s="2">
        <v>192</v>
      </c>
    </row>
    <row r="220" spans="2:17" s="4" customFormat="1" ht="9.75" customHeight="1">
      <c r="B220" s="6" t="s">
        <v>128</v>
      </c>
      <c r="C220" s="4">
        <f aca="true" t="shared" si="30" ref="C220:Q220">C219/54884</f>
        <v>0.014466875592158005</v>
      </c>
      <c r="D220" s="4">
        <f t="shared" si="30"/>
        <v>0.44646891625974783</v>
      </c>
      <c r="E220" s="4">
        <f t="shared" si="30"/>
        <v>0.014047809926390206</v>
      </c>
      <c r="F220" s="4">
        <f t="shared" si="30"/>
        <v>0.19103928285110414</v>
      </c>
      <c r="G220" s="4">
        <f t="shared" si="30"/>
        <v>0.013665184753297865</v>
      </c>
      <c r="H220" s="4">
        <f t="shared" si="30"/>
        <v>0.015323227170031338</v>
      </c>
      <c r="I220" s="4">
        <f t="shared" si="30"/>
        <v>0.2399059835288973</v>
      </c>
      <c r="J220" s="4">
        <f t="shared" si="30"/>
        <v>0.012189344799941696</v>
      </c>
      <c r="K220" s="4">
        <f t="shared" si="30"/>
        <v>0.015323227170031338</v>
      </c>
      <c r="L220" s="4">
        <f t="shared" si="30"/>
        <v>0.011187231251366518</v>
      </c>
      <c r="M220" s="4">
        <f t="shared" si="30"/>
        <v>0.015432548648057721</v>
      </c>
      <c r="N220" s="4">
        <f t="shared" si="30"/>
        <v>0.0020771080825012756</v>
      </c>
      <c r="O220" s="4">
        <f t="shared" si="30"/>
        <v>0.0037351504992347495</v>
      </c>
      <c r="P220" s="4">
        <f t="shared" si="30"/>
        <v>0.0016398221703957437</v>
      </c>
      <c r="Q220" s="4">
        <f t="shared" si="30"/>
        <v>0.0034982872968442533</v>
      </c>
    </row>
    <row r="221" spans="2:17" ht="4.5" customHeight="1">
      <c r="B221" s="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9.75" customHeight="1">
      <c r="A222" s="3" t="s">
        <v>101</v>
      </c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9.75" customHeight="1">
      <c r="B223" s="5" t="s">
        <v>88</v>
      </c>
      <c r="C223" s="2">
        <v>573</v>
      </c>
      <c r="D223" s="2">
        <v>23382</v>
      </c>
      <c r="E223" s="2">
        <v>603</v>
      </c>
      <c r="F223" s="2">
        <v>6620</v>
      </c>
      <c r="G223" s="2">
        <v>404</v>
      </c>
      <c r="H223" s="2">
        <v>943</v>
      </c>
      <c r="I223" s="2">
        <v>9141</v>
      </c>
      <c r="J223" s="2">
        <v>296</v>
      </c>
      <c r="K223" s="2">
        <v>659</v>
      </c>
      <c r="L223" s="2">
        <v>360</v>
      </c>
      <c r="M223" s="2">
        <v>351</v>
      </c>
      <c r="N223" s="2">
        <v>146</v>
      </c>
      <c r="O223" s="2">
        <v>154</v>
      </c>
      <c r="P223" s="2">
        <v>94</v>
      </c>
      <c r="Q223" s="2">
        <v>236</v>
      </c>
    </row>
    <row r="224" spans="1:17" ht="9.75" customHeight="1">
      <c r="A224" s="3" t="s">
        <v>127</v>
      </c>
      <c r="C224" s="2">
        <v>573</v>
      </c>
      <c r="D224" s="2">
        <v>23382</v>
      </c>
      <c r="E224" s="2">
        <v>603</v>
      </c>
      <c r="F224" s="2">
        <v>6620</v>
      </c>
      <c r="G224" s="2">
        <v>404</v>
      </c>
      <c r="H224" s="2">
        <v>943</v>
      </c>
      <c r="I224" s="2">
        <v>9141</v>
      </c>
      <c r="J224" s="2">
        <v>296</v>
      </c>
      <c r="K224" s="2">
        <v>659</v>
      </c>
      <c r="L224" s="2">
        <v>360</v>
      </c>
      <c r="M224" s="2">
        <v>351</v>
      </c>
      <c r="N224" s="2">
        <v>146</v>
      </c>
      <c r="O224" s="2">
        <v>154</v>
      </c>
      <c r="P224" s="2">
        <v>94</v>
      </c>
      <c r="Q224" s="2">
        <v>236</v>
      </c>
    </row>
    <row r="225" spans="2:17" s="4" customFormat="1" ht="9.75" customHeight="1">
      <c r="B225" s="6" t="s">
        <v>128</v>
      </c>
      <c r="C225" s="4">
        <f aca="true" t="shared" si="31" ref="C225:Q225">C224/43962</f>
        <v>0.013033983895182203</v>
      </c>
      <c r="D225" s="4">
        <f t="shared" si="31"/>
        <v>0.5318684318274873</v>
      </c>
      <c r="E225" s="4">
        <f t="shared" si="31"/>
        <v>0.013716391428961376</v>
      </c>
      <c r="F225" s="4">
        <f t="shared" si="31"/>
        <v>0.15058459578727082</v>
      </c>
      <c r="G225" s="4">
        <f t="shared" si="31"/>
        <v>0.009189754788226196</v>
      </c>
      <c r="H225" s="4">
        <f t="shared" si="31"/>
        <v>0.02145034347845867</v>
      </c>
      <c r="I225" s="4">
        <f t="shared" si="31"/>
        <v>0.20792957554251398</v>
      </c>
      <c r="J225" s="4">
        <f t="shared" si="31"/>
        <v>0.006733087666621173</v>
      </c>
      <c r="K225" s="4">
        <f t="shared" si="31"/>
        <v>0.014990218825349165</v>
      </c>
      <c r="L225" s="4">
        <f t="shared" si="31"/>
        <v>0.008188890405350075</v>
      </c>
      <c r="M225" s="4">
        <f t="shared" si="31"/>
        <v>0.007984168145216323</v>
      </c>
      <c r="N225" s="4">
        <f t="shared" si="31"/>
        <v>0.003321049997725308</v>
      </c>
      <c r="O225" s="4">
        <f t="shared" si="31"/>
        <v>0.003503025340066421</v>
      </c>
      <c r="P225" s="4">
        <f t="shared" si="31"/>
        <v>0.0021382102725080753</v>
      </c>
      <c r="Q225" s="4">
        <f t="shared" si="31"/>
        <v>0.005368272599062827</v>
      </c>
    </row>
    <row r="226" spans="2:17" ht="4.5" customHeight="1">
      <c r="B226" s="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9.75" customHeight="1">
      <c r="A227" s="3" t="s">
        <v>102</v>
      </c>
      <c r="B227" s="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9.75" customHeight="1">
      <c r="B228" s="5" t="s">
        <v>88</v>
      </c>
      <c r="C228" s="2">
        <v>531</v>
      </c>
      <c r="D228" s="2">
        <v>65681</v>
      </c>
      <c r="E228" s="2">
        <v>1321</v>
      </c>
      <c r="F228" s="2">
        <v>11572</v>
      </c>
      <c r="G228" s="2">
        <v>351</v>
      </c>
      <c r="H228" s="2">
        <v>1740</v>
      </c>
      <c r="I228" s="2">
        <v>25192</v>
      </c>
      <c r="J228" s="2">
        <v>665</v>
      </c>
      <c r="K228" s="2">
        <v>1236</v>
      </c>
      <c r="L228" s="2">
        <v>1475</v>
      </c>
      <c r="M228" s="2">
        <v>600</v>
      </c>
      <c r="N228" s="2">
        <v>333</v>
      </c>
      <c r="O228" s="2">
        <v>287</v>
      </c>
      <c r="P228" s="2">
        <v>198</v>
      </c>
      <c r="Q228" s="2">
        <v>244</v>
      </c>
    </row>
    <row r="229" spans="1:17" ht="9.75" customHeight="1">
      <c r="A229" s="3" t="s">
        <v>127</v>
      </c>
      <c r="C229" s="2">
        <v>531</v>
      </c>
      <c r="D229" s="2">
        <v>65681</v>
      </c>
      <c r="E229" s="2">
        <v>1321</v>
      </c>
      <c r="F229" s="2">
        <v>11572</v>
      </c>
      <c r="G229" s="2">
        <v>351</v>
      </c>
      <c r="H229" s="2">
        <v>1740</v>
      </c>
      <c r="I229" s="2">
        <v>25192</v>
      </c>
      <c r="J229" s="2">
        <v>665</v>
      </c>
      <c r="K229" s="2">
        <v>1236</v>
      </c>
      <c r="L229" s="2">
        <v>1475</v>
      </c>
      <c r="M229" s="2">
        <v>600</v>
      </c>
      <c r="N229" s="2">
        <v>333</v>
      </c>
      <c r="O229" s="2">
        <v>287</v>
      </c>
      <c r="P229" s="2">
        <v>198</v>
      </c>
      <c r="Q229" s="2">
        <v>244</v>
      </c>
    </row>
    <row r="230" spans="2:17" s="4" customFormat="1" ht="9.75" customHeight="1">
      <c r="B230" s="6" t="s">
        <v>128</v>
      </c>
      <c r="C230" s="4">
        <f aca="true" t="shared" si="32" ref="C230:Q230">C229/111426</f>
        <v>0.004765494588336654</v>
      </c>
      <c r="D230" s="4">
        <f t="shared" si="32"/>
        <v>0.589458474682749</v>
      </c>
      <c r="E230" s="4">
        <f t="shared" si="32"/>
        <v>0.01185540179132339</v>
      </c>
      <c r="F230" s="4">
        <f t="shared" si="32"/>
        <v>0.10385367867463609</v>
      </c>
      <c r="G230" s="4">
        <f t="shared" si="32"/>
        <v>0.003150072693985246</v>
      </c>
      <c r="H230" s="4">
        <f t="shared" si="32"/>
        <v>0.015615744978730278</v>
      </c>
      <c r="I230" s="4">
        <f t="shared" si="32"/>
        <v>0.22608726868055928</v>
      </c>
      <c r="J230" s="4">
        <f t="shared" si="32"/>
        <v>0.00596808644302048</v>
      </c>
      <c r="K230" s="4">
        <f t="shared" si="32"/>
        <v>0.011092563674546335</v>
      </c>
      <c r="L230" s="4">
        <f t="shared" si="32"/>
        <v>0.013237484967601817</v>
      </c>
      <c r="M230" s="4">
        <f t="shared" si="32"/>
        <v>0.005384739647838027</v>
      </c>
      <c r="N230" s="4">
        <f t="shared" si="32"/>
        <v>0.002988530504550105</v>
      </c>
      <c r="O230" s="4">
        <f t="shared" si="32"/>
        <v>0.002575700464882523</v>
      </c>
      <c r="P230" s="4">
        <f t="shared" si="32"/>
        <v>0.001776964083786549</v>
      </c>
      <c r="Q230" s="4">
        <f t="shared" si="32"/>
        <v>0.002189794123454131</v>
      </c>
    </row>
    <row r="231" spans="2:17" ht="4.5" customHeight="1">
      <c r="B231" s="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9.75" customHeight="1">
      <c r="A232" s="3" t="s">
        <v>103</v>
      </c>
      <c r="B232" s="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9.75" customHeight="1">
      <c r="B233" s="5" t="s">
        <v>88</v>
      </c>
      <c r="C233" s="2">
        <v>853</v>
      </c>
      <c r="D233" s="2">
        <v>24683</v>
      </c>
      <c r="E233" s="2">
        <v>330</v>
      </c>
      <c r="F233" s="2">
        <v>2382</v>
      </c>
      <c r="G233" s="2">
        <v>277</v>
      </c>
      <c r="H233" s="2">
        <v>272</v>
      </c>
      <c r="I233" s="2">
        <v>2804</v>
      </c>
      <c r="J233" s="2">
        <v>326</v>
      </c>
      <c r="K233" s="2">
        <v>1522</v>
      </c>
      <c r="L233" s="2">
        <v>604</v>
      </c>
      <c r="M233" s="2">
        <v>275</v>
      </c>
      <c r="N233" s="2">
        <v>172</v>
      </c>
      <c r="O233" s="2">
        <v>143</v>
      </c>
      <c r="P233" s="2">
        <v>91</v>
      </c>
      <c r="Q233" s="2">
        <v>130</v>
      </c>
    </row>
    <row r="234" spans="1:17" ht="9.75" customHeight="1">
      <c r="A234" s="3" t="s">
        <v>127</v>
      </c>
      <c r="C234" s="2">
        <v>853</v>
      </c>
      <c r="D234" s="2">
        <v>24683</v>
      </c>
      <c r="E234" s="2">
        <v>330</v>
      </c>
      <c r="F234" s="2">
        <v>2382</v>
      </c>
      <c r="G234" s="2">
        <v>277</v>
      </c>
      <c r="H234" s="2">
        <v>272</v>
      </c>
      <c r="I234" s="2">
        <v>2804</v>
      </c>
      <c r="J234" s="2">
        <v>326</v>
      </c>
      <c r="K234" s="2">
        <v>1522</v>
      </c>
      <c r="L234" s="2">
        <v>604</v>
      </c>
      <c r="M234" s="2">
        <v>275</v>
      </c>
      <c r="N234" s="2">
        <v>172</v>
      </c>
      <c r="O234" s="2">
        <v>143</v>
      </c>
      <c r="P234" s="2">
        <v>91</v>
      </c>
      <c r="Q234" s="2">
        <v>130</v>
      </c>
    </row>
    <row r="235" spans="2:17" s="4" customFormat="1" ht="9.75" customHeight="1">
      <c r="B235" s="6" t="s">
        <v>128</v>
      </c>
      <c r="C235" s="4">
        <f aca="true" t="shared" si="33" ref="C235:Q235">C234/34864</f>
        <v>0.024466498393758605</v>
      </c>
      <c r="D235" s="4">
        <f t="shared" si="33"/>
        <v>0.7079795777879762</v>
      </c>
      <c r="E235" s="4">
        <f t="shared" si="33"/>
        <v>0.009465351078476365</v>
      </c>
      <c r="F235" s="4">
        <f t="shared" si="33"/>
        <v>0.06832262505736576</v>
      </c>
      <c r="G235" s="4">
        <f t="shared" si="33"/>
        <v>0.007945158329508949</v>
      </c>
      <c r="H235" s="4">
        <f t="shared" si="33"/>
        <v>0.007801743919229004</v>
      </c>
      <c r="I235" s="4">
        <f t="shared" si="33"/>
        <v>0.08042680128499312</v>
      </c>
      <c r="J235" s="4">
        <f t="shared" si="33"/>
        <v>0.009350619550252409</v>
      </c>
      <c r="K235" s="4">
        <f t="shared" si="33"/>
        <v>0.043655346489215235</v>
      </c>
      <c r="L235" s="4">
        <f t="shared" si="33"/>
        <v>0.01732446076181735</v>
      </c>
      <c r="M235" s="4">
        <f t="shared" si="33"/>
        <v>0.007887792565396972</v>
      </c>
      <c r="N235" s="4">
        <f t="shared" si="33"/>
        <v>0.004933455713630105</v>
      </c>
      <c r="O235" s="4">
        <f t="shared" si="33"/>
        <v>0.004101652134006425</v>
      </c>
      <c r="P235" s="4">
        <f t="shared" si="33"/>
        <v>0.002610142267094998</v>
      </c>
      <c r="Q235" s="4">
        <f t="shared" si="33"/>
        <v>0.003728774667278568</v>
      </c>
    </row>
    <row r="236" spans="2:17" ht="4.5" customHeight="1">
      <c r="B236" s="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9.75" customHeight="1">
      <c r="A237" s="3" t="s">
        <v>104</v>
      </c>
      <c r="B237" s="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9.75" customHeight="1">
      <c r="B238" s="5" t="s">
        <v>88</v>
      </c>
      <c r="C238" s="2">
        <v>186</v>
      </c>
      <c r="D238" s="2">
        <v>3800</v>
      </c>
      <c r="E238" s="2">
        <v>146</v>
      </c>
      <c r="F238" s="2">
        <v>926</v>
      </c>
      <c r="G238" s="2">
        <v>52</v>
      </c>
      <c r="H238" s="2">
        <v>65</v>
      </c>
      <c r="I238" s="2">
        <v>1001</v>
      </c>
      <c r="J238" s="2">
        <v>46</v>
      </c>
      <c r="K238" s="2">
        <v>190</v>
      </c>
      <c r="L238" s="2">
        <v>87</v>
      </c>
      <c r="M238" s="2">
        <v>90</v>
      </c>
      <c r="N238" s="2">
        <v>9</v>
      </c>
      <c r="O238" s="2">
        <v>25</v>
      </c>
      <c r="P238" s="2">
        <v>18</v>
      </c>
      <c r="Q238" s="2">
        <v>33</v>
      </c>
    </row>
    <row r="239" spans="2:17" ht="9.75" customHeight="1">
      <c r="B239" s="5" t="s">
        <v>59</v>
      </c>
      <c r="C239" s="2">
        <v>465</v>
      </c>
      <c r="D239" s="2">
        <v>12357</v>
      </c>
      <c r="E239" s="2">
        <v>671</v>
      </c>
      <c r="F239" s="2">
        <v>4533</v>
      </c>
      <c r="G239" s="2">
        <v>224</v>
      </c>
      <c r="H239" s="2">
        <v>290</v>
      </c>
      <c r="I239" s="2">
        <v>5169</v>
      </c>
      <c r="J239" s="2">
        <v>325</v>
      </c>
      <c r="K239" s="2">
        <v>580</v>
      </c>
      <c r="L239" s="2">
        <v>328</v>
      </c>
      <c r="M239" s="2">
        <v>399</v>
      </c>
      <c r="N239" s="2">
        <v>56</v>
      </c>
      <c r="O239" s="2">
        <v>103</v>
      </c>
      <c r="P239" s="2">
        <v>38</v>
      </c>
      <c r="Q239" s="2">
        <v>111</v>
      </c>
    </row>
    <row r="240" spans="1:17" ht="9.75" customHeight="1">
      <c r="A240" s="3" t="s">
        <v>127</v>
      </c>
      <c r="C240" s="2">
        <v>651</v>
      </c>
      <c r="D240" s="2">
        <v>16157</v>
      </c>
      <c r="E240" s="2">
        <v>817</v>
      </c>
      <c r="F240" s="2">
        <v>5459</v>
      </c>
      <c r="G240" s="2">
        <v>276</v>
      </c>
      <c r="H240" s="2">
        <v>355</v>
      </c>
      <c r="I240" s="2">
        <v>6170</v>
      </c>
      <c r="J240" s="2">
        <v>371</v>
      </c>
      <c r="K240" s="2">
        <v>770</v>
      </c>
      <c r="L240" s="2">
        <v>415</v>
      </c>
      <c r="M240" s="2">
        <v>489</v>
      </c>
      <c r="N240" s="2">
        <v>65</v>
      </c>
      <c r="O240" s="2">
        <v>128</v>
      </c>
      <c r="P240" s="2">
        <v>56</v>
      </c>
      <c r="Q240" s="2">
        <v>144</v>
      </c>
    </row>
    <row r="241" spans="2:17" s="4" customFormat="1" ht="9.75" customHeight="1">
      <c r="B241" s="6" t="s">
        <v>128</v>
      </c>
      <c r="C241" s="4">
        <f aca="true" t="shared" si="34" ref="C241:Q241">C240/32323</f>
        <v>0.020140457259536552</v>
      </c>
      <c r="D241" s="4">
        <f t="shared" si="34"/>
        <v>0.49986078024935804</v>
      </c>
      <c r="E241" s="4">
        <f t="shared" si="34"/>
        <v>0.02527611917210655</v>
      </c>
      <c r="F241" s="4">
        <f t="shared" si="34"/>
        <v>0.16888902638987718</v>
      </c>
      <c r="G241" s="4">
        <f t="shared" si="34"/>
        <v>0.00853881137270674</v>
      </c>
      <c r="H241" s="4">
        <f t="shared" si="34"/>
        <v>0.010982891439532221</v>
      </c>
      <c r="I241" s="4">
        <f t="shared" si="34"/>
        <v>0.1908857469913065</v>
      </c>
      <c r="J241" s="4">
        <f t="shared" si="34"/>
        <v>0.011477894997370293</v>
      </c>
      <c r="K241" s="4">
        <f t="shared" si="34"/>
        <v>0.023822046220957214</v>
      </c>
      <c r="L241" s="4">
        <f t="shared" si="34"/>
        <v>0.012839154781424991</v>
      </c>
      <c r="M241" s="4">
        <f t="shared" si="34"/>
        <v>0.015128546236426075</v>
      </c>
      <c r="N241" s="4">
        <f t="shared" si="34"/>
        <v>0.0020109519537171673</v>
      </c>
      <c r="O241" s="4">
        <f t="shared" si="34"/>
        <v>0.003960028462704576</v>
      </c>
      <c r="P241" s="4">
        <f t="shared" si="34"/>
        <v>0.001732512452433252</v>
      </c>
      <c r="Q241" s="4">
        <f t="shared" si="34"/>
        <v>0.004455032020542648</v>
      </c>
    </row>
    <row r="242" spans="2:17" ht="4.5" customHeight="1">
      <c r="B242" s="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9.75" customHeight="1">
      <c r="A243" s="3" t="s">
        <v>106</v>
      </c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9.75" customHeight="1">
      <c r="B244" s="5" t="s">
        <v>105</v>
      </c>
      <c r="C244" s="2">
        <v>1062</v>
      </c>
      <c r="D244" s="2">
        <v>38784</v>
      </c>
      <c r="E244" s="2">
        <v>1999</v>
      </c>
      <c r="F244" s="2">
        <v>12505</v>
      </c>
      <c r="G244" s="2">
        <v>2263</v>
      </c>
      <c r="H244" s="2">
        <v>2243</v>
      </c>
      <c r="I244" s="2">
        <v>19748</v>
      </c>
      <c r="J244" s="2">
        <v>986</v>
      </c>
      <c r="K244" s="2">
        <v>1066</v>
      </c>
      <c r="L244" s="2">
        <v>910</v>
      </c>
      <c r="M244" s="2">
        <v>1384</v>
      </c>
      <c r="N244" s="2">
        <v>109</v>
      </c>
      <c r="O244" s="2">
        <v>236</v>
      </c>
      <c r="P244" s="2">
        <v>143</v>
      </c>
      <c r="Q244" s="2">
        <v>173</v>
      </c>
    </row>
    <row r="245" spans="1:17" ht="9.75" customHeight="1">
      <c r="A245" s="3" t="s">
        <v>127</v>
      </c>
      <c r="C245" s="2">
        <v>1062</v>
      </c>
      <c r="D245" s="2">
        <v>38784</v>
      </c>
      <c r="E245" s="2">
        <v>1999</v>
      </c>
      <c r="F245" s="2">
        <v>12505</v>
      </c>
      <c r="G245" s="2">
        <v>2263</v>
      </c>
      <c r="H245" s="2">
        <v>2243</v>
      </c>
      <c r="I245" s="2">
        <v>19748</v>
      </c>
      <c r="J245" s="2">
        <v>986</v>
      </c>
      <c r="K245" s="2">
        <v>1066</v>
      </c>
      <c r="L245" s="2">
        <v>910</v>
      </c>
      <c r="M245" s="2">
        <v>1384</v>
      </c>
      <c r="N245" s="2">
        <v>109</v>
      </c>
      <c r="O245" s="2">
        <v>236</v>
      </c>
      <c r="P245" s="2">
        <v>143</v>
      </c>
      <c r="Q245" s="2">
        <v>173</v>
      </c>
    </row>
    <row r="246" spans="2:17" s="4" customFormat="1" ht="9.75" customHeight="1">
      <c r="B246" s="6" t="s">
        <v>128</v>
      </c>
      <c r="C246" s="4">
        <f aca="true" t="shared" si="35" ref="C246:Q246">C245/83611</f>
        <v>0.01270167800887443</v>
      </c>
      <c r="D246" s="4">
        <f t="shared" si="35"/>
        <v>0.463862410448386</v>
      </c>
      <c r="E246" s="4">
        <f t="shared" si="35"/>
        <v>0.023908337419717502</v>
      </c>
      <c r="F246" s="4">
        <f t="shared" si="35"/>
        <v>0.14956166054705722</v>
      </c>
      <c r="G246" s="4">
        <f t="shared" si="35"/>
        <v>0.027065816698759734</v>
      </c>
      <c r="H246" s="4">
        <f t="shared" si="35"/>
        <v>0.026826613723074714</v>
      </c>
      <c r="I246" s="4">
        <f t="shared" si="35"/>
        <v>0.2361890181913863</v>
      </c>
      <c r="J246" s="4">
        <f t="shared" si="35"/>
        <v>0.011792706701271364</v>
      </c>
      <c r="K246" s="4">
        <f t="shared" si="35"/>
        <v>0.012749518604011434</v>
      </c>
      <c r="L246" s="4">
        <f t="shared" si="35"/>
        <v>0.010883735393668298</v>
      </c>
      <c r="M246" s="4">
        <f t="shared" si="35"/>
        <v>0.016552845917403212</v>
      </c>
      <c r="N246" s="4">
        <f t="shared" si="35"/>
        <v>0.0013036562174833454</v>
      </c>
      <c r="O246" s="4">
        <f t="shared" si="35"/>
        <v>0.0028225951130832067</v>
      </c>
      <c r="P246" s="4">
        <f t="shared" si="35"/>
        <v>0.0017103012761478752</v>
      </c>
      <c r="Q246" s="4">
        <f t="shared" si="35"/>
        <v>0.0020691057396754016</v>
      </c>
    </row>
    <row r="247" spans="2:17" ht="4.5" customHeight="1">
      <c r="B247" s="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9.75" customHeight="1">
      <c r="A248" s="3" t="s">
        <v>107</v>
      </c>
      <c r="B248" s="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9.75" customHeight="1">
      <c r="B249" s="5" t="s">
        <v>88</v>
      </c>
      <c r="C249" s="2">
        <v>1146</v>
      </c>
      <c r="D249" s="2">
        <v>50216</v>
      </c>
      <c r="E249" s="2">
        <v>314</v>
      </c>
      <c r="F249" s="2">
        <v>3709</v>
      </c>
      <c r="G249" s="2">
        <v>221</v>
      </c>
      <c r="H249" s="2">
        <v>424</v>
      </c>
      <c r="I249" s="2">
        <v>4953</v>
      </c>
      <c r="J249" s="2">
        <v>326</v>
      </c>
      <c r="K249" s="2">
        <v>1106</v>
      </c>
      <c r="L249" s="2">
        <v>967</v>
      </c>
      <c r="M249" s="2">
        <v>319</v>
      </c>
      <c r="N249" s="2">
        <v>84</v>
      </c>
      <c r="O249" s="2">
        <v>202</v>
      </c>
      <c r="P249" s="2">
        <v>120</v>
      </c>
      <c r="Q249" s="2">
        <v>330</v>
      </c>
    </row>
    <row r="250" spans="1:17" ht="9.75" customHeight="1">
      <c r="A250" s="3" t="s">
        <v>127</v>
      </c>
      <c r="C250" s="2">
        <v>1146</v>
      </c>
      <c r="D250" s="2">
        <v>50216</v>
      </c>
      <c r="E250" s="2">
        <v>314</v>
      </c>
      <c r="F250" s="2">
        <v>3709</v>
      </c>
      <c r="G250" s="2">
        <v>221</v>
      </c>
      <c r="H250" s="2">
        <v>424</v>
      </c>
      <c r="I250" s="2">
        <v>4953</v>
      </c>
      <c r="J250" s="2">
        <v>326</v>
      </c>
      <c r="K250" s="2">
        <v>1106</v>
      </c>
      <c r="L250" s="2">
        <v>967</v>
      </c>
      <c r="M250" s="2">
        <v>319</v>
      </c>
      <c r="N250" s="2">
        <v>84</v>
      </c>
      <c r="O250" s="2">
        <v>202</v>
      </c>
      <c r="P250" s="2">
        <v>120</v>
      </c>
      <c r="Q250" s="2">
        <v>330</v>
      </c>
    </row>
    <row r="251" spans="2:17" s="4" customFormat="1" ht="9.75" customHeight="1">
      <c r="B251" s="6" t="s">
        <v>128</v>
      </c>
      <c r="C251" s="4">
        <f aca="true" t="shared" si="36" ref="C251:Q251">C250/64437</f>
        <v>0.01778481307323432</v>
      </c>
      <c r="D251" s="4">
        <f t="shared" si="36"/>
        <v>0.779303816130484</v>
      </c>
      <c r="E251" s="4">
        <f t="shared" si="36"/>
        <v>0.004872976705929823</v>
      </c>
      <c r="F251" s="4">
        <f t="shared" si="36"/>
        <v>0.05756009745953412</v>
      </c>
      <c r="G251" s="4">
        <f t="shared" si="36"/>
        <v>0.0034297065350652575</v>
      </c>
      <c r="H251" s="4">
        <f t="shared" si="36"/>
        <v>0.006580070456414793</v>
      </c>
      <c r="I251" s="4">
        <f t="shared" si="36"/>
        <v>0.0768657758741096</v>
      </c>
      <c r="J251" s="4">
        <f t="shared" si="36"/>
        <v>0.005059205115073638</v>
      </c>
      <c r="K251" s="4">
        <f t="shared" si="36"/>
        <v>0.017164051709421604</v>
      </c>
      <c r="L251" s="4">
        <f t="shared" si="36"/>
        <v>0.015006905970172417</v>
      </c>
      <c r="M251" s="4">
        <f t="shared" si="36"/>
        <v>0.004950571876406413</v>
      </c>
      <c r="N251" s="4">
        <f t="shared" si="36"/>
        <v>0.0013035988640067043</v>
      </c>
      <c r="O251" s="4">
        <f t="shared" si="36"/>
        <v>0.0031348448872542175</v>
      </c>
      <c r="P251" s="4">
        <f t="shared" si="36"/>
        <v>0.0018622840914381488</v>
      </c>
      <c r="Q251" s="4">
        <f t="shared" si="36"/>
        <v>0.005121281251454909</v>
      </c>
    </row>
    <row r="252" spans="2:17" ht="4.5" customHeight="1">
      <c r="B252" s="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9.75" customHeight="1">
      <c r="A253" s="3" t="s">
        <v>109</v>
      </c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ht="9.75" customHeight="1">
      <c r="B254" s="5" t="s">
        <v>88</v>
      </c>
      <c r="C254" s="2">
        <v>597</v>
      </c>
      <c r="D254" s="2">
        <v>25688</v>
      </c>
      <c r="E254" s="2">
        <v>775</v>
      </c>
      <c r="F254" s="2">
        <v>7057</v>
      </c>
      <c r="G254" s="2">
        <v>626</v>
      </c>
      <c r="H254" s="2">
        <v>832</v>
      </c>
      <c r="I254" s="2">
        <v>10280</v>
      </c>
      <c r="J254" s="2">
        <v>525</v>
      </c>
      <c r="K254" s="2">
        <v>878</v>
      </c>
      <c r="L254" s="2">
        <v>492</v>
      </c>
      <c r="M254" s="2">
        <v>579</v>
      </c>
      <c r="N254" s="2">
        <v>134</v>
      </c>
      <c r="O254" s="2">
        <v>129</v>
      </c>
      <c r="P254" s="2">
        <v>123</v>
      </c>
      <c r="Q254" s="2">
        <v>239</v>
      </c>
    </row>
    <row r="255" spans="2:17" ht="9.75" customHeight="1">
      <c r="B255" s="5" t="s">
        <v>108</v>
      </c>
      <c r="C255" s="2">
        <v>28</v>
      </c>
      <c r="D255" s="2">
        <v>819</v>
      </c>
      <c r="E255" s="2">
        <v>33</v>
      </c>
      <c r="F255" s="2">
        <v>357</v>
      </c>
      <c r="G255" s="2">
        <v>12</v>
      </c>
      <c r="H255" s="2">
        <v>91</v>
      </c>
      <c r="I255" s="2">
        <v>566</v>
      </c>
      <c r="J255" s="2">
        <v>16</v>
      </c>
      <c r="K255" s="2">
        <v>12</v>
      </c>
      <c r="L255" s="2">
        <v>13</v>
      </c>
      <c r="M255" s="2">
        <v>19</v>
      </c>
      <c r="N255" s="2">
        <v>11</v>
      </c>
      <c r="O255" s="2">
        <v>9</v>
      </c>
      <c r="P255" s="2">
        <v>5</v>
      </c>
      <c r="Q255" s="2">
        <v>6</v>
      </c>
    </row>
    <row r="256" spans="1:17" ht="9.75" customHeight="1">
      <c r="A256" s="3" t="s">
        <v>127</v>
      </c>
      <c r="C256" s="2">
        <v>625</v>
      </c>
      <c r="D256" s="2">
        <v>26507</v>
      </c>
      <c r="E256" s="2">
        <v>808</v>
      </c>
      <c r="F256" s="2">
        <v>7414</v>
      </c>
      <c r="G256" s="2">
        <v>638</v>
      </c>
      <c r="H256" s="2">
        <v>923</v>
      </c>
      <c r="I256" s="2">
        <v>10846</v>
      </c>
      <c r="J256" s="2">
        <v>541</v>
      </c>
      <c r="K256" s="2">
        <v>890</v>
      </c>
      <c r="L256" s="2">
        <v>505</v>
      </c>
      <c r="M256" s="2">
        <v>598</v>
      </c>
      <c r="N256" s="2">
        <v>145</v>
      </c>
      <c r="O256" s="2">
        <v>138</v>
      </c>
      <c r="P256" s="2">
        <v>128</v>
      </c>
      <c r="Q256" s="2">
        <v>245</v>
      </c>
    </row>
    <row r="257" spans="2:17" s="4" customFormat="1" ht="9.75" customHeight="1">
      <c r="B257" s="6" t="s">
        <v>128</v>
      </c>
      <c r="C257" s="4">
        <f aca="true" t="shared" si="37" ref="C257:Q257">C256/50951</f>
        <v>0.012266687601813507</v>
      </c>
      <c r="D257" s="4">
        <f t="shared" si="37"/>
        <v>0.520244941218033</v>
      </c>
      <c r="E257" s="4">
        <f t="shared" si="37"/>
        <v>0.015858373731624503</v>
      </c>
      <c r="F257" s="4">
        <f t="shared" si="37"/>
        <v>0.14551235500775256</v>
      </c>
      <c r="G257" s="4">
        <f t="shared" si="37"/>
        <v>0.012521834703931228</v>
      </c>
      <c r="H257" s="4">
        <f t="shared" si="37"/>
        <v>0.018115444250358187</v>
      </c>
      <c r="I257" s="4">
        <f t="shared" si="37"/>
        <v>0.21287118996683088</v>
      </c>
      <c r="J257" s="4">
        <f t="shared" si="37"/>
        <v>0.010618044788129772</v>
      </c>
      <c r="K257" s="4">
        <f t="shared" si="37"/>
        <v>0.017467763144982433</v>
      </c>
      <c r="L257" s="4">
        <f t="shared" si="37"/>
        <v>0.009911483582265315</v>
      </c>
      <c r="M257" s="4">
        <f t="shared" si="37"/>
        <v>0.011736766697415163</v>
      </c>
      <c r="N257" s="4">
        <f t="shared" si="37"/>
        <v>0.002845871523620734</v>
      </c>
      <c r="O257" s="4">
        <f t="shared" si="37"/>
        <v>0.0027084846224804224</v>
      </c>
      <c r="P257" s="4">
        <f t="shared" si="37"/>
        <v>0.002512217620851406</v>
      </c>
      <c r="Q257" s="4">
        <f t="shared" si="37"/>
        <v>0.004808541539910895</v>
      </c>
    </row>
    <row r="258" spans="2:17" ht="4.5" customHeight="1">
      <c r="B258" s="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9.75" customHeight="1">
      <c r="A259" s="3" t="s">
        <v>110</v>
      </c>
      <c r="B259" s="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9.75" customHeight="1">
      <c r="B260" s="5" t="s">
        <v>88</v>
      </c>
      <c r="C260" s="2">
        <v>158</v>
      </c>
      <c r="D260" s="2">
        <v>8408</v>
      </c>
      <c r="E260" s="2">
        <v>252</v>
      </c>
      <c r="F260" s="2">
        <v>2922</v>
      </c>
      <c r="G260" s="2">
        <v>239</v>
      </c>
      <c r="H260" s="2">
        <v>295</v>
      </c>
      <c r="I260" s="2">
        <v>4225</v>
      </c>
      <c r="J260" s="2">
        <v>187</v>
      </c>
      <c r="K260" s="2">
        <v>155</v>
      </c>
      <c r="L260" s="2">
        <v>154</v>
      </c>
      <c r="M260" s="2">
        <v>168</v>
      </c>
      <c r="N260" s="2">
        <v>51</v>
      </c>
      <c r="O260" s="2">
        <v>72</v>
      </c>
      <c r="P260" s="2">
        <v>23</v>
      </c>
      <c r="Q260" s="2">
        <v>68</v>
      </c>
    </row>
    <row r="261" spans="2:17" ht="9.75" customHeight="1">
      <c r="B261" s="5" t="s">
        <v>108</v>
      </c>
      <c r="C261" s="2">
        <v>388</v>
      </c>
      <c r="D261" s="2">
        <v>16216</v>
      </c>
      <c r="E261" s="2">
        <v>962</v>
      </c>
      <c r="F261" s="2">
        <v>10161</v>
      </c>
      <c r="G261" s="2">
        <v>554</v>
      </c>
      <c r="H261" s="2">
        <v>1235</v>
      </c>
      <c r="I261" s="2">
        <v>16190</v>
      </c>
      <c r="J261" s="2">
        <v>377</v>
      </c>
      <c r="K261" s="2">
        <v>365</v>
      </c>
      <c r="L261" s="2">
        <v>428</v>
      </c>
      <c r="M261" s="2">
        <v>411</v>
      </c>
      <c r="N261" s="2">
        <v>155</v>
      </c>
      <c r="O261" s="2">
        <v>200</v>
      </c>
      <c r="P261" s="2">
        <v>105</v>
      </c>
      <c r="Q261" s="2">
        <v>109</v>
      </c>
    </row>
    <row r="262" spans="2:17" ht="9.75" customHeight="1">
      <c r="B262" s="5" t="s">
        <v>59</v>
      </c>
      <c r="C262" s="2">
        <v>52</v>
      </c>
      <c r="D262" s="2">
        <v>2443</v>
      </c>
      <c r="E262" s="2">
        <v>138</v>
      </c>
      <c r="F262" s="2">
        <v>1864</v>
      </c>
      <c r="G262" s="2">
        <v>121</v>
      </c>
      <c r="H262" s="2">
        <v>106</v>
      </c>
      <c r="I262" s="2">
        <v>1785</v>
      </c>
      <c r="J262" s="2">
        <v>57</v>
      </c>
      <c r="K262" s="2">
        <v>49</v>
      </c>
      <c r="L262" s="2">
        <v>60</v>
      </c>
      <c r="M262" s="2">
        <v>110</v>
      </c>
      <c r="N262" s="2">
        <v>17</v>
      </c>
      <c r="O262" s="2">
        <v>36</v>
      </c>
      <c r="P262" s="2">
        <v>9</v>
      </c>
      <c r="Q262" s="2">
        <v>12</v>
      </c>
    </row>
    <row r="263" spans="1:17" ht="9.75" customHeight="1">
      <c r="A263" s="3" t="s">
        <v>127</v>
      </c>
      <c r="C263" s="2">
        <v>598</v>
      </c>
      <c r="D263" s="2">
        <v>27067</v>
      </c>
      <c r="E263" s="2">
        <v>1352</v>
      </c>
      <c r="F263" s="2">
        <v>14947</v>
      </c>
      <c r="G263" s="2">
        <v>914</v>
      </c>
      <c r="H263" s="2">
        <v>1636</v>
      </c>
      <c r="I263" s="2">
        <v>22200</v>
      </c>
      <c r="J263" s="2">
        <v>621</v>
      </c>
      <c r="K263" s="2">
        <v>569</v>
      </c>
      <c r="L263" s="2">
        <v>642</v>
      </c>
      <c r="M263" s="2">
        <v>689</v>
      </c>
      <c r="N263" s="2">
        <v>223</v>
      </c>
      <c r="O263" s="2">
        <v>308</v>
      </c>
      <c r="P263" s="2">
        <v>137</v>
      </c>
      <c r="Q263" s="2">
        <v>189</v>
      </c>
    </row>
    <row r="264" spans="2:17" s="4" customFormat="1" ht="9.75" customHeight="1">
      <c r="B264" s="6" t="s">
        <v>128</v>
      </c>
      <c r="C264" s="4">
        <f aca="true" t="shared" si="38" ref="C264:Q264">C263/72093</f>
        <v>0.008294841385432706</v>
      </c>
      <c r="D264" s="4">
        <f t="shared" si="38"/>
        <v>0.3754456049824532</v>
      </c>
      <c r="E264" s="4">
        <f t="shared" si="38"/>
        <v>0.018753554436630463</v>
      </c>
      <c r="F264" s="4">
        <f t="shared" si="38"/>
        <v>0.2073294217191683</v>
      </c>
      <c r="G264" s="4">
        <f t="shared" si="38"/>
        <v>0.012678068605828582</v>
      </c>
      <c r="H264" s="4">
        <f t="shared" si="38"/>
        <v>0.022692910546100176</v>
      </c>
      <c r="I264" s="4">
        <f t="shared" si="38"/>
        <v>0.30793558320502684</v>
      </c>
      <c r="J264" s="4">
        <f t="shared" si="38"/>
        <v>0.008613873746410886</v>
      </c>
      <c r="K264" s="4">
        <f t="shared" si="38"/>
        <v>0.007892583191155869</v>
      </c>
      <c r="L264" s="4">
        <f t="shared" si="38"/>
        <v>0.008905164162956182</v>
      </c>
      <c r="M264" s="4">
        <f t="shared" si="38"/>
        <v>0.009557099857128987</v>
      </c>
      <c r="N264" s="4">
        <f t="shared" si="38"/>
        <v>0.003093226804266711</v>
      </c>
      <c r="O264" s="4">
        <f t="shared" si="38"/>
        <v>0.004272259442664336</v>
      </c>
      <c r="P264" s="4">
        <f t="shared" si="38"/>
        <v>0.0019003231936526432</v>
      </c>
      <c r="Q264" s="4">
        <f t="shared" si="38"/>
        <v>0.0026216137489076608</v>
      </c>
    </row>
    <row r="265" spans="2:17" ht="4.5" customHeight="1"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9.75" customHeight="1">
      <c r="A266" s="3" t="s">
        <v>111</v>
      </c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ht="9.75" customHeight="1">
      <c r="B267" s="5" t="s">
        <v>88</v>
      </c>
      <c r="C267" s="2">
        <v>560</v>
      </c>
      <c r="D267" s="2">
        <v>15583</v>
      </c>
      <c r="E267" s="2">
        <v>328</v>
      </c>
      <c r="F267" s="2">
        <v>2133</v>
      </c>
      <c r="G267" s="2">
        <v>217</v>
      </c>
      <c r="H267" s="2">
        <v>290</v>
      </c>
      <c r="I267" s="2">
        <v>3295</v>
      </c>
      <c r="J267" s="2">
        <v>356</v>
      </c>
      <c r="K267" s="2">
        <v>1034</v>
      </c>
      <c r="L267" s="2">
        <v>340</v>
      </c>
      <c r="M267" s="2">
        <v>320</v>
      </c>
      <c r="N267" s="2">
        <v>100</v>
      </c>
      <c r="O267" s="2">
        <v>98</v>
      </c>
      <c r="P267" s="2">
        <v>89</v>
      </c>
      <c r="Q267" s="2">
        <v>119</v>
      </c>
    </row>
    <row r="268" spans="1:17" ht="9.75" customHeight="1">
      <c r="A268" s="3" t="s">
        <v>127</v>
      </c>
      <c r="C268" s="2">
        <v>560</v>
      </c>
      <c r="D268" s="2">
        <v>15583</v>
      </c>
      <c r="E268" s="2">
        <v>328</v>
      </c>
      <c r="F268" s="2">
        <v>2133</v>
      </c>
      <c r="G268" s="2">
        <v>217</v>
      </c>
      <c r="H268" s="2">
        <v>290</v>
      </c>
      <c r="I268" s="2">
        <v>3295</v>
      </c>
      <c r="J268" s="2">
        <v>356</v>
      </c>
      <c r="K268" s="2">
        <v>1034</v>
      </c>
      <c r="L268" s="2">
        <v>340</v>
      </c>
      <c r="M268" s="2">
        <v>320</v>
      </c>
      <c r="N268" s="2">
        <v>100</v>
      </c>
      <c r="O268" s="2">
        <v>98</v>
      </c>
      <c r="P268" s="2">
        <v>89</v>
      </c>
      <c r="Q268" s="2">
        <v>119</v>
      </c>
    </row>
    <row r="269" spans="2:17" s="4" customFormat="1" ht="9.75" customHeight="1">
      <c r="B269" s="6" t="s">
        <v>128</v>
      </c>
      <c r="C269" s="4">
        <f aca="true" t="shared" si="39" ref="C269:Q269">C268/24862</f>
        <v>0.022524334325476632</v>
      </c>
      <c r="D269" s="4">
        <f t="shared" si="39"/>
        <v>0.6267798246319685</v>
      </c>
      <c r="E269" s="4">
        <f t="shared" si="39"/>
        <v>0.013192824390636312</v>
      </c>
      <c r="F269" s="4">
        <f t="shared" si="39"/>
        <v>0.08579358056471724</v>
      </c>
      <c r="G269" s="4">
        <f t="shared" si="39"/>
        <v>0.008728179551122194</v>
      </c>
      <c r="H269" s="4">
        <f t="shared" si="39"/>
        <v>0.011664387418550397</v>
      </c>
      <c r="I269" s="4">
        <f t="shared" si="39"/>
        <v>0.13253157429008125</v>
      </c>
      <c r="J269" s="4">
        <f t="shared" si="39"/>
        <v>0.014319041106910143</v>
      </c>
      <c r="K269" s="4">
        <f t="shared" si="39"/>
        <v>0.04158957445096935</v>
      </c>
      <c r="L269" s="4">
        <f t="shared" si="39"/>
        <v>0.013675488697610812</v>
      </c>
      <c r="M269" s="4">
        <f t="shared" si="39"/>
        <v>0.012871048185986646</v>
      </c>
      <c r="N269" s="4">
        <f t="shared" si="39"/>
        <v>0.004022202558120827</v>
      </c>
      <c r="O269" s="4">
        <f t="shared" si="39"/>
        <v>0.00394175850695841</v>
      </c>
      <c r="P269" s="4">
        <f t="shared" si="39"/>
        <v>0.003579760276727536</v>
      </c>
      <c r="Q269" s="4">
        <f t="shared" si="39"/>
        <v>0.0047864210441637845</v>
      </c>
    </row>
    <row r="270" spans="2:17" ht="4.5" customHeight="1">
      <c r="B270" s="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9.75" customHeight="1">
      <c r="A271" s="3" t="s">
        <v>112</v>
      </c>
      <c r="B271" s="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9.75" customHeight="1">
      <c r="B272" s="5" t="s">
        <v>105</v>
      </c>
      <c r="C272" s="2">
        <v>527</v>
      </c>
      <c r="D272" s="2">
        <v>20590</v>
      </c>
      <c r="E272" s="2">
        <v>913</v>
      </c>
      <c r="F272" s="2">
        <v>7575</v>
      </c>
      <c r="G272" s="2">
        <v>194</v>
      </c>
      <c r="H272" s="2">
        <v>1041</v>
      </c>
      <c r="I272" s="2">
        <v>10269</v>
      </c>
      <c r="J272" s="2">
        <v>931</v>
      </c>
      <c r="K272" s="2">
        <v>1123</v>
      </c>
      <c r="L272" s="2">
        <v>462</v>
      </c>
      <c r="M272" s="2">
        <v>716</v>
      </c>
      <c r="N272" s="2">
        <v>117</v>
      </c>
      <c r="O272" s="2">
        <v>126</v>
      </c>
      <c r="P272" s="2">
        <v>124</v>
      </c>
      <c r="Q272" s="2">
        <v>204</v>
      </c>
    </row>
    <row r="273" spans="1:17" ht="9.75" customHeight="1">
      <c r="A273" s="3" t="s">
        <v>127</v>
      </c>
      <c r="C273" s="2">
        <v>527</v>
      </c>
      <c r="D273" s="2">
        <v>20590</v>
      </c>
      <c r="E273" s="2">
        <v>913</v>
      </c>
      <c r="F273" s="2">
        <v>7575</v>
      </c>
      <c r="G273" s="2">
        <v>194</v>
      </c>
      <c r="H273" s="2">
        <v>1041</v>
      </c>
      <c r="I273" s="2">
        <v>10269</v>
      </c>
      <c r="J273" s="2">
        <v>931</v>
      </c>
      <c r="K273" s="2">
        <v>1123</v>
      </c>
      <c r="L273" s="2">
        <v>462</v>
      </c>
      <c r="M273" s="2">
        <v>716</v>
      </c>
      <c r="N273" s="2">
        <v>117</v>
      </c>
      <c r="O273" s="2">
        <v>126</v>
      </c>
      <c r="P273" s="2">
        <v>124</v>
      </c>
      <c r="Q273" s="2">
        <v>204</v>
      </c>
    </row>
    <row r="274" spans="2:17" s="4" customFormat="1" ht="9.75" customHeight="1">
      <c r="B274" s="6" t="s">
        <v>128</v>
      </c>
      <c r="C274" s="4">
        <f aca="true" t="shared" si="40" ref="C274:Q274">C273/44912</f>
        <v>0.011734057712860705</v>
      </c>
      <c r="D274" s="4">
        <f t="shared" si="40"/>
        <v>0.45845208407552546</v>
      </c>
      <c r="E274" s="4">
        <f t="shared" si="40"/>
        <v>0.020328642679016743</v>
      </c>
      <c r="F274" s="4">
        <f t="shared" si="40"/>
        <v>0.168663163519772</v>
      </c>
      <c r="G274" s="4">
        <f t="shared" si="40"/>
        <v>0.0043195582472390455</v>
      </c>
      <c r="H274" s="4">
        <f t="shared" si="40"/>
        <v>0.023178660491628072</v>
      </c>
      <c r="I274" s="4">
        <f t="shared" si="40"/>
        <v>0.22864713216957605</v>
      </c>
      <c r="J274" s="4">
        <f t="shared" si="40"/>
        <v>0.02072942643391521</v>
      </c>
      <c r="K274" s="4">
        <f t="shared" si="40"/>
        <v>0.025004453152832205</v>
      </c>
      <c r="L274" s="4">
        <f t="shared" si="40"/>
        <v>0.010286783042394014</v>
      </c>
      <c r="M274" s="4">
        <f t="shared" si="40"/>
        <v>0.01594228713929462</v>
      </c>
      <c r="N274" s="4">
        <f t="shared" si="40"/>
        <v>0.0026050944068400426</v>
      </c>
      <c r="O274" s="4">
        <f t="shared" si="40"/>
        <v>0.002805486284289277</v>
      </c>
      <c r="P274" s="4">
        <f t="shared" si="40"/>
        <v>0.002760954755967225</v>
      </c>
      <c r="Q274" s="4">
        <f t="shared" si="40"/>
        <v>0.004542215888849305</v>
      </c>
    </row>
    <row r="275" spans="2:17" ht="4.5" customHeight="1">
      <c r="B275" s="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9.75" customHeight="1">
      <c r="A276" s="3" t="s">
        <v>113</v>
      </c>
      <c r="B276" s="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9.75" customHeight="1">
      <c r="B277" s="5" t="s">
        <v>105</v>
      </c>
      <c r="C277" s="2">
        <v>530</v>
      </c>
      <c r="D277" s="2">
        <v>17751</v>
      </c>
      <c r="E277" s="2">
        <v>2335</v>
      </c>
      <c r="F277" s="2">
        <v>13908</v>
      </c>
      <c r="G277" s="2">
        <v>353</v>
      </c>
      <c r="H277" s="2">
        <v>1179</v>
      </c>
      <c r="I277" s="2">
        <v>18255</v>
      </c>
      <c r="J277" s="2">
        <v>683</v>
      </c>
      <c r="K277" s="2">
        <v>512</v>
      </c>
      <c r="L277" s="2">
        <v>510</v>
      </c>
      <c r="M277" s="2">
        <v>939</v>
      </c>
      <c r="N277" s="2">
        <v>89</v>
      </c>
      <c r="O277" s="2">
        <v>218</v>
      </c>
      <c r="P277" s="2">
        <v>163</v>
      </c>
      <c r="Q277" s="2">
        <v>148</v>
      </c>
    </row>
    <row r="278" spans="1:17" ht="9.75" customHeight="1">
      <c r="A278" s="3" t="s">
        <v>127</v>
      </c>
      <c r="C278" s="2">
        <v>530</v>
      </c>
      <c r="D278" s="2">
        <v>17751</v>
      </c>
      <c r="E278" s="2">
        <v>2335</v>
      </c>
      <c r="F278" s="2">
        <v>13908</v>
      </c>
      <c r="G278" s="2">
        <v>353</v>
      </c>
      <c r="H278" s="2">
        <v>1179</v>
      </c>
      <c r="I278" s="2">
        <v>18255</v>
      </c>
      <c r="J278" s="2">
        <v>683</v>
      </c>
      <c r="K278" s="2">
        <v>512</v>
      </c>
      <c r="L278" s="2">
        <v>510</v>
      </c>
      <c r="M278" s="2">
        <v>939</v>
      </c>
      <c r="N278" s="2">
        <v>89</v>
      </c>
      <c r="O278" s="2">
        <v>218</v>
      </c>
      <c r="P278" s="2">
        <v>163</v>
      </c>
      <c r="Q278" s="2">
        <v>148</v>
      </c>
    </row>
    <row r="279" spans="2:17" s="4" customFormat="1" ht="9.75" customHeight="1">
      <c r="B279" s="6" t="s">
        <v>128</v>
      </c>
      <c r="C279" s="4">
        <f aca="true" t="shared" si="41" ref="C279:Q279">C278/57573</f>
        <v>0.009205704062668265</v>
      </c>
      <c r="D279" s="4">
        <f t="shared" si="41"/>
        <v>0.30832160908759315</v>
      </c>
      <c r="E279" s="4">
        <f t="shared" si="41"/>
        <v>0.040557205634585654</v>
      </c>
      <c r="F279" s="4">
        <f t="shared" si="41"/>
        <v>0.241571570006774</v>
      </c>
      <c r="G279" s="4">
        <f t="shared" si="41"/>
        <v>0.006131346290796033</v>
      </c>
      <c r="H279" s="4">
        <f t="shared" si="41"/>
        <v>0.02047834922619978</v>
      </c>
      <c r="I279" s="4">
        <f t="shared" si="41"/>
        <v>0.31707571257360223</v>
      </c>
      <c r="J279" s="4">
        <f t="shared" si="41"/>
        <v>0.01186319976377816</v>
      </c>
      <c r="K279" s="4">
        <f t="shared" si="41"/>
        <v>0.008893057509596512</v>
      </c>
      <c r="L279" s="4">
        <f t="shared" si="41"/>
        <v>0.008858319003699652</v>
      </c>
      <c r="M279" s="4">
        <f t="shared" si="41"/>
        <v>0.016309728518576417</v>
      </c>
      <c r="N279" s="4">
        <f t="shared" si="41"/>
        <v>0.0015458635124103311</v>
      </c>
      <c r="O279" s="4">
        <f t="shared" si="41"/>
        <v>0.00378649714275789</v>
      </c>
      <c r="P279" s="4">
        <f t="shared" si="41"/>
        <v>0.0028311882305942023</v>
      </c>
      <c r="Q279" s="4">
        <f t="shared" si="41"/>
        <v>0.002570649436367742</v>
      </c>
    </row>
    <row r="280" spans="2:17" ht="4.5" customHeight="1">
      <c r="B280" s="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9.75" customHeight="1">
      <c r="A281" s="3" t="s">
        <v>114</v>
      </c>
      <c r="B281" s="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2:17" ht="9.75" customHeight="1">
      <c r="B282" s="5" t="s">
        <v>88</v>
      </c>
      <c r="C282" s="2">
        <v>912</v>
      </c>
      <c r="D282" s="2">
        <v>34679</v>
      </c>
      <c r="E282" s="2">
        <v>654</v>
      </c>
      <c r="F282" s="2">
        <v>5634</v>
      </c>
      <c r="G282" s="2">
        <v>194</v>
      </c>
      <c r="H282" s="2">
        <v>581</v>
      </c>
      <c r="I282" s="2">
        <v>7732</v>
      </c>
      <c r="J282" s="2">
        <v>703</v>
      </c>
      <c r="K282" s="2">
        <v>729</v>
      </c>
      <c r="L282" s="2">
        <v>498</v>
      </c>
      <c r="M282" s="2">
        <v>365</v>
      </c>
      <c r="N282" s="2">
        <v>218</v>
      </c>
      <c r="O282" s="2">
        <v>110</v>
      </c>
      <c r="P282" s="2">
        <v>103</v>
      </c>
      <c r="Q282" s="2">
        <v>309</v>
      </c>
    </row>
    <row r="283" spans="1:17" ht="9.75" customHeight="1">
      <c r="A283" s="3" t="s">
        <v>127</v>
      </c>
      <c r="C283" s="2">
        <v>912</v>
      </c>
      <c r="D283" s="2">
        <v>34679</v>
      </c>
      <c r="E283" s="2">
        <v>654</v>
      </c>
      <c r="F283" s="2">
        <v>5634</v>
      </c>
      <c r="G283" s="2">
        <v>194</v>
      </c>
      <c r="H283" s="2">
        <v>581</v>
      </c>
      <c r="I283" s="2">
        <v>7732</v>
      </c>
      <c r="J283" s="2">
        <v>703</v>
      </c>
      <c r="K283" s="2">
        <v>729</v>
      </c>
      <c r="L283" s="2">
        <v>498</v>
      </c>
      <c r="M283" s="2">
        <v>365</v>
      </c>
      <c r="N283" s="2">
        <v>218</v>
      </c>
      <c r="O283" s="2">
        <v>110</v>
      </c>
      <c r="P283" s="2">
        <v>103</v>
      </c>
      <c r="Q283" s="2">
        <v>309</v>
      </c>
    </row>
    <row r="284" spans="2:17" s="4" customFormat="1" ht="9.75" customHeight="1">
      <c r="B284" s="6" t="s">
        <v>128</v>
      </c>
      <c r="C284" s="4">
        <f aca="true" t="shared" si="42" ref="C284:Q284">C283/53421</f>
        <v>0.01707193800190936</v>
      </c>
      <c r="D284" s="4">
        <f t="shared" si="42"/>
        <v>0.6491641863686565</v>
      </c>
      <c r="E284" s="4">
        <f t="shared" si="42"/>
        <v>0.012242376593474477</v>
      </c>
      <c r="F284" s="4">
        <f t="shared" si="42"/>
        <v>0.10546414331442691</v>
      </c>
      <c r="G284" s="4">
        <f t="shared" si="42"/>
        <v>0.0036315306714587896</v>
      </c>
      <c r="H284" s="4">
        <f t="shared" si="42"/>
        <v>0.010875872784111118</v>
      </c>
      <c r="I284" s="4">
        <f t="shared" si="42"/>
        <v>0.14473708841092453</v>
      </c>
      <c r="J284" s="4">
        <f t="shared" si="42"/>
        <v>0.0131596188764718</v>
      </c>
      <c r="K284" s="4">
        <f t="shared" si="42"/>
        <v>0.013646318863368338</v>
      </c>
      <c r="L284" s="4">
        <f t="shared" si="42"/>
        <v>0.009322176672095244</v>
      </c>
      <c r="M284" s="4">
        <f t="shared" si="42"/>
        <v>0.006832519046816795</v>
      </c>
      <c r="N284" s="4">
        <f t="shared" si="42"/>
        <v>0.004080792197824826</v>
      </c>
      <c r="O284" s="4">
        <f t="shared" si="42"/>
        <v>0.002059115329177664</v>
      </c>
      <c r="P284" s="4">
        <f t="shared" si="42"/>
        <v>0.0019280807173209038</v>
      </c>
      <c r="Q284" s="4">
        <f t="shared" si="42"/>
        <v>0.005784242151962712</v>
      </c>
    </row>
    <row r="285" spans="2:17" ht="4.5" customHeight="1">
      <c r="B285" s="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9.75" customHeight="1">
      <c r="A286" s="3" t="s">
        <v>115</v>
      </c>
      <c r="B286" s="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9.75" customHeight="1">
      <c r="B287" s="5" t="s">
        <v>88</v>
      </c>
      <c r="C287" s="2">
        <v>1018</v>
      </c>
      <c r="D287" s="2">
        <v>25370</v>
      </c>
      <c r="E287" s="2">
        <v>330</v>
      </c>
      <c r="F287" s="2">
        <v>2625</v>
      </c>
      <c r="G287" s="2">
        <v>216</v>
      </c>
      <c r="H287" s="2">
        <v>410</v>
      </c>
      <c r="I287" s="2">
        <v>3273</v>
      </c>
      <c r="J287" s="2">
        <v>262</v>
      </c>
      <c r="K287" s="2">
        <v>824</v>
      </c>
      <c r="L287" s="2">
        <v>366</v>
      </c>
      <c r="M287" s="2">
        <v>298</v>
      </c>
      <c r="N287" s="2">
        <v>119</v>
      </c>
      <c r="O287" s="2">
        <v>115</v>
      </c>
      <c r="P287" s="2">
        <v>68</v>
      </c>
      <c r="Q287" s="2">
        <v>402</v>
      </c>
    </row>
    <row r="288" spans="1:17" ht="9.75" customHeight="1">
      <c r="A288" s="3" t="s">
        <v>127</v>
      </c>
      <c r="C288" s="2">
        <v>1018</v>
      </c>
      <c r="D288" s="2">
        <v>25370</v>
      </c>
      <c r="E288" s="2">
        <v>330</v>
      </c>
      <c r="F288" s="2">
        <v>2625</v>
      </c>
      <c r="G288" s="2">
        <v>216</v>
      </c>
      <c r="H288" s="2">
        <v>410</v>
      </c>
      <c r="I288" s="2">
        <v>3273</v>
      </c>
      <c r="J288" s="2">
        <v>262</v>
      </c>
      <c r="K288" s="2">
        <v>824</v>
      </c>
      <c r="L288" s="2">
        <v>366</v>
      </c>
      <c r="M288" s="2">
        <v>298</v>
      </c>
      <c r="N288" s="2">
        <v>119</v>
      </c>
      <c r="O288" s="2">
        <v>115</v>
      </c>
      <c r="P288" s="2">
        <v>68</v>
      </c>
      <c r="Q288" s="2">
        <v>402</v>
      </c>
    </row>
    <row r="289" spans="2:17" s="4" customFormat="1" ht="9.75" customHeight="1">
      <c r="B289" s="6" t="s">
        <v>128</v>
      </c>
      <c r="C289" s="4">
        <f aca="true" t="shared" si="43" ref="C289:Q289">C288/35696</f>
        <v>0.028518601523980277</v>
      </c>
      <c r="D289" s="4">
        <f t="shared" si="43"/>
        <v>0.7107238906320036</v>
      </c>
      <c r="E289" s="4">
        <f t="shared" si="43"/>
        <v>0.009244733303451366</v>
      </c>
      <c r="F289" s="4">
        <f t="shared" si="43"/>
        <v>0.07353765127745406</v>
      </c>
      <c r="G289" s="4">
        <f t="shared" si="43"/>
        <v>0.006051098162259076</v>
      </c>
      <c r="H289" s="4">
        <f t="shared" si="43"/>
        <v>0.01148588077095473</v>
      </c>
      <c r="I289" s="4">
        <f t="shared" si="43"/>
        <v>0.09169094576423129</v>
      </c>
      <c r="J289" s="4">
        <f t="shared" si="43"/>
        <v>0.00733975795607351</v>
      </c>
      <c r="K289" s="4">
        <f t="shared" si="43"/>
        <v>0.023083818915284625</v>
      </c>
      <c r="L289" s="4">
        <f t="shared" si="43"/>
        <v>0.01025324966382788</v>
      </c>
      <c r="M289" s="4">
        <f t="shared" si="43"/>
        <v>0.008348274316450022</v>
      </c>
      <c r="N289" s="4">
        <f t="shared" si="43"/>
        <v>0.0033337068579112504</v>
      </c>
      <c r="O289" s="4">
        <f t="shared" si="43"/>
        <v>0.0032216494845360823</v>
      </c>
      <c r="P289" s="4">
        <f t="shared" si="43"/>
        <v>0.0019049753473778575</v>
      </c>
      <c r="Q289" s="4">
        <f t="shared" si="43"/>
        <v>0.011261766024204393</v>
      </c>
    </row>
    <row r="290" spans="2:17" ht="4.5" customHeight="1">
      <c r="B290" s="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9.75" customHeight="1">
      <c r="A291" s="3" t="s">
        <v>116</v>
      </c>
      <c r="B291" s="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9.75" customHeight="1">
      <c r="B292" s="5" t="s">
        <v>108</v>
      </c>
      <c r="C292" s="2">
        <v>424</v>
      </c>
      <c r="D292" s="2">
        <v>32864</v>
      </c>
      <c r="E292" s="2">
        <v>1607</v>
      </c>
      <c r="F292" s="2">
        <v>19210</v>
      </c>
      <c r="G292" s="2">
        <v>440</v>
      </c>
      <c r="H292" s="2">
        <v>2491</v>
      </c>
      <c r="I292" s="2">
        <v>30332</v>
      </c>
      <c r="J292" s="2">
        <v>766</v>
      </c>
      <c r="K292" s="2">
        <v>569</v>
      </c>
      <c r="L292" s="2">
        <v>844</v>
      </c>
      <c r="M292" s="2">
        <v>668</v>
      </c>
      <c r="N292" s="2">
        <v>163</v>
      </c>
      <c r="O292" s="2">
        <v>258</v>
      </c>
      <c r="P292" s="2">
        <v>234</v>
      </c>
      <c r="Q292" s="2">
        <v>133</v>
      </c>
    </row>
    <row r="293" spans="1:17" ht="9.75" customHeight="1">
      <c r="A293" s="3" t="s">
        <v>127</v>
      </c>
      <c r="C293" s="2">
        <v>424</v>
      </c>
      <c r="D293" s="2">
        <v>32864</v>
      </c>
      <c r="E293" s="2">
        <v>1607</v>
      </c>
      <c r="F293" s="2">
        <v>19210</v>
      </c>
      <c r="G293" s="2">
        <v>440</v>
      </c>
      <c r="H293" s="2">
        <v>2491</v>
      </c>
      <c r="I293" s="2">
        <v>30332</v>
      </c>
      <c r="J293" s="2">
        <v>766</v>
      </c>
      <c r="K293" s="2">
        <v>569</v>
      </c>
      <c r="L293" s="2">
        <v>844</v>
      </c>
      <c r="M293" s="2">
        <v>668</v>
      </c>
      <c r="N293" s="2">
        <v>163</v>
      </c>
      <c r="O293" s="2">
        <v>258</v>
      </c>
      <c r="P293" s="2">
        <v>234</v>
      </c>
      <c r="Q293" s="2">
        <v>133</v>
      </c>
    </row>
    <row r="294" spans="2:17" s="4" customFormat="1" ht="9.75" customHeight="1">
      <c r="B294" s="6" t="s">
        <v>128</v>
      </c>
      <c r="C294" s="4">
        <f aca="true" t="shared" si="44" ref="C294:Q294">C293/91004</f>
        <v>0.004659135862159905</v>
      </c>
      <c r="D294" s="4">
        <f t="shared" si="44"/>
        <v>0.36112698342929983</v>
      </c>
      <c r="E294" s="4">
        <f t="shared" si="44"/>
        <v>0.01765856445870511</v>
      </c>
      <c r="F294" s="4">
        <f t="shared" si="44"/>
        <v>0.21108962243417873</v>
      </c>
      <c r="G294" s="4">
        <f t="shared" si="44"/>
        <v>0.004834952309788581</v>
      </c>
      <c r="H294" s="4">
        <f t="shared" si="44"/>
        <v>0.027372423190189444</v>
      </c>
      <c r="I294" s="4">
        <f t="shared" si="44"/>
        <v>0.3333040305920619</v>
      </c>
      <c r="J294" s="4">
        <f t="shared" si="44"/>
        <v>0.008417212430222847</v>
      </c>
      <c r="K294" s="4">
        <f t="shared" si="44"/>
        <v>0.006252472418794779</v>
      </c>
      <c r="L294" s="4">
        <f t="shared" si="44"/>
        <v>0.00927431761241264</v>
      </c>
      <c r="M294" s="4">
        <f t="shared" si="44"/>
        <v>0.007340336688497209</v>
      </c>
      <c r="N294" s="4">
        <f t="shared" si="44"/>
        <v>0.0017911300602171333</v>
      </c>
      <c r="O294" s="4">
        <f t="shared" si="44"/>
        <v>0.002835040218012395</v>
      </c>
      <c r="P294" s="4">
        <f t="shared" si="44"/>
        <v>0.0025713155465693816</v>
      </c>
      <c r="Q294" s="4">
        <f t="shared" si="44"/>
        <v>0.0014614742209133665</v>
      </c>
    </row>
    <row r="295" spans="2:17" ht="4.5" customHeight="1">
      <c r="B295" s="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9.75" customHeight="1">
      <c r="A296" s="3" t="s">
        <v>117</v>
      </c>
      <c r="B296" s="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2:17" ht="9.75" customHeight="1">
      <c r="B297" s="5" t="s">
        <v>108</v>
      </c>
      <c r="C297" s="2">
        <v>700</v>
      </c>
      <c r="D297" s="2">
        <v>18868</v>
      </c>
      <c r="E297" s="2">
        <v>526</v>
      </c>
      <c r="F297" s="2">
        <v>8204</v>
      </c>
      <c r="G297" s="2">
        <v>345</v>
      </c>
      <c r="H297" s="2">
        <v>914</v>
      </c>
      <c r="I297" s="2">
        <v>8572</v>
      </c>
      <c r="J297" s="2">
        <v>341</v>
      </c>
      <c r="K297" s="2">
        <v>789</v>
      </c>
      <c r="L297" s="2">
        <v>528</v>
      </c>
      <c r="M297" s="2">
        <v>478</v>
      </c>
      <c r="N297" s="2">
        <v>129</v>
      </c>
      <c r="O297" s="2">
        <v>217</v>
      </c>
      <c r="P297" s="2">
        <v>82</v>
      </c>
      <c r="Q297" s="2">
        <v>124</v>
      </c>
    </row>
    <row r="298" spans="1:17" ht="9.75" customHeight="1">
      <c r="A298" s="3" t="s">
        <v>127</v>
      </c>
      <c r="C298" s="2">
        <v>700</v>
      </c>
      <c r="D298" s="2">
        <v>18868</v>
      </c>
      <c r="E298" s="2">
        <v>526</v>
      </c>
      <c r="F298" s="2">
        <v>8204</v>
      </c>
      <c r="G298" s="2">
        <v>345</v>
      </c>
      <c r="H298" s="2">
        <v>914</v>
      </c>
      <c r="I298" s="2">
        <v>8572</v>
      </c>
      <c r="J298" s="2">
        <v>341</v>
      </c>
      <c r="K298" s="2">
        <v>789</v>
      </c>
      <c r="L298" s="2">
        <v>528</v>
      </c>
      <c r="M298" s="2">
        <v>478</v>
      </c>
      <c r="N298" s="2">
        <v>129</v>
      </c>
      <c r="O298" s="2">
        <v>217</v>
      </c>
      <c r="P298" s="2">
        <v>82</v>
      </c>
      <c r="Q298" s="2">
        <v>124</v>
      </c>
    </row>
    <row r="299" spans="2:17" s="4" customFormat="1" ht="9.75" customHeight="1">
      <c r="B299" s="6" t="s">
        <v>128</v>
      </c>
      <c r="C299" s="4">
        <f aca="true" t="shared" si="45" ref="C299:Q299">C298/40818</f>
        <v>0.017149296878827967</v>
      </c>
      <c r="D299" s="4">
        <f t="shared" si="45"/>
        <v>0.46224704787103726</v>
      </c>
      <c r="E299" s="4">
        <f t="shared" si="45"/>
        <v>0.01288647165466216</v>
      </c>
      <c r="F299" s="4">
        <f t="shared" si="45"/>
        <v>0.20098975941986377</v>
      </c>
      <c r="G299" s="4">
        <f t="shared" si="45"/>
        <v>0.00845215346170807</v>
      </c>
      <c r="H299" s="4">
        <f t="shared" si="45"/>
        <v>0.02239208192464109</v>
      </c>
      <c r="I299" s="4">
        <f t="shared" si="45"/>
        <v>0.21000538977901906</v>
      </c>
      <c r="J299" s="4">
        <f t="shared" si="45"/>
        <v>0.008354157479543338</v>
      </c>
      <c r="K299" s="4">
        <f t="shared" si="45"/>
        <v>0.01932970748199324</v>
      </c>
      <c r="L299" s="4">
        <f t="shared" si="45"/>
        <v>0.012935469645744524</v>
      </c>
      <c r="M299" s="4">
        <f t="shared" si="45"/>
        <v>0.011710519868685383</v>
      </c>
      <c r="N299" s="4">
        <f t="shared" si="45"/>
        <v>0.0031603704248125827</v>
      </c>
      <c r="O299" s="4">
        <f t="shared" si="45"/>
        <v>0.00531628203243667</v>
      </c>
      <c r="P299" s="4">
        <f t="shared" si="45"/>
        <v>0.0020089176343769904</v>
      </c>
      <c r="Q299" s="4">
        <f t="shared" si="45"/>
        <v>0.0030378754471066687</v>
      </c>
    </row>
    <row r="300" spans="2:17" ht="4.5" customHeight="1">
      <c r="B300" s="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9.75" customHeight="1">
      <c r="A301" s="3" t="s">
        <v>118</v>
      </c>
      <c r="B301" s="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2:17" ht="9.75" customHeight="1">
      <c r="B302" s="5" t="s">
        <v>88</v>
      </c>
      <c r="C302" s="2">
        <v>918</v>
      </c>
      <c r="D302" s="2">
        <v>29001</v>
      </c>
      <c r="E302" s="2">
        <v>574</v>
      </c>
      <c r="F302" s="2">
        <v>6347</v>
      </c>
      <c r="G302" s="2">
        <v>492</v>
      </c>
      <c r="H302" s="2">
        <v>673</v>
      </c>
      <c r="I302" s="2">
        <v>9846</v>
      </c>
      <c r="J302" s="2">
        <v>346</v>
      </c>
      <c r="K302" s="2">
        <v>817</v>
      </c>
      <c r="L302" s="2">
        <v>624</v>
      </c>
      <c r="M302" s="2">
        <v>425</v>
      </c>
      <c r="N302" s="2">
        <v>114</v>
      </c>
      <c r="O302" s="2">
        <v>343</v>
      </c>
      <c r="P302" s="2">
        <v>121</v>
      </c>
      <c r="Q302" s="2">
        <v>152</v>
      </c>
    </row>
    <row r="303" spans="2:17" ht="9.75" customHeight="1">
      <c r="B303" s="5" t="s">
        <v>108</v>
      </c>
      <c r="C303" s="2">
        <v>292</v>
      </c>
      <c r="D303" s="2">
        <v>13276</v>
      </c>
      <c r="E303" s="2">
        <v>559</v>
      </c>
      <c r="F303" s="2">
        <v>5553</v>
      </c>
      <c r="G303" s="2">
        <v>817</v>
      </c>
      <c r="H303" s="2">
        <v>977</v>
      </c>
      <c r="I303" s="2">
        <v>7549</v>
      </c>
      <c r="J303" s="2">
        <v>413</v>
      </c>
      <c r="K303" s="2">
        <v>271</v>
      </c>
      <c r="L303" s="2">
        <v>366</v>
      </c>
      <c r="M303" s="2">
        <v>436</v>
      </c>
      <c r="N303" s="2">
        <v>121</v>
      </c>
      <c r="O303" s="2">
        <v>77</v>
      </c>
      <c r="P303" s="2">
        <v>82</v>
      </c>
      <c r="Q303" s="2">
        <v>92</v>
      </c>
    </row>
    <row r="304" spans="1:17" ht="9.75" customHeight="1">
      <c r="A304" s="3" t="s">
        <v>127</v>
      </c>
      <c r="C304" s="2">
        <v>1210</v>
      </c>
      <c r="D304" s="2">
        <v>42277</v>
      </c>
      <c r="E304" s="2">
        <v>1133</v>
      </c>
      <c r="F304" s="2">
        <v>11900</v>
      </c>
      <c r="G304" s="2">
        <v>1309</v>
      </c>
      <c r="H304" s="2">
        <v>1650</v>
      </c>
      <c r="I304" s="2">
        <v>17395</v>
      </c>
      <c r="J304" s="2">
        <v>759</v>
      </c>
      <c r="K304" s="2">
        <v>1088</v>
      </c>
      <c r="L304" s="2">
        <v>990</v>
      </c>
      <c r="M304" s="2">
        <v>861</v>
      </c>
      <c r="N304" s="2">
        <v>235</v>
      </c>
      <c r="O304" s="2">
        <v>420</v>
      </c>
      <c r="P304" s="2">
        <v>203</v>
      </c>
      <c r="Q304" s="2">
        <v>244</v>
      </c>
    </row>
    <row r="305" spans="2:17" s="4" customFormat="1" ht="9.75" customHeight="1">
      <c r="B305" s="6" t="s">
        <v>128</v>
      </c>
      <c r="C305" s="4">
        <f aca="true" t="shared" si="46" ref="C305:Q305">C304/81674</f>
        <v>0.01481499620442246</v>
      </c>
      <c r="D305" s="4">
        <f t="shared" si="46"/>
        <v>0.5176310698631144</v>
      </c>
      <c r="E305" s="4">
        <f t="shared" si="46"/>
        <v>0.013872223718686485</v>
      </c>
      <c r="F305" s="4">
        <f t="shared" si="46"/>
        <v>0.14570120234101427</v>
      </c>
      <c r="G305" s="4">
        <f t="shared" si="46"/>
        <v>0.01602713225751157</v>
      </c>
      <c r="H305" s="4">
        <f t="shared" si="46"/>
        <v>0.020202267551485173</v>
      </c>
      <c r="I305" s="4">
        <f t="shared" si="46"/>
        <v>0.21298087518671793</v>
      </c>
      <c r="J305" s="4">
        <f t="shared" si="46"/>
        <v>0.00929304307368318</v>
      </c>
      <c r="K305" s="4">
        <f t="shared" si="46"/>
        <v>0.013321252785464163</v>
      </c>
      <c r="L305" s="4">
        <f t="shared" si="46"/>
        <v>0.012121360530891103</v>
      </c>
      <c r="M305" s="4">
        <f t="shared" si="46"/>
        <v>0.010541910522320445</v>
      </c>
      <c r="N305" s="4">
        <f t="shared" si="46"/>
        <v>0.0028772926512721305</v>
      </c>
      <c r="O305" s="4">
        <f t="shared" si="46"/>
        <v>0.0051423953767416805</v>
      </c>
      <c r="P305" s="4">
        <f t="shared" si="46"/>
        <v>0.0024854910987584787</v>
      </c>
      <c r="Q305" s="4">
        <f t="shared" si="46"/>
        <v>0.002987486837916595</v>
      </c>
    </row>
    <row r="306" spans="2:17" ht="4.5" customHeight="1">
      <c r="B306" s="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9.75" customHeight="1">
      <c r="A307" s="3" t="s">
        <v>119</v>
      </c>
      <c r="B307" s="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9.75" customHeight="1">
      <c r="B308" s="5" t="s">
        <v>108</v>
      </c>
      <c r="C308" s="2">
        <v>406</v>
      </c>
      <c r="D308" s="2">
        <v>37333</v>
      </c>
      <c r="E308" s="2">
        <v>1748</v>
      </c>
      <c r="F308" s="2">
        <v>17722</v>
      </c>
      <c r="G308" s="2">
        <v>1429</v>
      </c>
      <c r="H308" s="2">
        <v>2539</v>
      </c>
      <c r="I308" s="2">
        <v>31326</v>
      </c>
      <c r="J308" s="2">
        <v>1143</v>
      </c>
      <c r="K308" s="2">
        <v>644</v>
      </c>
      <c r="L308" s="2">
        <v>1034</v>
      </c>
      <c r="M308" s="2">
        <v>864</v>
      </c>
      <c r="N308" s="2">
        <v>232</v>
      </c>
      <c r="O308" s="2">
        <v>206</v>
      </c>
      <c r="P308" s="2">
        <v>261</v>
      </c>
      <c r="Q308" s="2">
        <v>181</v>
      </c>
    </row>
    <row r="309" spans="1:17" ht="9.75" customHeight="1">
      <c r="A309" s="3" t="s">
        <v>127</v>
      </c>
      <c r="C309" s="2">
        <v>406</v>
      </c>
      <c r="D309" s="2">
        <v>37333</v>
      </c>
      <c r="E309" s="2">
        <v>1748</v>
      </c>
      <c r="F309" s="2">
        <v>17722</v>
      </c>
      <c r="G309" s="2">
        <v>1429</v>
      </c>
      <c r="H309" s="2">
        <v>2539</v>
      </c>
      <c r="I309" s="2">
        <v>31326</v>
      </c>
      <c r="J309" s="2">
        <v>1143</v>
      </c>
      <c r="K309" s="2">
        <v>644</v>
      </c>
      <c r="L309" s="2">
        <v>1034</v>
      </c>
      <c r="M309" s="2">
        <v>864</v>
      </c>
      <c r="N309" s="2">
        <v>232</v>
      </c>
      <c r="O309" s="2">
        <v>206</v>
      </c>
      <c r="P309" s="2">
        <v>261</v>
      </c>
      <c r="Q309" s="2">
        <v>181</v>
      </c>
    </row>
    <row r="310" spans="2:17" s="4" customFormat="1" ht="9.75" customHeight="1">
      <c r="B310" s="6" t="s">
        <v>128</v>
      </c>
      <c r="C310" s="4">
        <f aca="true" t="shared" si="47" ref="C310:Q310">C309/97070</f>
        <v>0.0041825486762130425</v>
      </c>
      <c r="D310" s="4">
        <f t="shared" si="47"/>
        <v>0.38459874317502835</v>
      </c>
      <c r="E310" s="4">
        <f t="shared" si="47"/>
        <v>0.01800762336458226</v>
      </c>
      <c r="F310" s="4">
        <f t="shared" si="47"/>
        <v>0.1825692799011023</v>
      </c>
      <c r="G310" s="4">
        <f t="shared" si="47"/>
        <v>0.014721335118986299</v>
      </c>
      <c r="H310" s="4">
        <f t="shared" si="47"/>
        <v>0.026156381992376635</v>
      </c>
      <c r="I310" s="4">
        <f t="shared" si="47"/>
        <v>0.32271556608632945</v>
      </c>
      <c r="J310" s="4">
        <f t="shared" si="47"/>
        <v>0.011775007726383022</v>
      </c>
      <c r="K310" s="4">
        <f t="shared" si="47"/>
        <v>0.0066343875553724115</v>
      </c>
      <c r="L310" s="4">
        <f t="shared" si="47"/>
        <v>0.010652106727104151</v>
      </c>
      <c r="M310" s="4">
        <f t="shared" si="47"/>
        <v>0.008900793241990316</v>
      </c>
      <c r="N310" s="4">
        <f t="shared" si="47"/>
        <v>0.002390027814978881</v>
      </c>
      <c r="O310" s="4">
        <f t="shared" si="47"/>
        <v>0.0021221798701967654</v>
      </c>
      <c r="P310" s="4">
        <f t="shared" si="47"/>
        <v>0.0026887812918512414</v>
      </c>
      <c r="Q310" s="4">
        <f t="shared" si="47"/>
        <v>0.0018646337694447307</v>
      </c>
    </row>
    <row r="311" spans="2:17" ht="4.5" customHeight="1">
      <c r="B311" s="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9.75" customHeight="1">
      <c r="A312" s="3" t="s">
        <v>121</v>
      </c>
      <c r="B312" s="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2:17" ht="9.75" customHeight="1">
      <c r="B313" s="5" t="s">
        <v>108</v>
      </c>
      <c r="C313" s="2">
        <v>52</v>
      </c>
      <c r="D313" s="2">
        <v>7511</v>
      </c>
      <c r="E313" s="2">
        <v>427</v>
      </c>
      <c r="F313" s="2">
        <v>4545</v>
      </c>
      <c r="G313" s="2">
        <v>106</v>
      </c>
      <c r="H313" s="2">
        <v>611</v>
      </c>
      <c r="I313" s="2">
        <v>8466</v>
      </c>
      <c r="J313" s="2">
        <v>246</v>
      </c>
      <c r="K313" s="2">
        <v>134</v>
      </c>
      <c r="L313" s="2">
        <v>160</v>
      </c>
      <c r="M313" s="2">
        <v>171</v>
      </c>
      <c r="N313" s="2">
        <v>48</v>
      </c>
      <c r="O313" s="2">
        <v>39</v>
      </c>
      <c r="P313" s="2">
        <v>169</v>
      </c>
      <c r="Q313" s="2">
        <v>29</v>
      </c>
    </row>
    <row r="314" spans="2:17" ht="9.75" customHeight="1">
      <c r="B314" s="5" t="s">
        <v>120</v>
      </c>
      <c r="C314" s="2">
        <v>301</v>
      </c>
      <c r="D314" s="2">
        <v>31785</v>
      </c>
      <c r="E314" s="2">
        <v>1303</v>
      </c>
      <c r="F314" s="2">
        <v>10218</v>
      </c>
      <c r="G314" s="2">
        <v>672</v>
      </c>
      <c r="H314" s="2">
        <v>2345</v>
      </c>
      <c r="I314" s="2">
        <v>21199</v>
      </c>
      <c r="J314" s="2">
        <v>1158</v>
      </c>
      <c r="K314" s="2">
        <v>897</v>
      </c>
      <c r="L314" s="2">
        <v>400</v>
      </c>
      <c r="M314" s="2">
        <v>501</v>
      </c>
      <c r="N314" s="2">
        <v>167</v>
      </c>
      <c r="O314" s="2">
        <v>205</v>
      </c>
      <c r="P314" s="2">
        <v>177</v>
      </c>
      <c r="Q314" s="2">
        <v>165</v>
      </c>
    </row>
    <row r="315" spans="1:17" ht="9.75" customHeight="1">
      <c r="A315" s="3" t="s">
        <v>127</v>
      </c>
      <c r="C315" s="2">
        <v>353</v>
      </c>
      <c r="D315" s="2">
        <v>39296</v>
      </c>
      <c r="E315" s="2">
        <v>1730</v>
      </c>
      <c r="F315" s="2">
        <v>14763</v>
      </c>
      <c r="G315" s="2">
        <v>778</v>
      </c>
      <c r="H315" s="2">
        <v>2956</v>
      </c>
      <c r="I315" s="2">
        <v>29665</v>
      </c>
      <c r="J315" s="2">
        <v>1404</v>
      </c>
      <c r="K315" s="2">
        <v>1031</v>
      </c>
      <c r="L315" s="2">
        <v>560</v>
      </c>
      <c r="M315" s="2">
        <v>672</v>
      </c>
      <c r="N315" s="2">
        <v>215</v>
      </c>
      <c r="O315" s="2">
        <v>244</v>
      </c>
      <c r="P315" s="2">
        <v>346</v>
      </c>
      <c r="Q315" s="2">
        <v>194</v>
      </c>
    </row>
    <row r="316" spans="2:17" s="4" customFormat="1" ht="9.75" customHeight="1">
      <c r="B316" s="6" t="s">
        <v>128</v>
      </c>
      <c r="C316" s="4">
        <f aca="true" t="shared" si="48" ref="C316:Q316">C315/94207</f>
        <v>0.00374706762767098</v>
      </c>
      <c r="D316" s="4">
        <f t="shared" si="48"/>
        <v>0.4171239929092318</v>
      </c>
      <c r="E316" s="4">
        <f t="shared" si="48"/>
        <v>0.0183638158523252</v>
      </c>
      <c r="F316" s="4">
        <f t="shared" si="48"/>
        <v>0.1567081002473277</v>
      </c>
      <c r="G316" s="4">
        <f t="shared" si="48"/>
        <v>0.008258409672317344</v>
      </c>
      <c r="H316" s="4">
        <f t="shared" si="48"/>
        <v>0.03137771078582271</v>
      </c>
      <c r="I316" s="4">
        <f t="shared" si="48"/>
        <v>0.3148916747163162</v>
      </c>
      <c r="J316" s="4">
        <f t="shared" si="48"/>
        <v>0.014903351131019989</v>
      </c>
      <c r="K316" s="4">
        <f t="shared" si="48"/>
        <v>0.010943985054189179</v>
      </c>
      <c r="L316" s="4">
        <f t="shared" si="48"/>
        <v>0.005944356576475209</v>
      </c>
      <c r="M316" s="4">
        <f t="shared" si="48"/>
        <v>0.00713322789177025</v>
      </c>
      <c r="N316" s="4">
        <f t="shared" si="48"/>
        <v>0.0022822083284681606</v>
      </c>
      <c r="O316" s="4">
        <f t="shared" si="48"/>
        <v>0.0025900410797499124</v>
      </c>
      <c r="P316" s="4">
        <f t="shared" si="48"/>
        <v>0.0036727631704650395</v>
      </c>
      <c r="Q316" s="4">
        <f t="shared" si="48"/>
        <v>0.0020592949568503404</v>
      </c>
    </row>
    <row r="317" spans="2:17" ht="4.5" customHeight="1">
      <c r="B317" s="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9.75" customHeight="1">
      <c r="A318" s="3" t="s">
        <v>122</v>
      </c>
      <c r="B318" s="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2:17" ht="9.75" customHeight="1">
      <c r="B319" s="5" t="s">
        <v>105</v>
      </c>
      <c r="C319" s="2">
        <v>29</v>
      </c>
      <c r="D319" s="2">
        <v>1997</v>
      </c>
      <c r="E319" s="2">
        <v>179</v>
      </c>
      <c r="F319" s="2">
        <v>1602</v>
      </c>
      <c r="G319" s="2">
        <v>46</v>
      </c>
      <c r="H319" s="2">
        <v>237</v>
      </c>
      <c r="I319" s="2">
        <v>2297</v>
      </c>
      <c r="J319" s="2">
        <v>152</v>
      </c>
      <c r="K319" s="2">
        <v>56</v>
      </c>
      <c r="L319" s="2">
        <v>53</v>
      </c>
      <c r="M319" s="2">
        <v>74</v>
      </c>
      <c r="N319" s="2">
        <v>13</v>
      </c>
      <c r="O319" s="2">
        <v>17</v>
      </c>
      <c r="P319" s="2">
        <v>30</v>
      </c>
      <c r="Q319" s="2">
        <v>14</v>
      </c>
    </row>
    <row r="320" spans="2:17" ht="9.75" customHeight="1">
      <c r="B320" s="5" t="s">
        <v>120</v>
      </c>
      <c r="C320" s="2">
        <v>508</v>
      </c>
      <c r="D320" s="2">
        <v>26338</v>
      </c>
      <c r="E320" s="2">
        <v>1784</v>
      </c>
      <c r="F320" s="2">
        <v>16745</v>
      </c>
      <c r="G320" s="2">
        <v>1952</v>
      </c>
      <c r="H320" s="2">
        <v>2294</v>
      </c>
      <c r="I320" s="2">
        <v>28738</v>
      </c>
      <c r="J320" s="2">
        <v>1210</v>
      </c>
      <c r="K320" s="2">
        <v>746</v>
      </c>
      <c r="L320" s="2">
        <v>578</v>
      </c>
      <c r="M320" s="2">
        <v>964</v>
      </c>
      <c r="N320" s="2">
        <v>183</v>
      </c>
      <c r="O320" s="2">
        <v>336</v>
      </c>
      <c r="P320" s="2">
        <v>258</v>
      </c>
      <c r="Q320" s="2">
        <v>209</v>
      </c>
    </row>
    <row r="321" spans="1:17" ht="9.75" customHeight="1">
      <c r="A321" s="3" t="s">
        <v>127</v>
      </c>
      <c r="C321" s="2">
        <v>537</v>
      </c>
      <c r="D321" s="2">
        <v>28335</v>
      </c>
      <c r="E321" s="2">
        <v>1963</v>
      </c>
      <c r="F321" s="2">
        <v>18347</v>
      </c>
      <c r="G321" s="2">
        <v>1998</v>
      </c>
      <c r="H321" s="2">
        <v>2531</v>
      </c>
      <c r="I321" s="2">
        <v>31035</v>
      </c>
      <c r="J321" s="2">
        <v>1362</v>
      </c>
      <c r="K321" s="2">
        <v>802</v>
      </c>
      <c r="L321" s="2">
        <v>631</v>
      </c>
      <c r="M321" s="2">
        <v>1038</v>
      </c>
      <c r="N321" s="2">
        <v>196</v>
      </c>
      <c r="O321" s="2">
        <v>353</v>
      </c>
      <c r="P321" s="2">
        <v>288</v>
      </c>
      <c r="Q321" s="2">
        <v>223</v>
      </c>
    </row>
    <row r="322" spans="2:17" s="4" customFormat="1" ht="9.75" customHeight="1">
      <c r="B322" s="6" t="s">
        <v>128</v>
      </c>
      <c r="C322" s="4">
        <f aca="true" t="shared" si="49" ref="C322:Q322">C321/89641</f>
        <v>0.00599056235427985</v>
      </c>
      <c r="D322" s="4">
        <f t="shared" si="49"/>
        <v>0.3160941979674479</v>
      </c>
      <c r="E322" s="4">
        <f t="shared" si="49"/>
        <v>0.021898461641436395</v>
      </c>
      <c r="F322" s="4">
        <f t="shared" si="49"/>
        <v>0.2046719692997624</v>
      </c>
      <c r="G322" s="4">
        <f t="shared" si="49"/>
        <v>0.022288907977376423</v>
      </c>
      <c r="H322" s="4">
        <f t="shared" si="49"/>
        <v>0.028234847893263127</v>
      </c>
      <c r="I322" s="4">
        <f t="shared" si="49"/>
        <v>0.34621434388282146</v>
      </c>
      <c r="J322" s="4">
        <f t="shared" si="49"/>
        <v>0.01519394027286621</v>
      </c>
      <c r="K322" s="4">
        <f t="shared" si="49"/>
        <v>0.008946798897825771</v>
      </c>
      <c r="L322" s="4">
        <f t="shared" si="49"/>
        <v>0.007039189656518781</v>
      </c>
      <c r="M322" s="4">
        <f t="shared" si="49"/>
        <v>0.011579522763021386</v>
      </c>
      <c r="N322" s="4">
        <f t="shared" si="49"/>
        <v>0.0021864994812641537</v>
      </c>
      <c r="O322" s="4">
        <f t="shared" si="49"/>
        <v>0.003937930188195134</v>
      </c>
      <c r="P322" s="4">
        <f t="shared" si="49"/>
        <v>0.0032128155643065116</v>
      </c>
      <c r="Q322" s="4">
        <f t="shared" si="49"/>
        <v>0.002487700940417889</v>
      </c>
    </row>
    <row r="323" spans="2:17" ht="4.5" customHeight="1">
      <c r="B323" s="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9.75" customHeight="1">
      <c r="A324" s="3" t="s">
        <v>124</v>
      </c>
      <c r="B324" s="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2:17" ht="9.75" customHeight="1">
      <c r="B325" s="5" t="s">
        <v>123</v>
      </c>
      <c r="C325" s="2">
        <v>819</v>
      </c>
      <c r="D325" s="2">
        <v>8342</v>
      </c>
      <c r="E325" s="2">
        <v>332</v>
      </c>
      <c r="F325" s="2">
        <v>2884</v>
      </c>
      <c r="G325" s="2">
        <v>814</v>
      </c>
      <c r="H325" s="2">
        <v>293</v>
      </c>
      <c r="I325" s="2">
        <v>1122</v>
      </c>
      <c r="J325" s="2">
        <v>295</v>
      </c>
      <c r="K325" s="2">
        <v>814</v>
      </c>
      <c r="L325" s="2">
        <v>246</v>
      </c>
      <c r="M325" s="2">
        <v>358</v>
      </c>
      <c r="N325" s="2">
        <v>25</v>
      </c>
      <c r="O325" s="2">
        <v>60</v>
      </c>
      <c r="P325" s="2">
        <v>39</v>
      </c>
      <c r="Q325" s="2">
        <v>89</v>
      </c>
    </row>
    <row r="326" spans="2:17" ht="9.75" customHeight="1">
      <c r="B326" s="5" t="s">
        <v>120</v>
      </c>
      <c r="C326" s="2">
        <v>924</v>
      </c>
      <c r="D326" s="2">
        <v>21129</v>
      </c>
      <c r="E326" s="2">
        <v>692</v>
      </c>
      <c r="F326" s="2">
        <v>3294</v>
      </c>
      <c r="G326" s="2">
        <v>609</v>
      </c>
      <c r="H326" s="2">
        <v>1206</v>
      </c>
      <c r="I326" s="2">
        <v>6087</v>
      </c>
      <c r="J326" s="2">
        <v>397</v>
      </c>
      <c r="K326" s="2">
        <v>1167</v>
      </c>
      <c r="L326" s="2">
        <v>321</v>
      </c>
      <c r="M326" s="2">
        <v>447</v>
      </c>
      <c r="N326" s="2">
        <v>158</v>
      </c>
      <c r="O326" s="2">
        <v>136</v>
      </c>
      <c r="P326" s="2">
        <v>70</v>
      </c>
      <c r="Q326" s="2">
        <v>216</v>
      </c>
    </row>
    <row r="327" spans="1:17" ht="9.75" customHeight="1">
      <c r="A327" s="3" t="s">
        <v>127</v>
      </c>
      <c r="C327" s="2">
        <v>1743</v>
      </c>
      <c r="D327" s="2">
        <v>29471</v>
      </c>
      <c r="E327" s="2">
        <v>1024</v>
      </c>
      <c r="F327" s="2">
        <v>6178</v>
      </c>
      <c r="G327" s="2">
        <v>1423</v>
      </c>
      <c r="H327" s="2">
        <v>1499</v>
      </c>
      <c r="I327" s="2">
        <v>7209</v>
      </c>
      <c r="J327" s="2">
        <v>692</v>
      </c>
      <c r="K327" s="2">
        <v>1981</v>
      </c>
      <c r="L327" s="2">
        <v>567</v>
      </c>
      <c r="M327" s="2">
        <v>805</v>
      </c>
      <c r="N327" s="2">
        <v>183</v>
      </c>
      <c r="O327" s="2">
        <v>196</v>
      </c>
      <c r="P327" s="2">
        <v>109</v>
      </c>
      <c r="Q327" s="2">
        <v>305</v>
      </c>
    </row>
    <row r="328" spans="2:17" s="4" customFormat="1" ht="9.75" customHeight="1">
      <c r="B328" s="6" t="s">
        <v>128</v>
      </c>
      <c r="C328" s="4">
        <f aca="true" t="shared" si="50" ref="C328:Q328">C327/53385</f>
        <v>0.03264962067996628</v>
      </c>
      <c r="D328" s="4">
        <f t="shared" si="50"/>
        <v>0.5520464549967219</v>
      </c>
      <c r="E328" s="4">
        <f t="shared" si="50"/>
        <v>0.01918141800131123</v>
      </c>
      <c r="F328" s="4">
        <f t="shared" si="50"/>
        <v>0.11572539102744217</v>
      </c>
      <c r="G328" s="4">
        <f t="shared" si="50"/>
        <v>0.026655427554556525</v>
      </c>
      <c r="H328" s="4">
        <f t="shared" si="50"/>
        <v>0.028079048421841342</v>
      </c>
      <c r="I328" s="4">
        <f t="shared" si="50"/>
        <v>0.13503793200337175</v>
      </c>
      <c r="J328" s="4">
        <f t="shared" si="50"/>
        <v>0.012962442633698605</v>
      </c>
      <c r="K328" s="4">
        <f t="shared" si="50"/>
        <v>0.03710780181698979</v>
      </c>
      <c r="L328" s="4">
        <f t="shared" si="50"/>
        <v>0.010620960944085418</v>
      </c>
      <c r="M328" s="4">
        <f t="shared" si="50"/>
        <v>0.015079142081108925</v>
      </c>
      <c r="N328" s="4">
        <f t="shared" si="50"/>
        <v>0.0034279291935937063</v>
      </c>
      <c r="O328" s="4">
        <f t="shared" si="50"/>
        <v>0.0036714432893134776</v>
      </c>
      <c r="P328" s="4">
        <f t="shared" si="50"/>
        <v>0.002041772033342699</v>
      </c>
      <c r="Q328" s="4">
        <f t="shared" si="50"/>
        <v>0.005713215322656177</v>
      </c>
    </row>
    <row r="329" spans="2:17" ht="4.5" customHeight="1">
      <c r="B329" s="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9.75" customHeight="1">
      <c r="A330" s="3" t="s">
        <v>125</v>
      </c>
      <c r="B330" s="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2:17" ht="9.75" customHeight="1">
      <c r="B331" s="5" t="s">
        <v>120</v>
      </c>
      <c r="C331" s="2">
        <v>466</v>
      </c>
      <c r="D331" s="2">
        <v>61014</v>
      </c>
      <c r="E331" s="2">
        <v>2128</v>
      </c>
      <c r="F331" s="2">
        <v>15659</v>
      </c>
      <c r="G331" s="2">
        <v>1296</v>
      </c>
      <c r="H331" s="2">
        <v>4785</v>
      </c>
      <c r="I331" s="2">
        <v>36204</v>
      </c>
      <c r="J331" s="2">
        <v>2091</v>
      </c>
      <c r="K331" s="2">
        <v>882</v>
      </c>
      <c r="L331" s="2">
        <v>650</v>
      </c>
      <c r="M331" s="2">
        <v>626</v>
      </c>
      <c r="N331" s="2">
        <v>255</v>
      </c>
      <c r="O331" s="2">
        <v>295</v>
      </c>
      <c r="P331" s="2">
        <v>217</v>
      </c>
      <c r="Q331" s="2">
        <v>266</v>
      </c>
    </row>
    <row r="332" spans="1:17" ht="9.75" customHeight="1">
      <c r="A332" s="3" t="s">
        <v>127</v>
      </c>
      <c r="C332" s="2">
        <v>466</v>
      </c>
      <c r="D332" s="2">
        <v>61014</v>
      </c>
      <c r="E332" s="2">
        <v>2128</v>
      </c>
      <c r="F332" s="2">
        <v>15659</v>
      </c>
      <c r="G332" s="2">
        <v>1296</v>
      </c>
      <c r="H332" s="2">
        <v>4785</v>
      </c>
      <c r="I332" s="2">
        <v>36204</v>
      </c>
      <c r="J332" s="2">
        <v>2091</v>
      </c>
      <c r="K332" s="2">
        <v>882</v>
      </c>
      <c r="L332" s="2">
        <v>650</v>
      </c>
      <c r="M332" s="2">
        <v>626</v>
      </c>
      <c r="N332" s="2">
        <v>255</v>
      </c>
      <c r="O332" s="2">
        <v>295</v>
      </c>
      <c r="P332" s="2">
        <v>217</v>
      </c>
      <c r="Q332" s="2">
        <v>266</v>
      </c>
    </row>
    <row r="333" spans="2:17" s="4" customFormat="1" ht="9.75" customHeight="1">
      <c r="B333" s="6" t="s">
        <v>128</v>
      </c>
      <c r="C333" s="4">
        <f aca="true" t="shared" si="51" ref="C333:Q333">C332/126834</f>
        <v>0.0036740936972736015</v>
      </c>
      <c r="D333" s="4">
        <f t="shared" si="51"/>
        <v>0.4810539760632007</v>
      </c>
      <c r="E333" s="4">
        <f t="shared" si="51"/>
        <v>0.01677783559613353</v>
      </c>
      <c r="F333" s="4">
        <f t="shared" si="51"/>
        <v>0.12346058627812731</v>
      </c>
      <c r="G333" s="4">
        <f t="shared" si="51"/>
        <v>0.010218080325464781</v>
      </c>
      <c r="H333" s="4">
        <f t="shared" si="51"/>
        <v>0.037726477127584084</v>
      </c>
      <c r="I333" s="4">
        <f t="shared" si="51"/>
        <v>0.28544396612895595</v>
      </c>
      <c r="J333" s="4">
        <f t="shared" si="51"/>
        <v>0.0164861157102985</v>
      </c>
      <c r="K333" s="4">
        <f t="shared" si="51"/>
        <v>0.006953971332607976</v>
      </c>
      <c r="L333" s="4">
        <f t="shared" si="51"/>
        <v>0.005124808805209959</v>
      </c>
      <c r="M333" s="4">
        <f t="shared" si="51"/>
        <v>0.00493558509547913</v>
      </c>
      <c r="N333" s="4">
        <f t="shared" si="51"/>
        <v>0.002010501915890061</v>
      </c>
      <c r="O333" s="4">
        <f t="shared" si="51"/>
        <v>0.002325874765441443</v>
      </c>
      <c r="P333" s="4">
        <f t="shared" si="51"/>
        <v>0.001710897708816248</v>
      </c>
      <c r="Q333" s="4">
        <f t="shared" si="51"/>
        <v>0.002097229449516691</v>
      </c>
    </row>
    <row r="334" spans="2:17" ht="4.5" customHeight="1">
      <c r="B334" s="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9.75" customHeight="1">
      <c r="A335" s="3" t="s">
        <v>126</v>
      </c>
      <c r="B335" s="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9.75" customHeight="1">
      <c r="B336" s="5" t="s">
        <v>120</v>
      </c>
      <c r="C336" s="2">
        <v>835</v>
      </c>
      <c r="D336" s="2">
        <v>50536</v>
      </c>
      <c r="E336" s="2">
        <v>1343</v>
      </c>
      <c r="F336" s="2">
        <v>10019</v>
      </c>
      <c r="G336" s="2">
        <v>1240</v>
      </c>
      <c r="H336" s="2">
        <v>2222</v>
      </c>
      <c r="I336" s="2">
        <v>21643</v>
      </c>
      <c r="J336" s="2">
        <v>679</v>
      </c>
      <c r="K336" s="2">
        <v>1222</v>
      </c>
      <c r="L336" s="2">
        <v>648</v>
      </c>
      <c r="M336" s="2">
        <v>701</v>
      </c>
      <c r="N336" s="2">
        <v>181</v>
      </c>
      <c r="O336" s="2">
        <v>278</v>
      </c>
      <c r="P336" s="2">
        <v>203</v>
      </c>
      <c r="Q336" s="2">
        <v>298</v>
      </c>
    </row>
    <row r="337" spans="1:17" ht="9.75" customHeight="1">
      <c r="A337" s="3" t="s">
        <v>127</v>
      </c>
      <c r="C337" s="2">
        <v>835</v>
      </c>
      <c r="D337" s="2">
        <v>50536</v>
      </c>
      <c r="E337" s="2">
        <v>1343</v>
      </c>
      <c r="F337" s="2">
        <v>10019</v>
      </c>
      <c r="G337" s="2">
        <v>1240</v>
      </c>
      <c r="H337" s="2">
        <v>2222</v>
      </c>
      <c r="I337" s="2">
        <v>21643</v>
      </c>
      <c r="J337" s="2">
        <v>679</v>
      </c>
      <c r="K337" s="2">
        <v>1222</v>
      </c>
      <c r="L337" s="2">
        <v>648</v>
      </c>
      <c r="M337" s="2">
        <v>701</v>
      </c>
      <c r="N337" s="2">
        <v>181</v>
      </c>
      <c r="O337" s="2">
        <v>278</v>
      </c>
      <c r="P337" s="2">
        <v>203</v>
      </c>
      <c r="Q337" s="2">
        <v>298</v>
      </c>
    </row>
    <row r="338" spans="2:17" s="4" customFormat="1" ht="9.75" customHeight="1">
      <c r="B338" s="6" t="s">
        <v>128</v>
      </c>
      <c r="C338" s="4">
        <f aca="true" t="shared" si="52" ref="C338:Q338">C337/92048</f>
        <v>0.009071354076134191</v>
      </c>
      <c r="D338" s="4">
        <f t="shared" si="52"/>
        <v>0.5490179037024161</v>
      </c>
      <c r="E338" s="4">
        <f t="shared" si="52"/>
        <v>0.014590213801494872</v>
      </c>
      <c r="F338" s="4">
        <f t="shared" si="52"/>
        <v>0.10884538501651313</v>
      </c>
      <c r="G338" s="4">
        <f t="shared" si="52"/>
        <v>0.013471232400486702</v>
      </c>
      <c r="H338" s="4">
        <f t="shared" si="52"/>
        <v>0.0241395793499044</v>
      </c>
      <c r="I338" s="4">
        <f t="shared" si="52"/>
        <v>0.2351273248739788</v>
      </c>
      <c r="J338" s="4">
        <f t="shared" si="52"/>
        <v>0.007376586128976187</v>
      </c>
      <c r="K338" s="4">
        <f t="shared" si="52"/>
        <v>0.013275682252737703</v>
      </c>
      <c r="L338" s="4">
        <f t="shared" si="52"/>
        <v>0.007039805318964019</v>
      </c>
      <c r="M338" s="4">
        <f t="shared" si="52"/>
        <v>0.0076155918651138535</v>
      </c>
      <c r="N338" s="4">
        <f t="shared" si="52"/>
        <v>0.001966365374587172</v>
      </c>
      <c r="O338" s="4">
        <f t="shared" si="52"/>
        <v>0.003020163393012341</v>
      </c>
      <c r="P338" s="4">
        <f t="shared" si="52"/>
        <v>0.0022053711107248393</v>
      </c>
      <c r="Q338" s="4">
        <f t="shared" si="52"/>
        <v>0.0032374413349556754</v>
      </c>
    </row>
    <row r="339" spans="2:17" ht="4.5" customHeight="1">
      <c r="B339" s="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</sheetData>
  <printOptions/>
  <pageMargins left="0.8999999999999999" right="0.8999999999999999" top="1" bottom="0.8" header="0.3" footer="0.3"/>
  <pageSetup firstPageNumber="88" useFirstPageNumber="1" fitToHeight="0" fitToWidth="0" horizontalDpi="600" verticalDpi="600" orientation="portrait" r:id="rId1"/>
  <headerFooter alignWithMargins="0">
    <oddHeader>&amp;C&amp;"Arial,Bold"&amp;11Supplement to the Statement of Vote
Counties by Congressional Districts for Governor</oddHeader>
    <oddFooter>&amp;L&amp;8*Incumbent&amp;C&amp;"Arial,Bold"&amp;8&amp;P</oddFooter>
  </headerFooter>
  <rowBreaks count="2" manualBreakCount="2">
    <brk id="134" max="16" man="1"/>
    <brk id="200" max="16" man="1"/>
  </rowBreaks>
  <colBreaks count="2" manualBreakCount="2">
    <brk id="8" max="339" man="1"/>
    <brk id="14" max="3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Lauren Santillano</cp:lastModifiedBy>
  <cp:lastPrinted>2014-10-17T16:51:36Z</cp:lastPrinted>
  <dcterms:created xsi:type="dcterms:W3CDTF">2014-10-14T15:45:15Z</dcterms:created>
  <dcterms:modified xsi:type="dcterms:W3CDTF">2014-10-17T22:13:27Z</dcterms:modified>
  <cp:category/>
  <cp:version/>
  <cp:contentType/>
  <cp:contentStatus/>
</cp:coreProperties>
</file>