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'Sheet1'!$A$1:$D$338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<sst xmlns="http://schemas.openxmlformats.org/spreadsheetml/2006/main" count="288" uniqueCount="117">
  <si>
    <t>DEM</t>
  </si>
  <si>
    <t>REP</t>
  </si>
  <si>
    <t>Butte</t>
  </si>
  <si>
    <t>Glenn</t>
  </si>
  <si>
    <t>Lassen</t>
  </si>
  <si>
    <t>Modoc</t>
  </si>
  <si>
    <t>Nevada</t>
  </si>
  <si>
    <t>Placer</t>
  </si>
  <si>
    <t>Plumas</t>
  </si>
  <si>
    <t>Shasta</t>
  </si>
  <si>
    <t>Sierra</t>
  </si>
  <si>
    <t>Siskiyou</t>
  </si>
  <si>
    <t>Tehama</t>
  </si>
  <si>
    <t>Congressional District 1</t>
  </si>
  <si>
    <t>Del Norte</t>
  </si>
  <si>
    <t>Humboldt</t>
  </si>
  <si>
    <t>Marin</t>
  </si>
  <si>
    <t>Mendocino</t>
  </si>
  <si>
    <t>Sonoma</t>
  </si>
  <si>
    <t>Trinity</t>
  </si>
  <si>
    <t>Congressional District 2</t>
  </si>
  <si>
    <t>Colusa</t>
  </si>
  <si>
    <t>Lake</t>
  </si>
  <si>
    <t>Sacramento</t>
  </si>
  <si>
    <t>Solano</t>
  </si>
  <si>
    <t>Sutter</t>
  </si>
  <si>
    <t>Yolo</t>
  </si>
  <si>
    <t>Yuba</t>
  </si>
  <si>
    <t>Congressional District 3</t>
  </si>
  <si>
    <t>Alpine</t>
  </si>
  <si>
    <t>Amador</t>
  </si>
  <si>
    <t>Calaveras</t>
  </si>
  <si>
    <t>El Dorado</t>
  </si>
  <si>
    <t>Fresno</t>
  </si>
  <si>
    <t>Madera</t>
  </si>
  <si>
    <t>Mariposa</t>
  </si>
  <si>
    <t>Tuolumne</t>
  </si>
  <si>
    <t>Congressional District 4</t>
  </si>
  <si>
    <t>Contra Costa</t>
  </si>
  <si>
    <t>Napa</t>
  </si>
  <si>
    <t>Congressional District 5</t>
  </si>
  <si>
    <t>Congressional District 6</t>
  </si>
  <si>
    <t>Congressional District 7</t>
  </si>
  <si>
    <t>Inyo</t>
  </si>
  <si>
    <t>Mono</t>
  </si>
  <si>
    <t>San Bernardino</t>
  </si>
  <si>
    <t>Congressional District 8</t>
  </si>
  <si>
    <t>San Joaquin</t>
  </si>
  <si>
    <t>Congressional District 9</t>
  </si>
  <si>
    <t>Stanislaus</t>
  </si>
  <si>
    <t>Congressional District 10</t>
  </si>
  <si>
    <t>Congressional District 11</t>
  </si>
  <si>
    <t>San Francisco</t>
  </si>
  <si>
    <t>Congressional District 12</t>
  </si>
  <si>
    <t>Alameda</t>
  </si>
  <si>
    <t>Congressional District 13</t>
  </si>
  <si>
    <t>San Mateo</t>
  </si>
  <si>
    <t>Congressional District 14</t>
  </si>
  <si>
    <t>Congressional District 15</t>
  </si>
  <si>
    <t>Merced</t>
  </si>
  <si>
    <t>Congressional District 16</t>
  </si>
  <si>
    <t>Santa Clara</t>
  </si>
  <si>
    <t>Congressional District 17</t>
  </si>
  <si>
    <t>Santa Cruz</t>
  </si>
  <si>
    <t>Congressional District 18</t>
  </si>
  <si>
    <t>Congressional District 19</t>
  </si>
  <si>
    <t>Monterey</t>
  </si>
  <si>
    <t>San Benito</t>
  </si>
  <si>
    <t>Congressional District 20</t>
  </si>
  <si>
    <t>Kern</t>
  </si>
  <si>
    <t>Kings</t>
  </si>
  <si>
    <t>Tulare</t>
  </si>
  <si>
    <t>Congressional District 21</t>
  </si>
  <si>
    <t>Congressional District 22</t>
  </si>
  <si>
    <t>Los Angeles</t>
  </si>
  <si>
    <t>Congressional District 23</t>
  </si>
  <si>
    <t>San Luis Obispo</t>
  </si>
  <si>
    <t>Santa Barbara</t>
  </si>
  <si>
    <t>Ventura</t>
  </si>
  <si>
    <t>Congressional District 24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</si>
  <si>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</si>
  <si>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</si>
  <si>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</si>
  <si>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</si>
  <si>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</si>
  <si>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</si>
  <si>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</si>
  <si>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</si>
  <si>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</si>
  <si>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</si>
  <si>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</si>
  <si>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Riverside</t>
  </si>
  <si>
    <t>Congressional District 36</t>
  </si>
  <si>
    <t>Congressional District 37</t>
  </si>
  <si>
    <t>Orange</t>
  </si>
  <si>
    <t>Congressional District 38</t>
  </si>
  <si>
    <t>Congressional District 39</t>
  </si>
  <si>
    <t>Congressional District 40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</si>
  <si>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</si>
  <si>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</si>
  <si>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</si>
  <si>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</si>
  <si>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</si>
  <si>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</si>
  <si>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</si>
  <si>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</si>
  <si>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</si>
  <si>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</si>
  <si>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</si>
  <si>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</si>
  <si>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</si>
  <si>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</si>
  <si>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</si>
  <si>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District Totals</t>
  </si>
  <si>
    <t>Percent</t>
  </si>
  <si>
    <t>Gavin 
Newsom</t>
  </si>
  <si>
    <t>John H.
Cox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</si>
</sst>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0"/>
  <sheetViews>
    <sheetView tabSelected="1" showOutlineSymbols="0" view="pageBreakPreview" zoomScale="115" zoomScaleSheetLayoutView="115" zoomScalePageLayoutView="0" workbookViewId="0" topLeftCell="A1">
      <selection activeCell="A3" sqref="A3"/>
    </sheetView>
  </sheetViews>
  <sheetFormatPr defaultColWidth="7.7109375" defaultRowHeight="9.75" customHeight="1"/>
  <cols>
    <col min="1" max="1" width="2.7109375" style="1" customWidth="1"/>
    <col min="2" max="2" width="20.7109375" style="5" customWidth="1"/>
    <col min="3" max="16384" width="7.7109375" style="1" customWidth="1"/>
  </cols>
  <sheetData>
    <row r="1" spans="3:4" s="8" customFormat="1" ht="19.5">
      <c r="C1" s="8" t="s">
        <v>115</v>
      </c>
      <c r="D1" s="8" t="s">
        <v>116</v>
      </c>
    </row>
    <row r="2" spans="3:4" s="8" customFormat="1" ht="9.75">
      <c r="C2" s="8" t="s">
        <v>0</v>
      </c>
      <c r="D2" s="8" t="s">
        <v>1</v>
      </c>
    </row>
    <row r="3" ht="9.75" customHeight="1">
      <c r="A3" s="3" t="s">
        <v>13</v>
      </c>
    </row>
    <row r="4" spans="2:4" ht="9.75" customHeight="1">
      <c r="B4" s="5" t="s">
        <v>2</v>
      </c>
      <c r="C4" s="2">
        <v>41500</v>
      </c>
      <c r="D4" s="2">
        <v>47226</v>
      </c>
    </row>
    <row r="5" spans="2:4" ht="9.75" customHeight="1">
      <c r="B5" s="5" t="s">
        <v>3</v>
      </c>
      <c r="C5" s="2">
        <v>145</v>
      </c>
      <c r="D5" s="2">
        <v>765</v>
      </c>
    </row>
    <row r="6" spans="2:4" ht="9.75" customHeight="1">
      <c r="B6" s="5" t="s">
        <v>4</v>
      </c>
      <c r="C6" s="2">
        <v>2043</v>
      </c>
      <c r="D6" s="2">
        <v>6973</v>
      </c>
    </row>
    <row r="7" spans="2:4" ht="9.75" customHeight="1">
      <c r="B7" s="5" t="s">
        <v>5</v>
      </c>
      <c r="C7" s="2">
        <v>820</v>
      </c>
      <c r="D7" s="2">
        <v>2628</v>
      </c>
    </row>
    <row r="8" spans="2:4" ht="9.75" customHeight="1">
      <c r="B8" s="5" t="s">
        <v>6</v>
      </c>
      <c r="C8" s="2">
        <v>22493</v>
      </c>
      <c r="D8" s="2">
        <v>22641</v>
      </c>
    </row>
    <row r="9" spans="2:4" ht="9.75" customHeight="1">
      <c r="B9" s="5" t="s">
        <v>7</v>
      </c>
      <c r="C9" s="2">
        <v>8292</v>
      </c>
      <c r="D9" s="2">
        <v>14594</v>
      </c>
    </row>
    <row r="10" spans="2:4" ht="9.75" customHeight="1">
      <c r="B10" s="5" t="s">
        <v>8</v>
      </c>
      <c r="C10" s="2">
        <v>3433</v>
      </c>
      <c r="D10" s="2">
        <v>5807</v>
      </c>
    </row>
    <row r="11" spans="2:4" ht="9.75" customHeight="1">
      <c r="B11" s="5" t="s">
        <v>9</v>
      </c>
      <c r="C11" s="2">
        <v>20256</v>
      </c>
      <c r="D11" s="2">
        <v>49825</v>
      </c>
    </row>
    <row r="12" spans="2:4" ht="9.75" customHeight="1">
      <c r="B12" s="5" t="s">
        <v>10</v>
      </c>
      <c r="C12" s="2">
        <v>599</v>
      </c>
      <c r="D12" s="2">
        <v>1068</v>
      </c>
    </row>
    <row r="13" spans="2:4" ht="9.75" customHeight="1">
      <c r="B13" s="5" t="s">
        <v>11</v>
      </c>
      <c r="C13" s="2">
        <v>7218</v>
      </c>
      <c r="D13" s="2">
        <v>10946</v>
      </c>
    </row>
    <row r="14" spans="2:4" ht="9.75" customHeight="1">
      <c r="B14" s="5" t="s">
        <v>12</v>
      </c>
      <c r="C14" s="2">
        <v>5756</v>
      </c>
      <c r="D14" s="2">
        <v>15137</v>
      </c>
    </row>
    <row r="15" spans="1:4" ht="9.75" customHeight="1">
      <c r="A15" s="3" t="s">
        <v>113</v>
      </c>
      <c r="C15" s="2">
        <v>112555</v>
      </c>
      <c r="D15" s="2">
        <v>177610</v>
      </c>
    </row>
    <row r="16" spans="2:4" s="4" customFormat="1" ht="9.75" customHeight="1">
      <c r="B16" s="6" t="s">
        <v>114</v>
      </c>
      <c r="C16" s="4">
        <f>C15/290165</f>
        <v>0.38789998793789743</v>
      </c>
      <c r="D16" s="4">
        <f>D15/290165</f>
        <v>0.6121000120621026</v>
      </c>
    </row>
    <row r="17" spans="2:4" ht="4.5" customHeight="1">
      <c r="B17" s="7"/>
      <c r="C17" s="2"/>
      <c r="D17" s="2"/>
    </row>
    <row r="18" spans="1:4" ht="9.75" customHeight="1">
      <c r="A18" s="3" t="s">
        <v>20</v>
      </c>
      <c r="B18" s="7"/>
      <c r="C18" s="2"/>
      <c r="D18" s="2"/>
    </row>
    <row r="19" spans="2:4" ht="9.75" customHeight="1">
      <c r="B19" s="5" t="s">
        <v>14</v>
      </c>
      <c r="C19" s="2">
        <v>3441</v>
      </c>
      <c r="D19" s="2">
        <v>4887</v>
      </c>
    </row>
    <row r="20" spans="2:4" ht="9.75" customHeight="1">
      <c r="B20" s="5" t="s">
        <v>15</v>
      </c>
      <c r="C20" s="2">
        <v>33455</v>
      </c>
      <c r="D20" s="2">
        <v>18418</v>
      </c>
    </row>
    <row r="21" spans="2:4" ht="9.75" customHeight="1">
      <c r="B21" s="5" t="s">
        <v>16</v>
      </c>
      <c r="C21" s="2">
        <v>103671</v>
      </c>
      <c r="D21" s="2">
        <v>26750</v>
      </c>
    </row>
    <row r="22" spans="2:4" ht="9.75" customHeight="1">
      <c r="B22" s="5" t="s">
        <v>17</v>
      </c>
      <c r="C22" s="2">
        <v>22152</v>
      </c>
      <c r="D22" s="2">
        <v>11255</v>
      </c>
    </row>
    <row r="23" spans="2:4" ht="9.75" customHeight="1">
      <c r="B23" s="5" t="s">
        <v>18</v>
      </c>
      <c r="C23" s="2">
        <v>66366</v>
      </c>
      <c r="D23" s="2">
        <v>25043</v>
      </c>
    </row>
    <row r="24" spans="2:4" ht="9.75" customHeight="1">
      <c r="B24" s="5" t="s">
        <v>19</v>
      </c>
      <c r="C24" s="2">
        <v>2250</v>
      </c>
      <c r="D24" s="2">
        <v>3075</v>
      </c>
    </row>
    <row r="25" spans="1:4" ht="9.75" customHeight="1">
      <c r="A25" s="3" t="s">
        <v>113</v>
      </c>
      <c r="C25" s="2">
        <v>231335</v>
      </c>
      <c r="D25" s="2">
        <v>89428</v>
      </c>
    </row>
    <row r="26" spans="2:4" s="4" customFormat="1" ht="9.75" customHeight="1">
      <c r="B26" s="6" t="s">
        <v>114</v>
      </c>
      <c r="C26" s="4">
        <f>C25/320763</f>
        <v>0.7212022583652105</v>
      </c>
      <c r="D26" s="4">
        <f>D25/320763</f>
        <v>0.27879774163478954</v>
      </c>
    </row>
    <row r="27" spans="2:4" ht="4.5" customHeight="1">
      <c r="B27" s="7"/>
      <c r="C27" s="2"/>
      <c r="D27" s="2"/>
    </row>
    <row r="28" spans="1:4" ht="9.75" customHeight="1">
      <c r="A28" s="3" t="s">
        <v>28</v>
      </c>
      <c r="B28" s="7"/>
      <c r="C28" s="2"/>
      <c r="D28" s="2"/>
    </row>
    <row r="29" spans="2:4" ht="9.75" customHeight="1">
      <c r="B29" s="5" t="s">
        <v>21</v>
      </c>
      <c r="C29" s="2">
        <v>1999</v>
      </c>
      <c r="D29" s="2">
        <v>3764</v>
      </c>
    </row>
    <row r="30" spans="2:4" ht="9.75" customHeight="1">
      <c r="B30" s="5" t="s">
        <v>3</v>
      </c>
      <c r="C30" s="2">
        <v>2279</v>
      </c>
      <c r="D30" s="2">
        <v>5143</v>
      </c>
    </row>
    <row r="31" spans="2:4" ht="9.75" customHeight="1">
      <c r="B31" s="5" t="s">
        <v>22</v>
      </c>
      <c r="C31" s="2">
        <v>4846</v>
      </c>
      <c r="D31" s="2">
        <v>4389</v>
      </c>
    </row>
    <row r="32" spans="2:4" ht="9.75" customHeight="1">
      <c r="B32" s="5" t="s">
        <v>23</v>
      </c>
      <c r="C32" s="2">
        <v>4296</v>
      </c>
      <c r="D32" s="2">
        <v>6569</v>
      </c>
    </row>
    <row r="33" spans="2:4" ht="9.75" customHeight="1">
      <c r="B33" s="5" t="s">
        <v>24</v>
      </c>
      <c r="C33" s="2">
        <v>51394</v>
      </c>
      <c r="D33" s="2">
        <v>42847</v>
      </c>
    </row>
    <row r="34" spans="2:4" ht="9.75" customHeight="1">
      <c r="B34" s="5" t="s">
        <v>25</v>
      </c>
      <c r="C34" s="2">
        <v>11122</v>
      </c>
      <c r="D34" s="2">
        <v>18953</v>
      </c>
    </row>
    <row r="35" spans="2:4" ht="9.75" customHeight="1">
      <c r="B35" s="5" t="s">
        <v>26</v>
      </c>
      <c r="C35" s="2">
        <v>39911</v>
      </c>
      <c r="D35" s="2">
        <v>17485</v>
      </c>
    </row>
    <row r="36" spans="2:4" ht="9.75" customHeight="1">
      <c r="B36" s="5" t="s">
        <v>27</v>
      </c>
      <c r="C36" s="2">
        <v>6903</v>
      </c>
      <c r="D36" s="2">
        <v>12293</v>
      </c>
    </row>
    <row r="37" spans="1:4" ht="9.75" customHeight="1">
      <c r="A37" s="3" t="s">
        <v>113</v>
      </c>
      <c r="C37" s="2">
        <v>122750</v>
      </c>
      <c r="D37" s="2">
        <v>111443</v>
      </c>
    </row>
    <row r="38" spans="2:4" s="4" customFormat="1" ht="9.75" customHeight="1">
      <c r="B38" s="6" t="s">
        <v>114</v>
      </c>
      <c r="C38" s="4">
        <f>C37/234193</f>
        <v>0.5241403457831788</v>
      </c>
      <c r="D38" s="4">
        <f>D37/234193</f>
        <v>0.4758596542168212</v>
      </c>
    </row>
    <row r="39" spans="2:4" ht="4.5" customHeight="1">
      <c r="B39" s="7"/>
      <c r="C39" s="2"/>
      <c r="D39" s="2"/>
    </row>
    <row r="40" spans="1:4" ht="9.75" customHeight="1">
      <c r="A40" s="3" t="s">
        <v>37</v>
      </c>
      <c r="B40" s="7"/>
      <c r="C40" s="2"/>
      <c r="D40" s="2"/>
    </row>
    <row r="41" spans="2:4" ht="9.75" customHeight="1">
      <c r="B41" s="5" t="s">
        <v>29</v>
      </c>
      <c r="C41" s="2">
        <v>386</v>
      </c>
      <c r="D41" s="2">
        <v>229</v>
      </c>
    </row>
    <row r="42" spans="2:4" ht="9.75" customHeight="1">
      <c r="B42" s="5" t="s">
        <v>30</v>
      </c>
      <c r="C42" s="2">
        <v>6237</v>
      </c>
      <c r="D42" s="2">
        <v>11356</v>
      </c>
    </row>
    <row r="43" spans="2:4" ht="9.75" customHeight="1">
      <c r="B43" s="5" t="s">
        <v>31</v>
      </c>
      <c r="C43" s="2">
        <v>7765</v>
      </c>
      <c r="D43" s="2">
        <v>13845</v>
      </c>
    </row>
    <row r="44" spans="2:4" ht="9.75" customHeight="1">
      <c r="B44" s="5" t="s">
        <v>32</v>
      </c>
      <c r="C44" s="2">
        <v>36297</v>
      </c>
      <c r="D44" s="2">
        <v>53140</v>
      </c>
    </row>
    <row r="45" spans="2:4" ht="9.75" customHeight="1">
      <c r="B45" s="5" t="s">
        <v>33</v>
      </c>
      <c r="C45" s="2">
        <v>1609</v>
      </c>
      <c r="D45" s="2">
        <v>5270</v>
      </c>
    </row>
    <row r="46" spans="2:4" ht="9.75" customHeight="1">
      <c r="B46" s="5" t="s">
        <v>34</v>
      </c>
      <c r="C46" s="2">
        <v>4153</v>
      </c>
      <c r="D46" s="2">
        <v>8951</v>
      </c>
    </row>
    <row r="47" spans="2:4" ht="9.75" customHeight="1">
      <c r="B47" s="5" t="s">
        <v>35</v>
      </c>
      <c r="C47" s="2">
        <v>3183</v>
      </c>
      <c r="D47" s="2">
        <v>5043</v>
      </c>
    </row>
    <row r="48" spans="2:4" ht="9.75" customHeight="1">
      <c r="B48" s="5" t="s">
        <v>6</v>
      </c>
      <c r="C48" s="2">
        <v>5492</v>
      </c>
      <c r="D48" s="2">
        <v>2241</v>
      </c>
    </row>
    <row r="49" spans="2:4" ht="9.75" customHeight="1">
      <c r="B49" s="5" t="s">
        <v>7</v>
      </c>
      <c r="C49" s="2">
        <v>63978</v>
      </c>
      <c r="D49" s="2">
        <v>88563</v>
      </c>
    </row>
    <row r="50" spans="2:4" ht="9.75" customHeight="1">
      <c r="B50" s="5" t="s">
        <v>36</v>
      </c>
      <c r="C50" s="2">
        <v>9294</v>
      </c>
      <c r="D50" s="2">
        <v>14580</v>
      </c>
    </row>
    <row r="51" spans="1:4" ht="9.75" customHeight="1">
      <c r="A51" s="3" t="s">
        <v>113</v>
      </c>
      <c r="C51" s="2">
        <v>138394</v>
      </c>
      <c r="D51" s="2">
        <v>203218</v>
      </c>
    </row>
    <row r="52" spans="2:4" s="4" customFormat="1" ht="9.75" customHeight="1">
      <c r="B52" s="6" t="s">
        <v>114</v>
      </c>
      <c r="C52" s="4">
        <f>C51/341612</f>
        <v>0.40512042902474155</v>
      </c>
      <c r="D52" s="4">
        <f>D51/341612</f>
        <v>0.5948795709752585</v>
      </c>
    </row>
    <row r="53" spans="2:4" ht="4.5" customHeight="1">
      <c r="B53" s="7"/>
      <c r="C53" s="2"/>
      <c r="D53" s="2"/>
    </row>
    <row r="54" spans="1:4" ht="9.75" customHeight="1">
      <c r="A54" s="3" t="s">
        <v>40</v>
      </c>
      <c r="B54" s="7"/>
      <c r="C54" s="2"/>
      <c r="D54" s="2"/>
    </row>
    <row r="55" spans="2:4" ht="9.75" customHeight="1">
      <c r="B55" s="5" t="s">
        <v>38</v>
      </c>
      <c r="C55" s="2">
        <v>25913</v>
      </c>
      <c r="D55" s="2">
        <v>9665</v>
      </c>
    </row>
    <row r="56" spans="2:4" ht="9.75" customHeight="1">
      <c r="B56" s="5" t="s">
        <v>22</v>
      </c>
      <c r="C56" s="2">
        <v>6023</v>
      </c>
      <c r="D56" s="2">
        <v>5891</v>
      </c>
    </row>
    <row r="57" spans="2:4" ht="9.75" customHeight="1">
      <c r="B57" s="5" t="s">
        <v>39</v>
      </c>
      <c r="C57" s="2">
        <v>36513</v>
      </c>
      <c r="D57" s="2">
        <v>19834</v>
      </c>
    </row>
    <row r="58" spans="2:4" ht="9.75" customHeight="1">
      <c r="B58" s="5" t="s">
        <v>24</v>
      </c>
      <c r="C58" s="2">
        <v>38300</v>
      </c>
      <c r="D58" s="2">
        <v>13780</v>
      </c>
    </row>
    <row r="59" spans="2:4" ht="9.75" customHeight="1">
      <c r="B59" s="5" t="s">
        <v>18</v>
      </c>
      <c r="C59" s="2">
        <v>85674</v>
      </c>
      <c r="D59" s="2">
        <v>33295</v>
      </c>
    </row>
    <row r="60" spans="1:4" ht="9.75" customHeight="1">
      <c r="A60" s="3" t="s">
        <v>113</v>
      </c>
      <c r="C60" s="2">
        <v>192423</v>
      </c>
      <c r="D60" s="2">
        <v>82465</v>
      </c>
    </row>
    <row r="61" spans="2:4" s="4" customFormat="1" ht="9.75" customHeight="1">
      <c r="B61" s="6" t="s">
        <v>114</v>
      </c>
      <c r="C61" s="4">
        <f>C60/274888</f>
        <v>0.7000050929833241</v>
      </c>
      <c r="D61" s="4">
        <f>D60/274888</f>
        <v>0.29999490701667586</v>
      </c>
    </row>
    <row r="62" spans="2:4" ht="4.5" customHeight="1">
      <c r="B62" s="7"/>
      <c r="C62" s="2"/>
      <c r="D62" s="2"/>
    </row>
    <row r="63" spans="1:4" ht="9.75" customHeight="1">
      <c r="A63" s="3" t="s">
        <v>41</v>
      </c>
      <c r="B63" s="7"/>
      <c r="C63" s="2"/>
      <c r="D63" s="2"/>
    </row>
    <row r="64" spans="2:4" ht="9.75" customHeight="1">
      <c r="B64" s="5" t="s">
        <v>23</v>
      </c>
      <c r="C64" s="2">
        <v>146370</v>
      </c>
      <c r="D64" s="2">
        <v>62861</v>
      </c>
    </row>
    <row r="65" spans="2:4" ht="9.75" customHeight="1">
      <c r="B65" s="5" t="s">
        <v>26</v>
      </c>
      <c r="C65" s="2">
        <v>9848</v>
      </c>
      <c r="D65" s="2">
        <v>6126</v>
      </c>
    </row>
    <row r="66" spans="1:4" ht="9.75" customHeight="1">
      <c r="A66" s="3" t="s">
        <v>113</v>
      </c>
      <c r="C66" s="2">
        <v>156218</v>
      </c>
      <c r="D66" s="2">
        <v>68987</v>
      </c>
    </row>
    <row r="67" spans="2:4" s="4" customFormat="1" ht="9.75" customHeight="1">
      <c r="B67" s="6" t="s">
        <v>114</v>
      </c>
      <c r="C67" s="4">
        <f>C66/225205</f>
        <v>0.6936702115850003</v>
      </c>
      <c r="D67" s="4">
        <f>D66/225205</f>
        <v>0.3063297884149997</v>
      </c>
    </row>
    <row r="68" spans="2:4" ht="4.5" customHeight="1">
      <c r="B68" s="7"/>
      <c r="C68" s="2"/>
      <c r="D68" s="2"/>
    </row>
    <row r="69" spans="1:4" ht="9.75" customHeight="1">
      <c r="A69" s="3" t="s">
        <v>42</v>
      </c>
      <c r="B69" s="7"/>
      <c r="C69" s="2"/>
      <c r="D69" s="2"/>
    </row>
    <row r="70" spans="2:4" ht="9.75" customHeight="1">
      <c r="B70" s="5" t="s">
        <v>23</v>
      </c>
      <c r="C70" s="2">
        <v>148345</v>
      </c>
      <c r="D70" s="2">
        <v>137139</v>
      </c>
    </row>
    <row r="71" spans="1:4" ht="9.75" customHeight="1">
      <c r="A71" s="3" t="s">
        <v>113</v>
      </c>
      <c r="C71" s="2">
        <v>148345</v>
      </c>
      <c r="D71" s="2">
        <v>137139</v>
      </c>
    </row>
    <row r="72" spans="2:4" s="4" customFormat="1" ht="9.75" customHeight="1">
      <c r="B72" s="6" t="s">
        <v>114</v>
      </c>
      <c r="C72" s="4">
        <f>C71/285484</f>
        <v>0.5196263188129633</v>
      </c>
      <c r="D72" s="4">
        <f>D71/285484</f>
        <v>0.48037368118703677</v>
      </c>
    </row>
    <row r="73" spans="2:4" ht="4.5" customHeight="1">
      <c r="B73" s="7"/>
      <c r="C73" s="2"/>
      <c r="D73" s="2"/>
    </row>
    <row r="74" spans="1:4" ht="9.75" customHeight="1">
      <c r="A74" s="3" t="s">
        <v>46</v>
      </c>
      <c r="B74" s="7"/>
      <c r="C74" s="2"/>
      <c r="D74" s="2"/>
    </row>
    <row r="75" spans="2:4" ht="9.75" customHeight="1">
      <c r="B75" s="5" t="s">
        <v>43</v>
      </c>
      <c r="C75" s="2">
        <v>3244</v>
      </c>
      <c r="D75" s="2">
        <v>4018</v>
      </c>
    </row>
    <row r="76" spans="2:4" ht="9.75" customHeight="1">
      <c r="B76" s="5" t="s">
        <v>44</v>
      </c>
      <c r="C76" s="2">
        <v>2706</v>
      </c>
      <c r="D76" s="2">
        <v>2147</v>
      </c>
    </row>
    <row r="77" spans="2:4" ht="9.75" customHeight="1">
      <c r="B77" s="5" t="s">
        <v>45</v>
      </c>
      <c r="C77" s="2">
        <v>72317</v>
      </c>
      <c r="D77" s="2">
        <v>110110</v>
      </c>
    </row>
    <row r="78" spans="1:4" ht="9.75" customHeight="1">
      <c r="A78" s="3" t="s">
        <v>113</v>
      </c>
      <c r="C78" s="2">
        <v>78267</v>
      </c>
      <c r="D78" s="2">
        <v>116275</v>
      </c>
    </row>
    <row r="79" spans="2:4" s="4" customFormat="1" ht="9.75" customHeight="1">
      <c r="B79" s="6" t="s">
        <v>114</v>
      </c>
      <c r="C79" s="4">
        <f>C78/194542</f>
        <v>0.40231415324197345</v>
      </c>
      <c r="D79" s="4">
        <f>D78/194542</f>
        <v>0.5976858467580265</v>
      </c>
    </row>
    <row r="80" spans="2:4" ht="4.5" customHeight="1">
      <c r="B80" s="7"/>
      <c r="C80" s="2"/>
      <c r="D80" s="2"/>
    </row>
    <row r="81" spans="1:4" ht="9.75" customHeight="1">
      <c r="A81" s="3" t="s">
        <v>48</v>
      </c>
      <c r="B81" s="7"/>
      <c r="C81" s="2"/>
      <c r="D81" s="2"/>
    </row>
    <row r="82" spans="2:4" ht="9.75" customHeight="1">
      <c r="B82" s="5" t="s">
        <v>38</v>
      </c>
      <c r="C82" s="2">
        <v>38021</v>
      </c>
      <c r="D82" s="2">
        <v>28323</v>
      </c>
    </row>
    <row r="83" spans="2:4" ht="9.75" customHeight="1">
      <c r="B83" s="5" t="s">
        <v>23</v>
      </c>
      <c r="C83" s="2">
        <v>3685</v>
      </c>
      <c r="D83" s="2">
        <v>5441</v>
      </c>
    </row>
    <row r="84" spans="2:4" ht="9.75" customHeight="1">
      <c r="B84" s="5" t="s">
        <v>47</v>
      </c>
      <c r="C84" s="2">
        <v>68449</v>
      </c>
      <c r="D84" s="2">
        <v>60270</v>
      </c>
    </row>
    <row r="85" spans="1:4" ht="9.75" customHeight="1">
      <c r="A85" s="3" t="s">
        <v>113</v>
      </c>
      <c r="C85" s="2">
        <v>110155</v>
      </c>
      <c r="D85" s="2">
        <v>94034</v>
      </c>
    </row>
    <row r="86" spans="2:4" s="4" customFormat="1" ht="9.75" customHeight="1">
      <c r="B86" s="6" t="s">
        <v>114</v>
      </c>
      <c r="C86" s="4">
        <f>C85/204189</f>
        <v>0.539475681843782</v>
      </c>
      <c r="D86" s="4">
        <f>D85/204189</f>
        <v>0.460524318156218</v>
      </c>
    </row>
    <row r="87" spans="2:4" ht="4.5" customHeight="1">
      <c r="B87" s="7"/>
      <c r="C87" s="2"/>
      <c r="D87" s="2"/>
    </row>
    <row r="88" spans="1:4" ht="9.75" customHeight="1">
      <c r="A88" s="3" t="s">
        <v>50</v>
      </c>
      <c r="B88" s="7"/>
      <c r="C88" s="2"/>
      <c r="D88" s="2"/>
    </row>
    <row r="89" spans="2:4" ht="9.75" customHeight="1">
      <c r="B89" s="5" t="s">
        <v>47</v>
      </c>
      <c r="C89" s="2">
        <v>33025</v>
      </c>
      <c r="D89" s="2">
        <v>32696</v>
      </c>
    </row>
    <row r="90" spans="2:4" ht="9.75" customHeight="1">
      <c r="B90" s="5" t="s">
        <v>49</v>
      </c>
      <c r="C90" s="2">
        <v>77220</v>
      </c>
      <c r="D90" s="2">
        <v>79751</v>
      </c>
    </row>
    <row r="91" spans="1:4" ht="9.75" customHeight="1">
      <c r="A91" s="3" t="s">
        <v>113</v>
      </c>
      <c r="C91" s="2">
        <v>110245</v>
      </c>
      <c r="D91" s="2">
        <v>112447</v>
      </c>
    </row>
    <row r="92" spans="2:4" s="4" customFormat="1" ht="9.75" customHeight="1">
      <c r="B92" s="6" t="s">
        <v>114</v>
      </c>
      <c r="C92" s="4">
        <f>C91/222692</f>
        <v>0.495055951718068</v>
      </c>
      <c r="D92" s="4">
        <f>D91/222692</f>
        <v>0.504944048281932</v>
      </c>
    </row>
    <row r="93" spans="2:4" ht="4.5" customHeight="1">
      <c r="B93" s="7"/>
      <c r="C93" s="2"/>
      <c r="D93" s="2"/>
    </row>
    <row r="94" spans="1:4" ht="9.75" customHeight="1">
      <c r="A94" s="3" t="s">
        <v>51</v>
      </c>
      <c r="B94" s="7"/>
      <c r="C94" s="2"/>
      <c r="D94" s="2"/>
    </row>
    <row r="95" spans="2:4" ht="9.75" customHeight="1">
      <c r="B95" s="5" t="s">
        <v>38</v>
      </c>
      <c r="C95" s="2">
        <v>200412</v>
      </c>
      <c r="D95" s="2">
        <v>83664</v>
      </c>
    </row>
    <row r="96" spans="1:4" ht="9.75" customHeight="1">
      <c r="A96" s="3" t="s">
        <v>113</v>
      </c>
      <c r="C96" s="2">
        <v>200412</v>
      </c>
      <c r="D96" s="2">
        <v>83664</v>
      </c>
    </row>
    <row r="97" spans="2:4" s="4" customFormat="1" ht="9.75" customHeight="1">
      <c r="B97" s="6" t="s">
        <v>114</v>
      </c>
      <c r="C97" s="4">
        <f>C96/284076</f>
        <v>0.7054872639716132</v>
      </c>
      <c r="D97" s="4">
        <f>D96/284076</f>
        <v>0.2945127360283868</v>
      </c>
    </row>
    <row r="98" spans="2:4" ht="4.5" customHeight="1">
      <c r="B98" s="7"/>
      <c r="C98" s="2"/>
      <c r="D98" s="2"/>
    </row>
    <row r="99" spans="1:4" ht="9.75" customHeight="1">
      <c r="A99" s="3" t="s">
        <v>53</v>
      </c>
      <c r="B99" s="7"/>
      <c r="C99" s="2"/>
      <c r="D99" s="2"/>
    </row>
    <row r="100" spans="2:4" ht="9.75" customHeight="1">
      <c r="B100" s="5" t="s">
        <v>52</v>
      </c>
      <c r="C100" s="2">
        <v>280764</v>
      </c>
      <c r="D100" s="2">
        <v>41425</v>
      </c>
    </row>
    <row r="101" spans="1:4" ht="9.75" customHeight="1">
      <c r="A101" s="3" t="s">
        <v>113</v>
      </c>
      <c r="C101" s="2">
        <v>280764</v>
      </c>
      <c r="D101" s="2">
        <v>41425</v>
      </c>
    </row>
    <row r="102" spans="2:4" s="4" customFormat="1" ht="9.75" customHeight="1">
      <c r="B102" s="6" t="s">
        <v>114</v>
      </c>
      <c r="C102" s="4">
        <f>C101/322189</f>
        <v>0.8714263987907719</v>
      </c>
      <c r="D102" s="4">
        <f>D101/322189</f>
        <v>0.12857360120922812</v>
      </c>
    </row>
    <row r="103" spans="2:4" ht="4.5" customHeight="1">
      <c r="B103" s="7"/>
      <c r="C103" s="2"/>
      <c r="D103" s="2"/>
    </row>
    <row r="104" spans="1:4" ht="9.75" customHeight="1">
      <c r="A104" s="3" t="s">
        <v>55</v>
      </c>
      <c r="B104" s="7"/>
      <c r="C104" s="2"/>
      <c r="D104" s="2"/>
    </row>
    <row r="105" spans="2:4" ht="9.75" customHeight="1">
      <c r="B105" s="5" t="s">
        <v>54</v>
      </c>
      <c r="C105" s="2">
        <v>272649</v>
      </c>
      <c r="D105" s="2">
        <v>29689</v>
      </c>
    </row>
    <row r="106" spans="2:4" ht="9.75" customHeight="1">
      <c r="B106" s="5" t="s">
        <v>52</v>
      </c>
      <c r="C106" s="2">
        <v>0</v>
      </c>
      <c r="D106" s="2">
        <v>0</v>
      </c>
    </row>
    <row r="107" spans="1:4" ht="9.75" customHeight="1">
      <c r="A107" s="3" t="s">
        <v>113</v>
      </c>
      <c r="C107" s="2">
        <v>272649</v>
      </c>
      <c r="D107" s="2">
        <v>29689</v>
      </c>
    </row>
    <row r="108" spans="2:4" s="4" customFormat="1" ht="9.75" customHeight="1">
      <c r="B108" s="6" t="s">
        <v>114</v>
      </c>
      <c r="C108" s="4">
        <f>C107/302338</f>
        <v>0.901801956750392</v>
      </c>
      <c r="D108" s="4">
        <f>D107/302338</f>
        <v>0.09819804324960806</v>
      </c>
    </row>
    <row r="109" spans="2:4" ht="4.5" customHeight="1">
      <c r="B109" s="7"/>
      <c r="C109" s="2"/>
      <c r="D109" s="2"/>
    </row>
    <row r="110" spans="1:4" ht="9.75" customHeight="1">
      <c r="A110" s="3" t="s">
        <v>57</v>
      </c>
      <c r="B110" s="7"/>
      <c r="C110" s="2"/>
      <c r="D110" s="2"/>
    </row>
    <row r="111" spans="2:4" ht="9.75" customHeight="1">
      <c r="B111" s="5" t="s">
        <v>52</v>
      </c>
      <c r="C111" s="2">
        <v>31417</v>
      </c>
      <c r="D111" s="2">
        <v>7756</v>
      </c>
    </row>
    <row r="112" spans="2:4" ht="9.75" customHeight="1">
      <c r="B112" s="5" t="s">
        <v>56</v>
      </c>
      <c r="C112" s="2">
        <v>172765</v>
      </c>
      <c r="D112" s="2">
        <v>56850</v>
      </c>
    </row>
    <row r="113" spans="1:4" ht="9.75" customHeight="1">
      <c r="A113" s="3" t="s">
        <v>113</v>
      </c>
      <c r="C113" s="2">
        <v>204182</v>
      </c>
      <c r="D113" s="2">
        <v>64606</v>
      </c>
    </row>
    <row r="114" spans="2:4" s="4" customFormat="1" ht="9.75" customHeight="1">
      <c r="B114" s="6" t="s">
        <v>114</v>
      </c>
      <c r="C114" s="4">
        <f>C113/268788</f>
        <v>0.7596395672425852</v>
      </c>
      <c r="D114" s="4">
        <f>D113/268788</f>
        <v>0.24036043275741475</v>
      </c>
    </row>
    <row r="115" spans="2:4" ht="4.5" customHeight="1">
      <c r="B115" s="7"/>
      <c r="C115" s="2"/>
      <c r="D115" s="2"/>
    </row>
    <row r="116" spans="1:4" ht="9.75" customHeight="1">
      <c r="A116" s="3" t="s">
        <v>58</v>
      </c>
      <c r="B116" s="7"/>
      <c r="C116" s="2"/>
      <c r="D116" s="2"/>
    </row>
    <row r="117" spans="2:4" ht="9.75" customHeight="1">
      <c r="B117" s="5" t="s">
        <v>54</v>
      </c>
      <c r="C117" s="2">
        <v>152233</v>
      </c>
      <c r="D117" s="2">
        <v>66279</v>
      </c>
    </row>
    <row r="118" spans="2:4" ht="9.75" customHeight="1">
      <c r="B118" s="5" t="s">
        <v>38</v>
      </c>
      <c r="C118" s="2">
        <v>19459</v>
      </c>
      <c r="D118" s="2">
        <v>10693</v>
      </c>
    </row>
    <row r="119" spans="1:4" ht="9.75" customHeight="1">
      <c r="A119" s="3" t="s">
        <v>113</v>
      </c>
      <c r="C119" s="2">
        <v>171692</v>
      </c>
      <c r="D119" s="2">
        <v>76972</v>
      </c>
    </row>
    <row r="120" spans="2:4" s="4" customFormat="1" ht="9.75" customHeight="1">
      <c r="B120" s="6" t="s">
        <v>114</v>
      </c>
      <c r="C120" s="4">
        <f>C119/248664</f>
        <v>0.6904578065180323</v>
      </c>
      <c r="D120" s="4">
        <f>D119/248664</f>
        <v>0.30954219348196765</v>
      </c>
    </row>
    <row r="121" spans="2:4" ht="4.5" customHeight="1">
      <c r="B121" s="7"/>
      <c r="C121" s="2"/>
      <c r="D121" s="2"/>
    </row>
    <row r="122" spans="1:4" ht="9.75" customHeight="1">
      <c r="A122" s="3" t="s">
        <v>60</v>
      </c>
      <c r="B122" s="7"/>
      <c r="C122" s="2"/>
      <c r="D122" s="2"/>
    </row>
    <row r="123" spans="2:4" ht="9.75" customHeight="1">
      <c r="B123" s="5" t="s">
        <v>33</v>
      </c>
      <c r="C123" s="2">
        <v>39097</v>
      </c>
      <c r="D123" s="2">
        <v>20261</v>
      </c>
    </row>
    <row r="124" spans="2:4" ht="9.75" customHeight="1">
      <c r="B124" s="5" t="s">
        <v>34</v>
      </c>
      <c r="C124" s="2">
        <v>10884</v>
      </c>
      <c r="D124" s="2">
        <v>14537</v>
      </c>
    </row>
    <row r="125" spans="2:4" ht="9.75" customHeight="1">
      <c r="B125" s="5" t="s">
        <v>59</v>
      </c>
      <c r="C125" s="2">
        <v>30783</v>
      </c>
      <c r="D125" s="2">
        <v>28424</v>
      </c>
    </row>
    <row r="126" spans="1:4" ht="9.75" customHeight="1">
      <c r="A126" s="3" t="s">
        <v>113</v>
      </c>
      <c r="C126" s="2">
        <v>80764</v>
      </c>
      <c r="D126" s="2">
        <v>63222</v>
      </c>
    </row>
    <row r="127" spans="2:4" s="4" customFormat="1" ht="9.75" customHeight="1">
      <c r="B127" s="6" t="s">
        <v>114</v>
      </c>
      <c r="C127" s="4">
        <f>C126/143986</f>
        <v>0.5609156445765561</v>
      </c>
      <c r="D127" s="4">
        <f>D126/143986</f>
        <v>0.43908435542344393</v>
      </c>
    </row>
    <row r="128" spans="2:4" ht="4.5" customHeight="1">
      <c r="B128" s="7"/>
      <c r="C128" s="2"/>
      <c r="D128" s="2"/>
    </row>
    <row r="129" spans="1:4" ht="9.75" customHeight="1">
      <c r="A129" s="3" t="s">
        <v>62</v>
      </c>
      <c r="B129" s="7"/>
      <c r="C129" s="2"/>
      <c r="D129" s="2"/>
    </row>
    <row r="130" spans="2:4" ht="9.75" customHeight="1">
      <c r="B130" s="5" t="s">
        <v>54</v>
      </c>
      <c r="C130" s="2">
        <v>37676</v>
      </c>
      <c r="D130" s="2">
        <v>15709</v>
      </c>
    </row>
    <row r="131" spans="2:4" ht="9.75" customHeight="1">
      <c r="B131" s="5" t="s">
        <v>61</v>
      </c>
      <c r="C131" s="2">
        <v>116031</v>
      </c>
      <c r="D131" s="2">
        <v>45477</v>
      </c>
    </row>
    <row r="132" spans="1:4" ht="9.75" customHeight="1">
      <c r="A132" s="3" t="s">
        <v>113</v>
      </c>
      <c r="C132" s="2">
        <v>153707</v>
      </c>
      <c r="D132" s="2">
        <v>61186</v>
      </c>
    </row>
    <row r="133" spans="2:4" s="4" customFormat="1" ht="9.75" customHeight="1">
      <c r="B133" s="6" t="s">
        <v>114</v>
      </c>
      <c r="C133" s="4">
        <f>C132/214893</f>
        <v>0.715272251771812</v>
      </c>
      <c r="D133" s="4">
        <f>D132/214893</f>
        <v>0.28472774822818797</v>
      </c>
    </row>
    <row r="134" spans="2:4" ht="4.5" customHeight="1">
      <c r="B134" s="7"/>
      <c r="C134" s="2"/>
      <c r="D134" s="2"/>
    </row>
    <row r="135" spans="1:4" ht="9.75" customHeight="1">
      <c r="A135" s="3" t="s">
        <v>64</v>
      </c>
      <c r="B135" s="7"/>
      <c r="C135" s="2"/>
      <c r="D135" s="2"/>
    </row>
    <row r="136" spans="2:4" ht="9.75" customHeight="1">
      <c r="B136" s="5" t="s">
        <v>56</v>
      </c>
      <c r="C136" s="2">
        <v>40517</v>
      </c>
      <c r="D136" s="2">
        <v>13392</v>
      </c>
    </row>
    <row r="137" spans="2:4" ht="9.75" customHeight="1">
      <c r="B137" s="5" t="s">
        <v>61</v>
      </c>
      <c r="C137" s="2">
        <v>162259</v>
      </c>
      <c r="D137" s="2">
        <v>62766</v>
      </c>
    </row>
    <row r="138" spans="2:4" ht="9.75" customHeight="1">
      <c r="B138" s="5" t="s">
        <v>63</v>
      </c>
      <c r="C138" s="2">
        <v>19679</v>
      </c>
      <c r="D138" s="2">
        <v>8069</v>
      </c>
    </row>
    <row r="139" spans="1:4" ht="9.75" customHeight="1">
      <c r="A139" s="3" t="s">
        <v>113</v>
      </c>
      <c r="C139" s="2">
        <v>222455</v>
      </c>
      <c r="D139" s="2">
        <v>84227</v>
      </c>
    </row>
    <row r="140" spans="2:4" s="4" customFormat="1" ht="9.75" customHeight="1">
      <c r="B140" s="6" t="s">
        <v>114</v>
      </c>
      <c r="C140" s="4">
        <f>C139/306682</f>
        <v>0.7253604711068794</v>
      </c>
      <c r="D140" s="4">
        <f>D139/306682</f>
        <v>0.27463952889312054</v>
      </c>
    </row>
    <row r="141" spans="2:4" ht="4.5" customHeight="1">
      <c r="B141" s="7"/>
      <c r="C141" s="2"/>
      <c r="D141" s="2"/>
    </row>
    <row r="142" spans="1:4" ht="9.75" customHeight="1">
      <c r="A142" s="3" t="s">
        <v>65</v>
      </c>
      <c r="B142" s="7"/>
      <c r="C142" s="2"/>
      <c r="D142" s="2"/>
    </row>
    <row r="143" spans="2:4" ht="9.75" customHeight="1">
      <c r="B143" s="5" t="s">
        <v>61</v>
      </c>
      <c r="C143" s="2">
        <v>157482</v>
      </c>
      <c r="D143" s="2">
        <v>66483</v>
      </c>
    </row>
    <row r="144" spans="1:4" ht="9.75" customHeight="1">
      <c r="A144" s="3" t="s">
        <v>113</v>
      </c>
      <c r="C144" s="2">
        <v>157482</v>
      </c>
      <c r="D144" s="2">
        <v>66483</v>
      </c>
    </row>
    <row r="145" spans="2:4" s="4" customFormat="1" ht="9.75" customHeight="1">
      <c r="B145" s="6" t="s">
        <v>114</v>
      </c>
      <c r="C145" s="4">
        <f>C144/223965</f>
        <v>0.7031545107494475</v>
      </c>
      <c r="D145" s="4">
        <f>D144/223965</f>
        <v>0.29684548925055254</v>
      </c>
    </row>
    <row r="146" spans="2:4" ht="4.5" customHeight="1">
      <c r="B146" s="7"/>
      <c r="C146" s="2"/>
      <c r="D146" s="2"/>
    </row>
    <row r="147" spans="1:4" ht="9.75" customHeight="1">
      <c r="A147" s="3" t="s">
        <v>68</v>
      </c>
      <c r="B147" s="7"/>
      <c r="C147" s="2"/>
      <c r="D147" s="2"/>
    </row>
    <row r="148" spans="2:4" ht="9.75" customHeight="1">
      <c r="B148" s="5" t="s">
        <v>66</v>
      </c>
      <c r="C148" s="2">
        <v>76648</v>
      </c>
      <c r="D148" s="2">
        <v>39516</v>
      </c>
    </row>
    <row r="149" spans="2:4" ht="9.75" customHeight="1">
      <c r="B149" s="5" t="s">
        <v>67</v>
      </c>
      <c r="C149" s="2">
        <v>11274</v>
      </c>
      <c r="D149" s="2">
        <v>8815</v>
      </c>
    </row>
    <row r="150" spans="2:4" ht="9.75" customHeight="1">
      <c r="B150" s="5" t="s">
        <v>61</v>
      </c>
      <c r="C150" s="2">
        <v>2986</v>
      </c>
      <c r="D150" s="2">
        <v>1065</v>
      </c>
    </row>
    <row r="151" spans="2:4" ht="9.75" customHeight="1">
      <c r="B151" s="5" t="s">
        <v>63</v>
      </c>
      <c r="C151" s="2">
        <v>71844</v>
      </c>
      <c r="D151" s="2">
        <v>19596</v>
      </c>
    </row>
    <row r="152" spans="1:4" ht="9.75" customHeight="1">
      <c r="A152" s="3" t="s">
        <v>113</v>
      </c>
      <c r="C152" s="2">
        <v>162752</v>
      </c>
      <c r="D152" s="2">
        <v>68992</v>
      </c>
    </row>
    <row r="153" spans="2:4" s="4" customFormat="1" ht="9.75" customHeight="1">
      <c r="B153" s="6" t="s">
        <v>114</v>
      </c>
      <c r="C153" s="4">
        <f>C152/231744</f>
        <v>0.7022921844794255</v>
      </c>
      <c r="D153" s="4">
        <f>D152/231744</f>
        <v>0.2977078155205744</v>
      </c>
    </row>
    <row r="154" spans="2:4" ht="4.5" customHeight="1">
      <c r="B154" s="7"/>
      <c r="C154" s="2"/>
      <c r="D154" s="2"/>
    </row>
    <row r="155" spans="1:4" ht="9.75" customHeight="1">
      <c r="A155" s="3" t="s">
        <v>72</v>
      </c>
      <c r="B155" s="7"/>
      <c r="C155" s="2"/>
      <c r="D155" s="2"/>
    </row>
    <row r="156" spans="2:4" ht="9.75" customHeight="1">
      <c r="B156" s="5" t="s">
        <v>33</v>
      </c>
      <c r="C156" s="2">
        <v>20125</v>
      </c>
      <c r="D156" s="2">
        <v>20588</v>
      </c>
    </row>
    <row r="157" spans="2:4" ht="9.75" customHeight="1">
      <c r="B157" s="5" t="s">
        <v>69</v>
      </c>
      <c r="C157" s="2">
        <v>25374</v>
      </c>
      <c r="D157" s="2">
        <v>14362</v>
      </c>
    </row>
    <row r="158" spans="2:4" ht="9.75" customHeight="1">
      <c r="B158" s="5" t="s">
        <v>70</v>
      </c>
      <c r="C158" s="2">
        <v>12275</v>
      </c>
      <c r="D158" s="2">
        <v>17976</v>
      </c>
    </row>
    <row r="159" spans="2:4" ht="9.75" customHeight="1">
      <c r="B159" s="5" t="s">
        <v>71</v>
      </c>
      <c r="C159" s="2">
        <v>1904</v>
      </c>
      <c r="D159" s="2">
        <v>1905</v>
      </c>
    </row>
    <row r="160" spans="1:4" ht="9.75" customHeight="1">
      <c r="A160" s="3" t="s">
        <v>113</v>
      </c>
      <c r="C160" s="2">
        <v>59678</v>
      </c>
      <c r="D160" s="2">
        <v>54831</v>
      </c>
    </row>
    <row r="161" spans="2:4" s="4" customFormat="1" ht="9.75" customHeight="1">
      <c r="B161" s="6" t="s">
        <v>114</v>
      </c>
      <c r="C161" s="4">
        <f>C160/114509</f>
        <v>0.5211642752971383</v>
      </c>
      <c r="D161" s="4">
        <f>D160/114509</f>
        <v>0.4788357247028618</v>
      </c>
    </row>
    <row r="162" spans="2:4" ht="4.5" customHeight="1">
      <c r="B162" s="7"/>
      <c r="C162" s="2"/>
      <c r="D162" s="2"/>
    </row>
    <row r="163" spans="1:4" ht="9.75" customHeight="1">
      <c r="A163" s="3" t="s">
        <v>73</v>
      </c>
      <c r="B163" s="7"/>
      <c r="C163" s="2"/>
      <c r="D163" s="2"/>
    </row>
    <row r="164" spans="2:4" ht="9.75" customHeight="1">
      <c r="B164" s="5" t="s">
        <v>33</v>
      </c>
      <c r="C164" s="2">
        <v>63501</v>
      </c>
      <c r="D164" s="2">
        <v>82855</v>
      </c>
    </row>
    <row r="165" spans="2:4" ht="9.75" customHeight="1">
      <c r="B165" s="5" t="s">
        <v>71</v>
      </c>
      <c r="C165" s="2">
        <v>32721</v>
      </c>
      <c r="D165" s="2">
        <v>43704</v>
      </c>
    </row>
    <row r="166" spans="1:4" ht="9.75" customHeight="1">
      <c r="A166" s="3" t="s">
        <v>113</v>
      </c>
      <c r="C166" s="2">
        <v>96222</v>
      </c>
      <c r="D166" s="2">
        <v>126559</v>
      </c>
    </row>
    <row r="167" spans="2:4" s="4" customFormat="1" ht="9.75" customHeight="1">
      <c r="B167" s="6" t="s">
        <v>114</v>
      </c>
      <c r="C167" s="4">
        <f>C166/222781</f>
        <v>0.4319129548749669</v>
      </c>
      <c r="D167" s="4">
        <f>D166/222781</f>
        <v>0.568087045125033</v>
      </c>
    </row>
    <row r="168" spans="2:4" ht="4.5" customHeight="1">
      <c r="B168" s="7"/>
      <c r="C168" s="2"/>
      <c r="D168" s="2"/>
    </row>
    <row r="169" spans="1:4" ht="9.75" customHeight="1">
      <c r="A169" s="3" t="s">
        <v>75</v>
      </c>
      <c r="B169" s="7"/>
      <c r="C169" s="2"/>
      <c r="D169" s="2"/>
    </row>
    <row r="170" spans="2:4" ht="9.75" customHeight="1">
      <c r="B170" s="5" t="s">
        <v>69</v>
      </c>
      <c r="C170" s="2">
        <v>58133</v>
      </c>
      <c r="D170" s="2">
        <v>105508</v>
      </c>
    </row>
    <row r="171" spans="2:4" ht="9.75" customHeight="1">
      <c r="B171" s="5" t="s">
        <v>74</v>
      </c>
      <c r="C171" s="2">
        <v>11342</v>
      </c>
      <c r="D171" s="2">
        <v>13021</v>
      </c>
    </row>
    <row r="172" spans="2:4" ht="9.75" customHeight="1">
      <c r="B172" s="5" t="s">
        <v>71</v>
      </c>
      <c r="C172" s="2">
        <v>8077</v>
      </c>
      <c r="D172" s="2">
        <v>11403</v>
      </c>
    </row>
    <row r="173" spans="1:4" ht="9.75" customHeight="1">
      <c r="A173" s="3" t="s">
        <v>113</v>
      </c>
      <c r="C173" s="2">
        <v>77552</v>
      </c>
      <c r="D173" s="2">
        <v>129932</v>
      </c>
    </row>
    <row r="174" spans="2:4" s="4" customFormat="1" ht="9.75" customHeight="1">
      <c r="B174" s="6" t="s">
        <v>114</v>
      </c>
      <c r="C174" s="4">
        <f>C173/207484</f>
        <v>0.3737733993946521</v>
      </c>
      <c r="D174" s="4">
        <f>D173/207484</f>
        <v>0.6262266006053478</v>
      </c>
    </row>
    <row r="175" spans="2:4" ht="4.5" customHeight="1">
      <c r="B175" s="7"/>
      <c r="C175" s="2"/>
      <c r="D175" s="2"/>
    </row>
    <row r="176" spans="1:4" ht="9.75" customHeight="1">
      <c r="A176" s="3" t="s">
        <v>79</v>
      </c>
      <c r="B176" s="7"/>
      <c r="C176" s="2"/>
      <c r="D176" s="2"/>
    </row>
    <row r="177" spans="2:4" ht="9.75" customHeight="1">
      <c r="B177" s="5" t="s">
        <v>76</v>
      </c>
      <c r="C177" s="2">
        <v>65117</v>
      </c>
      <c r="D177" s="2">
        <v>61137</v>
      </c>
    </row>
    <row r="178" spans="2:4" ht="9.75" customHeight="1">
      <c r="B178" s="5" t="s">
        <v>77</v>
      </c>
      <c r="C178" s="2">
        <v>93841</v>
      </c>
      <c r="D178" s="2">
        <v>61300</v>
      </c>
    </row>
    <row r="179" spans="2:4" ht="9.75" customHeight="1">
      <c r="B179" s="5" t="s">
        <v>78</v>
      </c>
      <c r="C179" s="2">
        <v>2598</v>
      </c>
      <c r="D179" s="2">
        <v>1482</v>
      </c>
    </row>
    <row r="180" spans="1:4" ht="9.75" customHeight="1">
      <c r="A180" s="3" t="s">
        <v>113</v>
      </c>
      <c r="C180" s="2">
        <v>161556</v>
      </c>
      <c r="D180" s="2">
        <v>123919</v>
      </c>
    </row>
    <row r="181" spans="2:4" s="4" customFormat="1" ht="9.75" customHeight="1">
      <c r="B181" s="6" t="s">
        <v>114</v>
      </c>
      <c r="C181" s="4">
        <f>C180/285475</f>
        <v>0.5659199579647956</v>
      </c>
      <c r="D181" s="4">
        <f>D180/285475</f>
        <v>0.4340800420352045</v>
      </c>
    </row>
    <row r="182" spans="2:4" ht="4.5" customHeight="1">
      <c r="B182" s="7"/>
      <c r="C182" s="2"/>
      <c r="D182" s="2"/>
    </row>
    <row r="183" spans="1:4" ht="9.75" customHeight="1">
      <c r="A183" s="3" t="s">
        <v>80</v>
      </c>
      <c r="B183" s="7"/>
      <c r="C183" s="2"/>
      <c r="D183" s="2"/>
    </row>
    <row r="184" spans="2:4" ht="9.75" customHeight="1">
      <c r="B184" s="5" t="s">
        <v>74</v>
      </c>
      <c r="C184" s="2">
        <v>102595</v>
      </c>
      <c r="D184" s="2">
        <v>92982</v>
      </c>
    </row>
    <row r="185" spans="2:4" ht="9.75" customHeight="1">
      <c r="B185" s="5" t="s">
        <v>78</v>
      </c>
      <c r="C185" s="2">
        <v>22992</v>
      </c>
      <c r="D185" s="2">
        <v>27379</v>
      </c>
    </row>
    <row r="186" spans="1:4" ht="9.75" customHeight="1">
      <c r="A186" s="3" t="s">
        <v>113</v>
      </c>
      <c r="C186" s="2">
        <v>125587</v>
      </c>
      <c r="D186" s="2">
        <v>120361</v>
      </c>
    </row>
    <row r="187" spans="2:4" s="4" customFormat="1" ht="9.75" customHeight="1">
      <c r="B187" s="6" t="s">
        <v>114</v>
      </c>
      <c r="C187" s="4">
        <f>C186/245948</f>
        <v>0.5106241969847285</v>
      </c>
      <c r="D187" s="4">
        <f>D186/245948</f>
        <v>0.4893758030152715</v>
      </c>
    </row>
    <row r="188" spans="2:4" ht="4.5" customHeight="1">
      <c r="B188" s="7"/>
      <c r="C188" s="2"/>
      <c r="D188" s="2"/>
    </row>
    <row r="189" spans="1:4" ht="9.75" customHeight="1">
      <c r="A189" s="3" t="s">
        <v>81</v>
      </c>
      <c r="B189" s="7"/>
      <c r="C189" s="2"/>
      <c r="D189" s="2"/>
    </row>
    <row r="190" spans="2:4" ht="9.75" customHeight="1">
      <c r="B190" s="5" t="s">
        <v>74</v>
      </c>
      <c r="C190" s="2">
        <v>2336</v>
      </c>
      <c r="D190" s="2">
        <v>2099</v>
      </c>
    </row>
    <row r="191" spans="2:4" ht="9.75" customHeight="1">
      <c r="B191" s="5" t="s">
        <v>78</v>
      </c>
      <c r="C191" s="2">
        <v>145591</v>
      </c>
      <c r="D191" s="2">
        <v>108074</v>
      </c>
    </row>
    <row r="192" spans="1:4" ht="9.75" customHeight="1">
      <c r="A192" s="3" t="s">
        <v>113</v>
      </c>
      <c r="C192" s="2">
        <v>147927</v>
      </c>
      <c r="D192" s="2">
        <v>110173</v>
      </c>
    </row>
    <row r="193" spans="2:4" s="4" customFormat="1" ht="9.75" customHeight="1">
      <c r="B193" s="6" t="s">
        <v>114</v>
      </c>
      <c r="C193" s="4">
        <f>C192/258100</f>
        <v>0.5731383184812089</v>
      </c>
      <c r="D193" s="4">
        <f>D192/258100</f>
        <v>0.42686168151879117</v>
      </c>
    </row>
    <row r="194" spans="2:4" ht="4.5" customHeight="1">
      <c r="B194" s="7"/>
      <c r="C194" s="2"/>
      <c r="D194" s="2"/>
    </row>
    <row r="195" spans="1:4" ht="9.75" customHeight="1">
      <c r="A195" s="3" t="s">
        <v>82</v>
      </c>
      <c r="B195" s="7"/>
      <c r="C195" s="2"/>
      <c r="D195" s="2"/>
    </row>
    <row r="196" spans="2:4" ht="9.75" customHeight="1">
      <c r="B196" s="5" t="s">
        <v>74</v>
      </c>
      <c r="C196" s="2">
        <v>145840</v>
      </c>
      <c r="D196" s="2">
        <v>71982</v>
      </c>
    </row>
    <row r="197" spans="2:4" ht="9.75" customHeight="1">
      <c r="B197" s="5" t="s">
        <v>45</v>
      </c>
      <c r="C197" s="2">
        <v>6863</v>
      </c>
      <c r="D197" s="2">
        <v>9756</v>
      </c>
    </row>
    <row r="198" spans="1:4" ht="9.75" customHeight="1">
      <c r="A198" s="3" t="s">
        <v>113</v>
      </c>
      <c r="C198" s="2">
        <v>152703</v>
      </c>
      <c r="D198" s="2">
        <v>81738</v>
      </c>
    </row>
    <row r="199" spans="2:4" s="4" customFormat="1" ht="9.75" customHeight="1">
      <c r="B199" s="6" t="s">
        <v>114</v>
      </c>
      <c r="C199" s="4">
        <f>C198/234441</f>
        <v>0.6513493800145879</v>
      </c>
      <c r="D199" s="4">
        <f>D198/234441</f>
        <v>0.3486506199854121</v>
      </c>
    </row>
    <row r="200" spans="2:4" ht="4.5" customHeight="1">
      <c r="B200" s="7"/>
      <c r="C200" s="2"/>
      <c r="D200" s="2"/>
    </row>
    <row r="201" spans="1:4" ht="9.75" customHeight="1">
      <c r="A201" s="3" t="s">
        <v>83</v>
      </c>
      <c r="B201" s="7"/>
      <c r="C201" s="2"/>
      <c r="D201" s="2"/>
    </row>
    <row r="202" spans="2:4" ht="9.75" customHeight="1">
      <c r="B202" s="5" t="s">
        <v>74</v>
      </c>
      <c r="C202" s="2">
        <v>192833</v>
      </c>
      <c r="D202" s="2">
        <v>63198</v>
      </c>
    </row>
    <row r="203" spans="1:4" ht="9.75" customHeight="1">
      <c r="A203" s="3" t="s">
        <v>113</v>
      </c>
      <c r="C203" s="2">
        <v>192833</v>
      </c>
      <c r="D203" s="2">
        <v>63198</v>
      </c>
    </row>
    <row r="204" spans="2:4" s="4" customFormat="1" ht="9.75" customHeight="1">
      <c r="B204" s="6" t="s">
        <v>114</v>
      </c>
      <c r="C204" s="4">
        <f>C203/256031</f>
        <v>0.7531627029539392</v>
      </c>
      <c r="D204" s="4">
        <f>D203/256031</f>
        <v>0.24683729704606083</v>
      </c>
    </row>
    <row r="205" spans="2:4" ht="4.5" customHeight="1">
      <c r="B205" s="7"/>
      <c r="C205" s="2"/>
      <c r="D205" s="2"/>
    </row>
    <row r="206" spans="1:4" ht="9.75" customHeight="1">
      <c r="A206" s="3" t="s">
        <v>84</v>
      </c>
      <c r="B206" s="7"/>
      <c r="C206" s="2"/>
      <c r="D206" s="2"/>
    </row>
    <row r="207" spans="2:4" ht="9.75" customHeight="1">
      <c r="B207" s="5" t="s">
        <v>74</v>
      </c>
      <c r="C207" s="2">
        <v>123298</v>
      </c>
      <c r="D207" s="2">
        <v>35131</v>
      </c>
    </row>
    <row r="208" spans="1:4" ht="9.75" customHeight="1">
      <c r="A208" s="3" t="s">
        <v>113</v>
      </c>
      <c r="C208" s="2">
        <v>123298</v>
      </c>
      <c r="D208" s="2">
        <v>35131</v>
      </c>
    </row>
    <row r="209" spans="2:4" s="4" customFormat="1" ht="9.75" customHeight="1">
      <c r="B209" s="6" t="s">
        <v>114</v>
      </c>
      <c r="C209" s="4">
        <f>C208/158429</f>
        <v>0.7782539812786801</v>
      </c>
      <c r="D209" s="4">
        <f>D208/158429</f>
        <v>0.22174601872131997</v>
      </c>
    </row>
    <row r="210" spans="2:4" ht="4.5" customHeight="1">
      <c r="B210" s="7"/>
      <c r="C210" s="2"/>
      <c r="D210" s="2"/>
    </row>
    <row r="211" spans="1:4" ht="9.75" customHeight="1">
      <c r="A211" s="3" t="s">
        <v>85</v>
      </c>
      <c r="B211" s="7"/>
      <c r="C211" s="2"/>
      <c r="D211" s="2"/>
    </row>
    <row r="212" spans="2:4" ht="9.75" customHeight="1">
      <c r="B212" s="5" t="s">
        <v>74</v>
      </c>
      <c r="C212" s="2">
        <v>185647</v>
      </c>
      <c r="D212" s="2">
        <v>79692</v>
      </c>
    </row>
    <row r="213" spans="2:4" ht="9.75" customHeight="1">
      <c r="B213" s="5" t="s">
        <v>78</v>
      </c>
      <c r="C213" s="2">
        <v>548</v>
      </c>
      <c r="D213" s="2">
        <v>458</v>
      </c>
    </row>
    <row r="214" spans="1:4" ht="9.75" customHeight="1">
      <c r="A214" s="3" t="s">
        <v>113</v>
      </c>
      <c r="C214" s="2">
        <v>186195</v>
      </c>
      <c r="D214" s="2">
        <v>80150</v>
      </c>
    </row>
    <row r="215" spans="2:4" s="4" customFormat="1" ht="9.75" customHeight="1">
      <c r="B215" s="6" t="s">
        <v>114</v>
      </c>
      <c r="C215" s="4">
        <f>C214/266345</f>
        <v>0.6990745086260302</v>
      </c>
      <c r="D215" s="4">
        <f>D214/266345</f>
        <v>0.30092549137396984</v>
      </c>
    </row>
    <row r="216" spans="2:4" ht="4.5" customHeight="1">
      <c r="B216" s="7"/>
      <c r="C216" s="2"/>
      <c r="D216" s="2"/>
    </row>
    <row r="217" spans="1:4" ht="9.75" customHeight="1">
      <c r="A217" s="3" t="s">
        <v>86</v>
      </c>
      <c r="B217" s="7"/>
      <c r="C217" s="2"/>
      <c r="D217" s="2"/>
    </row>
    <row r="218" spans="2:4" ht="9.75" customHeight="1">
      <c r="B218" s="5" t="s">
        <v>45</v>
      </c>
      <c r="C218" s="2">
        <v>107593</v>
      </c>
      <c r="D218" s="2">
        <v>82485</v>
      </c>
    </row>
    <row r="219" spans="1:4" ht="9.75" customHeight="1">
      <c r="A219" s="3" t="s">
        <v>113</v>
      </c>
      <c r="C219" s="2">
        <v>107593</v>
      </c>
      <c r="D219" s="2">
        <v>82485</v>
      </c>
    </row>
    <row r="220" spans="2:4" s="4" customFormat="1" ht="9.75" customHeight="1">
      <c r="B220" s="6" t="s">
        <v>114</v>
      </c>
      <c r="C220" s="4">
        <f>C219/190078</f>
        <v>0.5660465703553278</v>
      </c>
      <c r="D220" s="4">
        <f>D219/190078</f>
        <v>0.4339534296446722</v>
      </c>
    </row>
    <row r="221" spans="2:4" ht="4.5" customHeight="1">
      <c r="B221" s="7"/>
      <c r="C221" s="2"/>
      <c r="D221" s="2"/>
    </row>
    <row r="222" spans="1:4" ht="9.75" customHeight="1">
      <c r="A222" s="3" t="s">
        <v>87</v>
      </c>
      <c r="B222" s="7"/>
      <c r="C222" s="2"/>
      <c r="D222" s="2"/>
    </row>
    <row r="223" spans="2:4" ht="9.75" customHeight="1">
      <c r="B223" s="5" t="s">
        <v>74</v>
      </c>
      <c r="C223" s="2">
        <v>118576</v>
      </c>
      <c r="D223" s="2">
        <v>63362</v>
      </c>
    </row>
    <row r="224" spans="1:4" ht="9.75" customHeight="1">
      <c r="A224" s="3" t="s">
        <v>113</v>
      </c>
      <c r="C224" s="2">
        <v>118576</v>
      </c>
      <c r="D224" s="2">
        <v>63362</v>
      </c>
    </row>
    <row r="225" spans="2:4" s="4" customFormat="1" ht="9.75" customHeight="1">
      <c r="B225" s="6" t="s">
        <v>114</v>
      </c>
      <c r="C225" s="4">
        <f>C224/181938</f>
        <v>0.6517385043256494</v>
      </c>
      <c r="D225" s="4">
        <f>D224/181938</f>
        <v>0.3482614956743506</v>
      </c>
    </row>
    <row r="226" spans="2:4" ht="4.5" customHeight="1">
      <c r="B226" s="7"/>
      <c r="C226" s="2"/>
      <c r="D226" s="2"/>
    </row>
    <row r="227" spans="1:4" ht="9.75" customHeight="1">
      <c r="A227" s="3" t="s">
        <v>88</v>
      </c>
      <c r="B227" s="7"/>
      <c r="C227" s="2"/>
      <c r="D227" s="2"/>
    </row>
    <row r="228" spans="2:4" ht="9.75" customHeight="1">
      <c r="B228" s="5" t="s">
        <v>74</v>
      </c>
      <c r="C228" s="2">
        <v>216964</v>
      </c>
      <c r="D228" s="2">
        <v>103523</v>
      </c>
    </row>
    <row r="229" spans="1:4" ht="9.75" customHeight="1">
      <c r="A229" s="3" t="s">
        <v>113</v>
      </c>
      <c r="C229" s="2">
        <v>216964</v>
      </c>
      <c r="D229" s="2">
        <v>103523</v>
      </c>
    </row>
    <row r="230" spans="2:4" s="4" customFormat="1" ht="9.75" customHeight="1">
      <c r="B230" s="6" t="s">
        <v>114</v>
      </c>
      <c r="C230" s="4">
        <f>C229/320487</f>
        <v>0.6769822176874569</v>
      </c>
      <c r="D230" s="4">
        <f>D229/320487</f>
        <v>0.3230177823125431</v>
      </c>
    </row>
    <row r="231" spans="2:4" ht="4.5" customHeight="1">
      <c r="B231" s="7"/>
      <c r="C231" s="2"/>
      <c r="D231" s="2"/>
    </row>
    <row r="232" spans="1:4" ht="9.75" customHeight="1">
      <c r="A232" s="3" t="s">
        <v>89</v>
      </c>
      <c r="B232" s="7"/>
      <c r="C232" s="2"/>
      <c r="D232" s="2"/>
    </row>
    <row r="233" spans="2:4" ht="9.75" customHeight="1">
      <c r="B233" s="5" t="s">
        <v>74</v>
      </c>
      <c r="C233" s="2">
        <v>136260</v>
      </c>
      <c r="D233" s="2">
        <v>24987</v>
      </c>
    </row>
    <row r="234" spans="1:4" ht="9.75" customHeight="1">
      <c r="A234" s="3" t="s">
        <v>113</v>
      </c>
      <c r="C234" s="2">
        <v>136260</v>
      </c>
      <c r="D234" s="2">
        <v>24987</v>
      </c>
    </row>
    <row r="235" spans="2:4" s="4" customFormat="1" ht="9.75" customHeight="1">
      <c r="B235" s="6" t="s">
        <v>114</v>
      </c>
      <c r="C235" s="4">
        <f>C234/161247</f>
        <v>0.8450389774693483</v>
      </c>
      <c r="D235" s="4">
        <f>D234/161247</f>
        <v>0.15496102253065172</v>
      </c>
    </row>
    <row r="236" spans="2:4" ht="4.5" customHeight="1">
      <c r="B236" s="7"/>
      <c r="C236" s="2"/>
      <c r="D236" s="2"/>
    </row>
    <row r="237" spans="1:4" ht="9.75" customHeight="1">
      <c r="A237" s="3" t="s">
        <v>90</v>
      </c>
      <c r="B237" s="7"/>
      <c r="C237" s="2"/>
      <c r="D237" s="2"/>
    </row>
    <row r="238" spans="2:4" ht="9.75" customHeight="1">
      <c r="B238" s="5" t="s">
        <v>74</v>
      </c>
      <c r="C238" s="2">
        <v>22558</v>
      </c>
      <c r="D238" s="2">
        <v>8468</v>
      </c>
    </row>
    <row r="239" spans="2:4" ht="9.75" customHeight="1">
      <c r="B239" s="5" t="s">
        <v>45</v>
      </c>
      <c r="C239" s="2">
        <v>77108</v>
      </c>
      <c r="D239" s="2">
        <v>43682</v>
      </c>
    </row>
    <row r="240" spans="1:4" ht="9.75" customHeight="1">
      <c r="A240" s="3" t="s">
        <v>113</v>
      </c>
      <c r="C240" s="2">
        <v>99666</v>
      </c>
      <c r="D240" s="2">
        <v>52150</v>
      </c>
    </row>
    <row r="241" spans="2:4" s="4" customFormat="1" ht="9.75" customHeight="1">
      <c r="B241" s="6" t="s">
        <v>114</v>
      </c>
      <c r="C241" s="4">
        <f>C240/151816</f>
        <v>0.6564920693471044</v>
      </c>
      <c r="D241" s="4">
        <f>D240/151816</f>
        <v>0.3435079306528956</v>
      </c>
    </row>
    <row r="242" spans="2:4" ht="4.5" customHeight="1">
      <c r="B242" s="7"/>
      <c r="C242" s="2"/>
      <c r="D242" s="2"/>
    </row>
    <row r="243" spans="1:4" ht="9.75" customHeight="1">
      <c r="A243" s="3" t="s">
        <v>92</v>
      </c>
      <c r="B243" s="7"/>
      <c r="C243" s="2"/>
      <c r="D243" s="2"/>
    </row>
    <row r="244" spans="2:4" ht="9.75" customHeight="1">
      <c r="B244" s="5" t="s">
        <v>91</v>
      </c>
      <c r="C244" s="2">
        <v>110748</v>
      </c>
      <c r="D244" s="2">
        <v>97559</v>
      </c>
    </row>
    <row r="245" spans="1:4" ht="9.75" customHeight="1">
      <c r="A245" s="3" t="s">
        <v>113</v>
      </c>
      <c r="C245" s="2">
        <v>110748</v>
      </c>
      <c r="D245" s="2">
        <v>97559</v>
      </c>
    </row>
    <row r="246" spans="2:4" s="4" customFormat="1" ht="9.75" customHeight="1">
      <c r="B246" s="6" t="s">
        <v>114</v>
      </c>
      <c r="C246" s="4">
        <f>C245/208307</f>
        <v>0.5316576015208322</v>
      </c>
      <c r="D246" s="4">
        <f>D245/208307</f>
        <v>0.46834239847916775</v>
      </c>
    </row>
    <row r="247" spans="2:4" ht="4.5" customHeight="1">
      <c r="B247" s="7"/>
      <c r="C247" s="2"/>
      <c r="D247" s="2"/>
    </row>
    <row r="248" spans="1:4" ht="9.75" customHeight="1">
      <c r="A248" s="3" t="s">
        <v>93</v>
      </c>
      <c r="B248" s="7"/>
      <c r="C248" s="2"/>
      <c r="D248" s="2"/>
    </row>
    <row r="249" spans="2:4" ht="9.75" customHeight="1">
      <c r="B249" s="5" t="s">
        <v>74</v>
      </c>
      <c r="C249" s="2">
        <v>209857</v>
      </c>
      <c r="D249" s="2">
        <v>33323</v>
      </c>
    </row>
    <row r="250" spans="1:4" ht="9.75" customHeight="1">
      <c r="A250" s="3" t="s">
        <v>113</v>
      </c>
      <c r="C250" s="2">
        <v>209857</v>
      </c>
      <c r="D250" s="2">
        <v>33323</v>
      </c>
    </row>
    <row r="251" spans="2:4" s="4" customFormat="1" ht="9.75" customHeight="1">
      <c r="B251" s="6" t="s">
        <v>114</v>
      </c>
      <c r="C251" s="4">
        <f>C250/243180</f>
        <v>0.8629698165967596</v>
      </c>
      <c r="D251" s="4">
        <f>D250/243180</f>
        <v>0.13703018340324039</v>
      </c>
    </row>
    <row r="252" spans="2:4" ht="4.5" customHeight="1">
      <c r="B252" s="7"/>
      <c r="C252" s="2"/>
      <c r="D252" s="2"/>
    </row>
    <row r="253" spans="1:4" ht="9.75" customHeight="1">
      <c r="A253" s="3" t="s">
        <v>95</v>
      </c>
      <c r="B253" s="7"/>
      <c r="C253" s="2"/>
      <c r="D253" s="2"/>
    </row>
    <row r="254" spans="2:4" ht="9.75" customHeight="1">
      <c r="B254" s="5" t="s">
        <v>74</v>
      </c>
      <c r="C254" s="2">
        <v>132108</v>
      </c>
      <c r="D254" s="2">
        <v>68792</v>
      </c>
    </row>
    <row r="255" spans="2:4" ht="9.75" customHeight="1">
      <c r="B255" s="5" t="s">
        <v>94</v>
      </c>
      <c r="C255" s="2">
        <v>2878</v>
      </c>
      <c r="D255" s="2">
        <v>2819</v>
      </c>
    </row>
    <row r="256" spans="1:4" ht="9.75" customHeight="1">
      <c r="A256" s="3" t="s">
        <v>113</v>
      </c>
      <c r="C256" s="2">
        <v>134986</v>
      </c>
      <c r="D256" s="2">
        <v>71611</v>
      </c>
    </row>
    <row r="257" spans="2:4" s="4" customFormat="1" ht="9.75" customHeight="1">
      <c r="B257" s="6" t="s">
        <v>114</v>
      </c>
      <c r="C257" s="4">
        <f>C256/206597</f>
        <v>0.6533783162388611</v>
      </c>
      <c r="D257" s="4">
        <f>D256/206597</f>
        <v>0.34662168376113883</v>
      </c>
    </row>
    <row r="258" spans="2:4" ht="4.5" customHeight="1">
      <c r="B258" s="7"/>
      <c r="C258" s="2"/>
      <c r="D258" s="2"/>
    </row>
    <row r="259" spans="1:4" ht="9.75" customHeight="1">
      <c r="A259" s="3" t="s">
        <v>96</v>
      </c>
      <c r="B259" s="7"/>
      <c r="C259" s="2"/>
      <c r="D259" s="2"/>
    </row>
    <row r="260" spans="2:4" ht="9.75" customHeight="1">
      <c r="B260" s="5" t="s">
        <v>74</v>
      </c>
      <c r="C260" s="2">
        <v>34371</v>
      </c>
      <c r="D260" s="2">
        <v>25610</v>
      </c>
    </row>
    <row r="261" spans="2:4" ht="9.75" customHeight="1">
      <c r="B261" s="5" t="s">
        <v>94</v>
      </c>
      <c r="C261" s="2">
        <v>74704</v>
      </c>
      <c r="D261" s="2">
        <v>84050</v>
      </c>
    </row>
    <row r="262" spans="2:4" ht="9.75" customHeight="1">
      <c r="B262" s="5" t="s">
        <v>45</v>
      </c>
      <c r="C262" s="2">
        <v>12993</v>
      </c>
      <c r="D262" s="2">
        <v>14346</v>
      </c>
    </row>
    <row r="263" spans="1:4" ht="9.75" customHeight="1">
      <c r="A263" s="3" t="s">
        <v>113</v>
      </c>
      <c r="C263" s="2">
        <v>122068</v>
      </c>
      <c r="D263" s="2">
        <v>124006</v>
      </c>
    </row>
    <row r="264" spans="2:4" s="4" customFormat="1" ht="9.75" customHeight="1">
      <c r="B264" s="6" t="s">
        <v>114</v>
      </c>
      <c r="C264" s="4">
        <f>C263/246074</f>
        <v>0.4960621601632029</v>
      </c>
      <c r="D264" s="4">
        <f>D263/246074</f>
        <v>0.5039378398367971</v>
      </c>
    </row>
    <row r="265" spans="2:4" ht="4.5" customHeight="1">
      <c r="B265" s="7"/>
      <c r="C265" s="2"/>
      <c r="D265" s="2"/>
    </row>
    <row r="266" spans="1:4" ht="9.75" customHeight="1">
      <c r="A266" s="3" t="s">
        <v>97</v>
      </c>
      <c r="B266" s="7"/>
      <c r="C266" s="2"/>
      <c r="D266" s="2"/>
    </row>
    <row r="267" spans="2:4" ht="9.75" customHeight="1">
      <c r="B267" s="5" t="s">
        <v>74</v>
      </c>
      <c r="C267" s="2">
        <v>103043</v>
      </c>
      <c r="D267" s="2">
        <v>25000</v>
      </c>
    </row>
    <row r="268" spans="1:4" ht="9.75" customHeight="1">
      <c r="A268" s="3" t="s">
        <v>113</v>
      </c>
      <c r="C268" s="2">
        <v>103043</v>
      </c>
      <c r="D268" s="2">
        <v>25000</v>
      </c>
    </row>
    <row r="269" spans="2:4" s="4" customFormat="1" ht="9.75" customHeight="1">
      <c r="B269" s="6" t="s">
        <v>114</v>
      </c>
      <c r="C269" s="4">
        <f>C268/128043</f>
        <v>0.8047530907585733</v>
      </c>
      <c r="D269" s="4">
        <f>D268/128043</f>
        <v>0.1952469092414267</v>
      </c>
    </row>
    <row r="270" spans="2:4" ht="4.5" customHeight="1">
      <c r="B270" s="7"/>
      <c r="C270" s="2"/>
      <c r="D270" s="2"/>
    </row>
    <row r="271" spans="1:4" ht="9.75" customHeight="1">
      <c r="A271" s="3" t="s">
        <v>98</v>
      </c>
      <c r="B271" s="7"/>
      <c r="C271" s="2"/>
      <c r="D271" s="2"/>
    </row>
    <row r="272" spans="2:4" ht="9.75" customHeight="1">
      <c r="B272" s="5" t="s">
        <v>91</v>
      </c>
      <c r="C272" s="2">
        <v>100376</v>
      </c>
      <c r="D272" s="2">
        <v>68666</v>
      </c>
    </row>
    <row r="273" spans="1:4" ht="9.75" customHeight="1">
      <c r="A273" s="3" t="s">
        <v>113</v>
      </c>
      <c r="C273" s="2">
        <v>100376</v>
      </c>
      <c r="D273" s="2">
        <v>68666</v>
      </c>
    </row>
    <row r="274" spans="2:4" s="4" customFormat="1" ht="9.75" customHeight="1">
      <c r="B274" s="6" t="s">
        <v>114</v>
      </c>
      <c r="C274" s="4">
        <f>C273/169042</f>
        <v>0.5937932584801411</v>
      </c>
      <c r="D274" s="4">
        <f>D273/169042</f>
        <v>0.40620674151985897</v>
      </c>
    </row>
    <row r="275" spans="2:4" ht="4.5" customHeight="1">
      <c r="B275" s="7"/>
      <c r="C275" s="2"/>
      <c r="D275" s="2"/>
    </row>
    <row r="276" spans="1:4" ht="9.75" customHeight="1">
      <c r="A276" s="3" t="s">
        <v>99</v>
      </c>
      <c r="B276" s="7"/>
      <c r="C276" s="2"/>
      <c r="D276" s="2"/>
    </row>
    <row r="277" spans="2:4" ht="9.75" customHeight="1">
      <c r="B277" s="5" t="s">
        <v>91</v>
      </c>
      <c r="C277" s="2">
        <v>97155</v>
      </c>
      <c r="D277" s="2">
        <v>138633</v>
      </c>
    </row>
    <row r="278" spans="1:4" ht="9.75" customHeight="1">
      <c r="A278" s="3" t="s">
        <v>113</v>
      </c>
      <c r="C278" s="2">
        <v>97155</v>
      </c>
      <c r="D278" s="2">
        <v>138633</v>
      </c>
    </row>
    <row r="279" spans="2:4" s="4" customFormat="1" ht="9.75" customHeight="1">
      <c r="B279" s="6" t="s">
        <v>114</v>
      </c>
      <c r="C279" s="4">
        <f>C278/235788</f>
        <v>0.4120438699170441</v>
      </c>
      <c r="D279" s="4">
        <f>D278/235788</f>
        <v>0.5879561300829559</v>
      </c>
    </row>
    <row r="280" spans="2:4" ht="4.5" customHeight="1">
      <c r="B280" s="7"/>
      <c r="C280" s="2"/>
      <c r="D280" s="2"/>
    </row>
    <row r="281" spans="1:4" ht="9.75" customHeight="1">
      <c r="A281" s="3" t="s">
        <v>100</v>
      </c>
      <c r="B281" s="7"/>
      <c r="C281" s="2"/>
      <c r="D281" s="2"/>
    </row>
    <row r="282" spans="2:4" ht="9.75" customHeight="1">
      <c r="B282" s="5" t="s">
        <v>74</v>
      </c>
      <c r="C282" s="2">
        <v>155695</v>
      </c>
      <c r="D282" s="2">
        <v>44008</v>
      </c>
    </row>
    <row r="283" spans="1:4" ht="9.75" customHeight="1">
      <c r="A283" s="3" t="s">
        <v>113</v>
      </c>
      <c r="C283" s="2">
        <v>155695</v>
      </c>
      <c r="D283" s="2">
        <v>44008</v>
      </c>
    </row>
    <row r="284" spans="2:4" s="4" customFormat="1" ht="9.75" customHeight="1">
      <c r="B284" s="6" t="s">
        <v>114</v>
      </c>
      <c r="C284" s="4">
        <f>C283/199703</f>
        <v>0.7796327546406413</v>
      </c>
      <c r="D284" s="4">
        <f>D283/199703</f>
        <v>0.22036724535935864</v>
      </c>
    </row>
    <row r="285" spans="2:4" ht="4.5" customHeight="1">
      <c r="B285" s="7"/>
      <c r="C285" s="2"/>
      <c r="D285" s="2"/>
    </row>
    <row r="286" spans="1:4" ht="9.75" customHeight="1">
      <c r="A286" s="3" t="s">
        <v>101</v>
      </c>
      <c r="B286" s="7"/>
      <c r="C286" s="2"/>
      <c r="D286" s="2"/>
    </row>
    <row r="287" spans="2:4" ht="9.75" customHeight="1">
      <c r="B287" s="5" t="s">
        <v>74</v>
      </c>
      <c r="C287" s="2">
        <v>126071</v>
      </c>
      <c r="D287" s="2">
        <v>28871</v>
      </c>
    </row>
    <row r="288" spans="1:4" ht="9.75" customHeight="1">
      <c r="A288" s="3" t="s">
        <v>113</v>
      </c>
      <c r="C288" s="2">
        <v>126071</v>
      </c>
      <c r="D288" s="2">
        <v>28871</v>
      </c>
    </row>
    <row r="289" spans="2:4" s="4" customFormat="1" ht="9.75" customHeight="1">
      <c r="B289" s="6" t="s">
        <v>114</v>
      </c>
      <c r="C289" s="4">
        <f>C288/154942</f>
        <v>0.8136657588000671</v>
      </c>
      <c r="D289" s="4">
        <f>D288/154942</f>
        <v>0.1863342411999329</v>
      </c>
    </row>
    <row r="290" spans="2:4" ht="4.5" customHeight="1">
      <c r="B290" s="7"/>
      <c r="C290" s="2"/>
      <c r="D290" s="2"/>
    </row>
    <row r="291" spans="1:4" ht="9.75" customHeight="1">
      <c r="A291" s="3" t="s">
        <v>102</v>
      </c>
      <c r="B291" s="7"/>
      <c r="C291" s="2"/>
      <c r="D291" s="2"/>
    </row>
    <row r="292" spans="2:4" ht="9.75" customHeight="1">
      <c r="B292" s="5" t="s">
        <v>94</v>
      </c>
      <c r="C292" s="2">
        <v>151789</v>
      </c>
      <c r="D292" s="2">
        <v>155367</v>
      </c>
    </row>
    <row r="293" spans="1:4" ht="9.75" customHeight="1">
      <c r="A293" s="3" t="s">
        <v>113</v>
      </c>
      <c r="C293" s="2">
        <v>151789</v>
      </c>
      <c r="D293" s="2">
        <v>155367</v>
      </c>
    </row>
    <row r="294" spans="2:4" s="4" customFormat="1" ht="9.75" customHeight="1">
      <c r="B294" s="6" t="s">
        <v>114</v>
      </c>
      <c r="C294" s="4">
        <f>C293/307156</f>
        <v>0.49417559806743155</v>
      </c>
      <c r="D294" s="4">
        <f>D293/307156</f>
        <v>0.5058244019325685</v>
      </c>
    </row>
    <row r="295" spans="2:4" ht="4.5" customHeight="1">
      <c r="B295" s="7"/>
      <c r="C295" s="2"/>
      <c r="D295" s="2"/>
    </row>
    <row r="296" spans="1:4" ht="9.75" customHeight="1">
      <c r="A296" s="3" t="s">
        <v>103</v>
      </c>
      <c r="B296" s="7"/>
      <c r="C296" s="2"/>
      <c r="D296" s="2"/>
    </row>
    <row r="297" spans="2:4" ht="9.75" customHeight="1">
      <c r="B297" s="5" t="s">
        <v>94</v>
      </c>
      <c r="C297" s="2">
        <v>95381</v>
      </c>
      <c r="D297" s="2">
        <v>54096</v>
      </c>
    </row>
    <row r="298" spans="1:4" ht="9.75" customHeight="1">
      <c r="A298" s="3" t="s">
        <v>113</v>
      </c>
      <c r="C298" s="2">
        <v>95381</v>
      </c>
      <c r="D298" s="2">
        <v>54096</v>
      </c>
    </row>
    <row r="299" spans="2:4" s="4" customFormat="1" ht="9.75" customHeight="1">
      <c r="B299" s="6" t="s">
        <v>114</v>
      </c>
      <c r="C299" s="4">
        <f>C298/149477</f>
        <v>0.6380981689490691</v>
      </c>
      <c r="D299" s="4">
        <f>D298/149477</f>
        <v>0.36190183105093093</v>
      </c>
    </row>
    <row r="300" spans="2:4" ht="4.5" customHeight="1">
      <c r="B300" s="7"/>
      <c r="C300" s="2"/>
      <c r="D300" s="2"/>
    </row>
    <row r="301" spans="1:4" ht="9.75" customHeight="1">
      <c r="A301" s="3" t="s">
        <v>104</v>
      </c>
      <c r="B301" s="7"/>
      <c r="C301" s="2"/>
      <c r="D301" s="2"/>
    </row>
    <row r="302" spans="2:4" ht="9.75" customHeight="1">
      <c r="B302" s="5" t="s">
        <v>74</v>
      </c>
      <c r="C302" s="2">
        <v>95305</v>
      </c>
      <c r="D302" s="2">
        <v>42353</v>
      </c>
    </row>
    <row r="303" spans="2:4" ht="9.75" customHeight="1">
      <c r="B303" s="5" t="s">
        <v>94</v>
      </c>
      <c r="C303" s="2">
        <v>44073</v>
      </c>
      <c r="D303" s="2">
        <v>44160</v>
      </c>
    </row>
    <row r="304" spans="1:4" ht="9.75" customHeight="1">
      <c r="A304" s="3" t="s">
        <v>113</v>
      </c>
      <c r="C304" s="2">
        <v>139378</v>
      </c>
      <c r="D304" s="2">
        <v>86513</v>
      </c>
    </row>
    <row r="305" spans="2:4" s="4" customFormat="1" ht="9.75" customHeight="1">
      <c r="B305" s="6" t="s">
        <v>114</v>
      </c>
      <c r="C305" s="4">
        <f>C304/225891</f>
        <v>0.6170144007508046</v>
      </c>
      <c r="D305" s="4">
        <f>D304/225891</f>
        <v>0.3829855992491954</v>
      </c>
    </row>
    <row r="306" spans="2:4" ht="4.5" customHeight="1">
      <c r="B306" s="7"/>
      <c r="C306" s="2"/>
      <c r="D306" s="2"/>
    </row>
    <row r="307" spans="1:4" ht="9.75" customHeight="1">
      <c r="A307" s="3" t="s">
        <v>105</v>
      </c>
      <c r="B307" s="7"/>
      <c r="C307" s="2"/>
      <c r="D307" s="2"/>
    </row>
    <row r="308" spans="2:4" ht="9.75" customHeight="1">
      <c r="B308" s="5" t="s">
        <v>94</v>
      </c>
      <c r="C308" s="2">
        <v>142430</v>
      </c>
      <c r="D308" s="2">
        <v>155036</v>
      </c>
    </row>
    <row r="309" spans="1:4" ht="9.75" customHeight="1">
      <c r="A309" s="3" t="s">
        <v>113</v>
      </c>
      <c r="C309" s="2">
        <v>142430</v>
      </c>
      <c r="D309" s="2">
        <v>155036</v>
      </c>
    </row>
    <row r="310" spans="2:4" s="4" customFormat="1" ht="9.75" customHeight="1">
      <c r="B310" s="6" t="s">
        <v>114</v>
      </c>
      <c r="C310" s="4">
        <f>C309/297466</f>
        <v>0.4788110237808691</v>
      </c>
      <c r="D310" s="4">
        <f>D309/297466</f>
        <v>0.521188976219131</v>
      </c>
    </row>
    <row r="311" spans="2:4" ht="4.5" customHeight="1">
      <c r="B311" s="7"/>
      <c r="C311" s="2"/>
      <c r="D311" s="2"/>
    </row>
    <row r="312" spans="1:4" ht="9.75" customHeight="1">
      <c r="A312" s="3" t="s">
        <v>107</v>
      </c>
      <c r="B312" s="7"/>
      <c r="C312" s="2"/>
      <c r="D312" s="2"/>
    </row>
    <row r="313" spans="2:4" ht="9.75" customHeight="1">
      <c r="B313" s="5" t="s">
        <v>94</v>
      </c>
      <c r="C313" s="2">
        <v>31792</v>
      </c>
      <c r="D313" s="2">
        <v>44423</v>
      </c>
    </row>
    <row r="314" spans="2:4" ht="9.75" customHeight="1">
      <c r="B314" s="5" t="s">
        <v>106</v>
      </c>
      <c r="C314" s="2">
        <v>121911</v>
      </c>
      <c r="D314" s="2">
        <v>100378</v>
      </c>
    </row>
    <row r="315" spans="1:4" ht="9.75" customHeight="1">
      <c r="A315" s="3" t="s">
        <v>113</v>
      </c>
      <c r="C315" s="2">
        <v>153703</v>
      </c>
      <c r="D315" s="2">
        <v>144801</v>
      </c>
    </row>
    <row r="316" spans="2:4" s="4" customFormat="1" ht="9.75" customHeight="1">
      <c r="B316" s="6" t="s">
        <v>114</v>
      </c>
      <c r="C316" s="4">
        <f>C315/298504</f>
        <v>0.5149110229678664</v>
      </c>
      <c r="D316" s="4">
        <f>D315/298504</f>
        <v>0.48508897703213355</v>
      </c>
    </row>
    <row r="317" spans="2:4" ht="4.5" customHeight="1">
      <c r="B317" s="7"/>
      <c r="C317" s="2"/>
      <c r="D317" s="2"/>
    </row>
    <row r="318" spans="1:4" ht="9.75" customHeight="1">
      <c r="A318" s="3" t="s">
        <v>108</v>
      </c>
      <c r="B318" s="7"/>
      <c r="C318" s="2"/>
      <c r="D318" s="2"/>
    </row>
    <row r="319" spans="2:4" ht="9.75" customHeight="1">
      <c r="B319" s="5" t="s">
        <v>91</v>
      </c>
      <c r="C319" s="2">
        <v>11566</v>
      </c>
      <c r="D319" s="2">
        <v>17385</v>
      </c>
    </row>
    <row r="320" spans="2:4" ht="9.75" customHeight="1">
      <c r="B320" s="5" t="s">
        <v>106</v>
      </c>
      <c r="C320" s="2">
        <v>97497</v>
      </c>
      <c r="D320" s="2">
        <v>139885</v>
      </c>
    </row>
    <row r="321" spans="1:4" ht="9.75" customHeight="1">
      <c r="A321" s="3" t="s">
        <v>113</v>
      </c>
      <c r="C321" s="2">
        <v>109063</v>
      </c>
      <c r="D321" s="2">
        <v>157270</v>
      </c>
    </row>
    <row r="322" spans="2:4" s="4" customFormat="1" ht="9.75" customHeight="1">
      <c r="B322" s="6" t="s">
        <v>114</v>
      </c>
      <c r="C322" s="4">
        <f>C321/266333</f>
        <v>0.40949863516725304</v>
      </c>
      <c r="D322" s="4">
        <f>D321/266333</f>
        <v>0.590501364832747</v>
      </c>
    </row>
    <row r="323" spans="2:4" ht="4.5" customHeight="1">
      <c r="B323" s="7"/>
      <c r="C323" s="2"/>
      <c r="D323" s="2"/>
    </row>
    <row r="324" spans="1:4" ht="9.75" customHeight="1">
      <c r="A324" s="3" t="s">
        <v>110</v>
      </c>
      <c r="B324" s="7"/>
      <c r="C324" s="2"/>
      <c r="D324" s="2"/>
    </row>
    <row r="325" spans="2:4" ht="9.75" customHeight="1">
      <c r="B325" s="5" t="s">
        <v>109</v>
      </c>
      <c r="C325" s="2">
        <v>20573</v>
      </c>
      <c r="D325" s="2">
        <v>12785</v>
      </c>
    </row>
    <row r="326" spans="2:4" ht="9.75" customHeight="1">
      <c r="B326" s="5" t="s">
        <v>106</v>
      </c>
      <c r="C326" s="2">
        <v>84854</v>
      </c>
      <c r="D326" s="2">
        <v>37016</v>
      </c>
    </row>
    <row r="327" spans="1:4" ht="9.75" customHeight="1">
      <c r="A327" s="3" t="s">
        <v>113</v>
      </c>
      <c r="C327" s="2">
        <v>105427</v>
      </c>
      <c r="D327" s="2">
        <v>49801</v>
      </c>
    </row>
    <row r="328" spans="2:4" s="4" customFormat="1" ht="9.75" customHeight="1">
      <c r="B328" s="6" t="s">
        <v>114</v>
      </c>
      <c r="C328" s="4">
        <f>C327/155228</f>
        <v>0.6791751488133584</v>
      </c>
      <c r="D328" s="4">
        <f>D327/155228</f>
        <v>0.32082485118664156</v>
      </c>
    </row>
    <row r="329" spans="2:4" ht="4.5" customHeight="1">
      <c r="B329" s="7"/>
      <c r="C329" s="2"/>
      <c r="D329" s="2"/>
    </row>
    <row r="330" spans="1:4" ht="9.75" customHeight="1">
      <c r="A330" s="3" t="s">
        <v>111</v>
      </c>
      <c r="B330" s="7"/>
      <c r="C330" s="2"/>
      <c r="D330" s="2"/>
    </row>
    <row r="331" spans="2:4" ht="9.75" customHeight="1">
      <c r="B331" s="5" t="s">
        <v>106</v>
      </c>
      <c r="C331" s="2">
        <v>176406</v>
      </c>
      <c r="D331" s="2">
        <v>126235</v>
      </c>
    </row>
    <row r="332" spans="1:4" ht="9.75" customHeight="1">
      <c r="A332" s="3" t="s">
        <v>113</v>
      </c>
      <c r="C332" s="2">
        <v>176406</v>
      </c>
      <c r="D332" s="2">
        <v>126235</v>
      </c>
    </row>
    <row r="333" spans="2:4" s="4" customFormat="1" ht="9.75" customHeight="1">
      <c r="B333" s="6" t="s">
        <v>114</v>
      </c>
      <c r="C333" s="4">
        <f>C332/302641</f>
        <v>0.582888637031995</v>
      </c>
      <c r="D333" s="4">
        <f>D332/302641</f>
        <v>0.417111362968005</v>
      </c>
    </row>
    <row r="334" spans="2:4" ht="4.5" customHeight="1">
      <c r="B334" s="7"/>
      <c r="C334" s="2"/>
      <c r="D334" s="2"/>
    </row>
    <row r="335" spans="1:4" ht="9.75" customHeight="1">
      <c r="A335" s="3" t="s">
        <v>112</v>
      </c>
      <c r="B335" s="7"/>
      <c r="C335" s="2"/>
      <c r="D335" s="2"/>
    </row>
    <row r="336" spans="2:4" ht="9.75" customHeight="1">
      <c r="B336" s="5" t="s">
        <v>106</v>
      </c>
      <c r="C336" s="2">
        <v>177678</v>
      </c>
      <c r="D336" s="2">
        <v>96018</v>
      </c>
    </row>
    <row r="337" spans="1:4" ht="9.75" customHeight="1">
      <c r="A337" s="3" t="s">
        <v>113</v>
      </c>
      <c r="C337" s="2">
        <v>177678</v>
      </c>
      <c r="D337" s="2">
        <v>96018</v>
      </c>
    </row>
    <row r="338" spans="2:4" s="4" customFormat="1" ht="9.75" customHeight="1">
      <c r="B338" s="6" t="s">
        <v>114</v>
      </c>
      <c r="C338" s="4">
        <f>C337/273696</f>
        <v>0.6491801122413189</v>
      </c>
      <c r="D338" s="4">
        <f>D337/273696</f>
        <v>0.35081988775868117</v>
      </c>
    </row>
    <row r="339" spans="2:4" ht="4.5" customHeight="1">
      <c r="B339" s="7"/>
      <c r="C339" s="2"/>
      <c r="D339" s="2"/>
    </row>
    <row r="340" spans="2:4" ht="9.75" customHeight="1">
      <c r="B340" s="7"/>
      <c r="C340" s="2"/>
      <c r="D340" s="2"/>
    </row>
  </sheetData>
  <sheetProtection/>
  <printOptions/>
  <pageMargins left="0.9" right="0.9" top="1" bottom="0.8" header="0.3" footer="0.3"/>
  <pageSetup firstPageNumber="31" useFirstPageNumber="1" fitToHeight="0" fitToWidth="0" horizontalDpi="600" verticalDpi="600" orientation="portrait" r:id="rId1"/>
  <headerFooter alignWithMargins="0">
    <oddHeader>&amp;C&amp;"Arial,Bold"Supplement to the Statement of Vote
Counties by Congressional Districts for Governor</oddHeader>
    <oddFooter>&amp;C&amp;"Arial,Bold"&amp;8&amp;P</oddFooter>
  </headerFooter>
  <rowBreaks count="4" manualBreakCount="4">
    <brk id="68" max="3" man="1"/>
    <brk id="134" max="3" man="1"/>
    <brk id="200" max="3" man="1"/>
    <brk id="27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Brar, Sarah</cp:lastModifiedBy>
  <cp:lastPrinted>2019-02-20T00:49:19Z</cp:lastPrinted>
  <dcterms:created xsi:type="dcterms:W3CDTF">2019-02-09T01:22:11Z</dcterms:created>
  <dcterms:modified xsi:type="dcterms:W3CDTF">2019-03-04T20:17:08Z</dcterms:modified>
  <cp:category/>
  <cp:version/>
  <cp:contentType/>
  <cp:contentStatus/>
</cp:coreProperties>
</file>