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'Sheet1'!$A$1:$AC$275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<sst xmlns="http://schemas.openxmlformats.org/spreadsheetml/2006/main" count="294" uniqueCount="141">
  <si>
    <t>DEM</t>
  </si>
  <si>
    <t>REP</t>
  </si>
  <si>
    <t>GRN</t>
  </si>
  <si>
    <t>LIB</t>
  </si>
  <si>
    <t>PF</t>
  </si>
  <si>
    <t>NPP</t>
  </si>
  <si>
    <t>Alpine</t>
  </si>
  <si>
    <t>El Dorado</t>
  </si>
  <si>
    <t>Lassen</t>
  </si>
  <si>
    <t>Modoc</t>
  </si>
  <si>
    <t>Nevada</t>
  </si>
  <si>
    <t>Placer</t>
  </si>
  <si>
    <t>Plumas</t>
  </si>
  <si>
    <t>Sacramento</t>
  </si>
  <si>
    <t>Shasta</t>
  </si>
  <si>
    <t>Sierra</t>
  </si>
  <si>
    <t>Siskiyou</t>
  </si>
  <si>
    <t>Senate District 1</t>
  </si>
  <si>
    <t>Del Norte</t>
  </si>
  <si>
    <t>Humboldt</t>
  </si>
  <si>
    <t>Lake</t>
  </si>
  <si>
    <t>Marin</t>
  </si>
  <si>
    <t>Mendocino</t>
  </si>
  <si>
    <t>Sonoma</t>
  </si>
  <si>
    <t>Trinity</t>
  </si>
  <si>
    <t>Senate District 2</t>
  </si>
  <si>
    <t>Contra Costa</t>
  </si>
  <si>
    <t>Napa</t>
  </si>
  <si>
    <t>Solano</t>
  </si>
  <si>
    <t>Yolo</t>
  </si>
  <si>
    <t>Senate District 3</t>
  </si>
  <si>
    <t>Butte</t>
  </si>
  <si>
    <t>Colusa</t>
  </si>
  <si>
    <t>Glenn</t>
  </si>
  <si>
    <t>Sutter</t>
  </si>
  <si>
    <t>Tehama</t>
  </si>
  <si>
    <t>Yuba</t>
  </si>
  <si>
    <t>Senate District 4</t>
  </si>
  <si>
    <t>San Joaquin</t>
  </si>
  <si>
    <t>Stanislaus</t>
  </si>
  <si>
    <t>Senate District 5</t>
  </si>
  <si>
    <t>Senate District 6</t>
  </si>
  <si>
    <t>Alameda</t>
  </si>
  <si>
    <t>Senate District 7</t>
  </si>
  <si>
    <t>Amador</t>
  </si>
  <si>
    <t>Calaveras</t>
  </si>
  <si>
    <t>Fresno</t>
  </si>
  <si>
    <t>Inyo</t>
  </si>
  <si>
    <t>Madera</t>
  </si>
  <si>
    <t>Mariposa</t>
  </si>
  <si>
    <t>Mono</t>
  </si>
  <si>
    <t>Tulare</t>
  </si>
  <si>
    <t>Tuolumne</t>
  </si>
  <si>
    <t>Senate District 8</t>
  </si>
  <si>
    <t>Senate District 9</t>
  </si>
  <si>
    <t>Santa Clara</t>
  </si>
  <si>
    <t>Senate District 10</t>
  </si>
  <si>
    <t>San Francisco</t>
  </si>
  <si>
    <t>San Mateo</t>
  </si>
  <si>
    <t>Senate District 11</t>
  </si>
  <si>
    <t>Merced</t>
  </si>
  <si>
    <t>Monterey</t>
  </si>
  <si>
    <t>San Benito</t>
  </si>
  <si>
    <t>Senate District 12</t>
  </si>
  <si>
    <t>Senate District 13</t>
  </si>
  <si>
    <t>Kern</t>
  </si>
  <si>
    <t>Kings</t>
  </si>
  <si>
    <t>Senate District 14</t>
  </si>
  <si>
    <t>Senate District 15</t>
  </si>
  <si>
    <t>San Bernardino</t>
  </si>
  <si>
    <t>Senate District 16</t>
  </si>
  <si>
    <t>San Luis Obispo</t>
  </si>
  <si>
    <t>Santa Cruz</t>
  </si>
  <si>
    <t>Senate District 17</t>
  </si>
  <si>
    <t>Los Angeles</t>
  </si>
  <si>
    <t>Senate District 18</t>
  </si>
  <si>
    <t>Santa Barbara</t>
  </si>
  <si>
    <t>Ventura</t>
  </si>
  <si>
    <t>Senate District 19</t>
  </si>
  <si>
    <t>Senate District 20</t>
  </si>
  <si>
    <t>Senate District 21</t>
  </si>
  <si>
    <t>Senate District 22</t>
  </si>
  <si>
    <t>Riverside</t>
  </si>
  <si>
    <t>Senate District 23</t>
  </si>
  <si>
    <t>Senate District 24</t>
  </si>
  <si>
    <t>Senate District 25</t>
  </si>
  <si>
    <t>Senate District 26</t>
  </si>
  <si>
    <t>Senate District 27</t>
  </si>
  <si>
    <t>Senate District 28</t>
  </si>
  <si>
    <t>Orange</t>
  </si>
  <si>
    <t>Senate District 29</t>
  </si>
  <si>
    <t>Senate District 30</t>
  </si>
  <si>
    <t>Senate District 31</t>
  </si>
  <si>
    <t>Senate District 32</t>
  </si>
  <si>
    <t>Senate District 33</t>
  </si>
  <si>
    <t>Senate District 34</t>
  </si>
  <si>
    <t>Senate District 35</t>
  </si>
  <si>
    <t>San Diego</t>
  </si>
  <si>
    <t>Senate District 36</t>
  </si>
  <si>
    <t>Senate District 37</t>
  </si>
  <si>
    <t>Senate District 38</t>
  </si>
  <si>
    <t>Senate District 39</t>
  </si>
  <si>
    <t>Imperial</t>
  </si>
  <si>
    <t>Senate District 40</t>
  </si>
  <si>
    <t>District Totals</t>
  </si>
  <si>
    <t>Percent</t>
  </si>
  <si>
    <t>Akinyemi 
Agbede</t>
  </si>
  <si>
    <t>Delaine 
Eastin</t>
  </si>
  <si>
    <t>Albert 
Caesar 
Mezzetti</t>
  </si>
  <si>
    <t>Thomas 
Jefferson 
Cares</t>
  </si>
  <si>
    <t>Klement 
Tinaj</t>
  </si>
  <si>
    <t>J. 
Bribiesca</t>
  </si>
  <si>
    <t>John 
Chiang</t>
  </si>
  <si>
    <t>Gavin 
Newsom</t>
  </si>
  <si>
    <t>Michael 
Shellenberger</t>
  </si>
  <si>
    <t>Antonio 
Villaraigosa</t>
  </si>
  <si>
    <t>Amanda 
Renteria</t>
  </si>
  <si>
    <t>Robert 
Davidson 
Griffis</t>
  </si>
  <si>
    <t>Yvonne 
Girard</t>
  </si>
  <si>
    <t>Robert C. 
Newman, II</t>
  </si>
  <si>
    <t>John H. 
Cox</t>
  </si>
  <si>
    <t>Peter Y 
Liu</t>
  </si>
  <si>
    <t>Travis 
Allen</t>
  </si>
  <si>
    <t>Christopher N. 
Carlson</t>
  </si>
  <si>
    <t>Josh 
Jones</t>
  </si>
  <si>
    <t>Nickolas 
Wildstar</t>
  </si>
  <si>
    <t>Zoltan 
Istvan</t>
  </si>
  <si>
    <t>Gloria 
Estela 
La Riva</t>
  </si>
  <si>
    <t>Desmond 
Silveira</t>
  </si>
  <si>
    <t>Jeffrey 
Edward 
Taylor</t>
  </si>
  <si>
    <t>Johnny 
Wattenburg</t>
  </si>
  <si>
    <t>Shubham 
Goel</t>
  </si>
  <si>
    <t>Hakan 
"Hawk" 
Mikado</t>
  </si>
  <si>
    <t>10486*</t>
  </si>
  <si>
    <t>23894*</t>
  </si>
  <si>
    <t>14214*</t>
  </si>
  <si>
    <t>7200*</t>
  </si>
  <si>
    <t>7717*</t>
  </si>
  <si>
    <t>20422*</t>
  </si>
  <si>
    <t>8139*</t>
  </si>
  <si>
    <t>7922*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</si>
</sst>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wrapText="1"/>
    </xf>
    <xf numFmtId="3" fontId="2" fillId="0" borderId="0" xfId="0" applyNumberFormat="1" applyFont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5"/>
  <sheetViews>
    <sheetView tabSelected="1" showOutlineSymbols="0" view="pageLayout" zoomScaleNormal="130" workbookViewId="0" topLeftCell="A154">
      <selection activeCell="F189" sqref="F189:F200"/>
    </sheetView>
  </sheetViews>
  <sheetFormatPr defaultColWidth="7.7109375" defaultRowHeight="9.75" customHeight="1"/>
  <cols>
    <col min="1" max="1" width="2.7109375" style="1" customWidth="1"/>
    <col min="2" max="2" width="20.7109375" style="5" customWidth="1"/>
    <col min="3" max="10" width="8.7109375" style="1" customWidth="1"/>
    <col min="11" max="11" width="12.7109375" style="1" customWidth="1"/>
    <col min="12" max="12" width="10.8515625" style="1" customWidth="1"/>
    <col min="13" max="15" width="8.7109375" style="1" customWidth="1"/>
    <col min="16" max="16" width="9.57421875" style="1" customWidth="1"/>
    <col min="17" max="19" width="8.7109375" style="1" customWidth="1"/>
    <col min="20" max="20" width="12.421875" style="1" customWidth="1"/>
    <col min="21" max="26" width="8.7109375" style="1" customWidth="1"/>
    <col min="27" max="27" width="10.00390625" style="1" customWidth="1"/>
    <col min="28" max="29" width="8.7109375" style="1" customWidth="1"/>
    <col min="30" max="16384" width="7.7109375" style="1" customWidth="1"/>
  </cols>
  <sheetData>
    <row r="1" spans="3:29" s="9" customFormat="1" ht="29.25">
      <c r="C1" s="9" t="s">
        <v>106</v>
      </c>
      <c r="D1" s="9" t="s">
        <v>107</v>
      </c>
      <c r="E1" s="9" t="s">
        <v>108</v>
      </c>
      <c r="F1" s="9" t="s">
        <v>109</v>
      </c>
      <c r="G1" s="9" t="s">
        <v>110</v>
      </c>
      <c r="H1" s="9" t="s">
        <v>111</v>
      </c>
      <c r="I1" s="9" t="s">
        <v>112</v>
      </c>
      <c r="J1" s="9" t="s">
        <v>113</v>
      </c>
      <c r="K1" s="9" t="s">
        <v>114</v>
      </c>
      <c r="L1" s="9" t="s">
        <v>115</v>
      </c>
      <c r="M1" s="9" t="s">
        <v>116</v>
      </c>
      <c r="N1" s="9" t="s">
        <v>117</v>
      </c>
      <c r="O1" s="9" t="s">
        <v>118</v>
      </c>
      <c r="P1" s="9" t="s">
        <v>119</v>
      </c>
      <c r="Q1" s="9" t="s">
        <v>120</v>
      </c>
      <c r="R1" s="9" t="s">
        <v>121</v>
      </c>
      <c r="S1" s="9" t="s">
        <v>122</v>
      </c>
      <c r="T1" s="9" t="s">
        <v>123</v>
      </c>
      <c r="U1" s="9" t="s">
        <v>124</v>
      </c>
      <c r="V1" s="9" t="s">
        <v>125</v>
      </c>
      <c r="W1" s="9" t="s">
        <v>126</v>
      </c>
      <c r="X1" s="9" t="s">
        <v>127</v>
      </c>
      <c r="Y1" s="9" t="s">
        <v>128</v>
      </c>
      <c r="Z1" s="9" t="s">
        <v>129</v>
      </c>
      <c r="AA1" s="9" t="s">
        <v>130</v>
      </c>
      <c r="AB1" s="9" t="s">
        <v>131</v>
      </c>
      <c r="AC1" s="9" t="s">
        <v>132</v>
      </c>
    </row>
    <row r="2" spans="3:29" s="8" customFormat="1" ht="9.75">
      <c r="C2" s="8" t="s">
        <v>0</v>
      </c>
      <c r="D2" s="8" t="s">
        <v>0</v>
      </c>
      <c r="E2" s="8" t="s">
        <v>0</v>
      </c>
      <c r="F2" s="8" t="s">
        <v>0</v>
      </c>
      <c r="G2" s="8" t="s">
        <v>0</v>
      </c>
      <c r="H2" s="8" t="s">
        <v>0</v>
      </c>
      <c r="I2" s="8" t="s">
        <v>0</v>
      </c>
      <c r="J2" s="8" t="s">
        <v>0</v>
      </c>
      <c r="K2" s="8" t="s">
        <v>0</v>
      </c>
      <c r="L2" s="8" t="s">
        <v>0</v>
      </c>
      <c r="M2" s="8" t="s">
        <v>0</v>
      </c>
      <c r="N2" s="8" t="s">
        <v>0</v>
      </c>
      <c r="O2" s="8" t="s">
        <v>1</v>
      </c>
      <c r="P2" s="8" t="s">
        <v>1</v>
      </c>
      <c r="Q2" s="8" t="s">
        <v>1</v>
      </c>
      <c r="R2" s="8" t="s">
        <v>1</v>
      </c>
      <c r="S2" s="8" t="s">
        <v>1</v>
      </c>
      <c r="T2" s="8" t="s">
        <v>2</v>
      </c>
      <c r="U2" s="8" t="s">
        <v>2</v>
      </c>
      <c r="V2" s="8" t="s">
        <v>3</v>
      </c>
      <c r="W2" s="8" t="s">
        <v>3</v>
      </c>
      <c r="X2" s="8" t="s">
        <v>4</v>
      </c>
      <c r="Y2" s="8" t="s">
        <v>5</v>
      </c>
      <c r="Z2" s="8" t="s">
        <v>5</v>
      </c>
      <c r="AA2" s="8" t="s">
        <v>5</v>
      </c>
      <c r="AB2" s="8" t="s">
        <v>5</v>
      </c>
      <c r="AC2" s="8" t="s">
        <v>5</v>
      </c>
    </row>
    <row r="3" ht="9.75" customHeight="1">
      <c r="A3" s="3" t="s">
        <v>17</v>
      </c>
    </row>
    <row r="4" spans="2:29" ht="9.75" customHeight="1">
      <c r="B4" s="5" t="s">
        <v>6</v>
      </c>
      <c r="C4" s="2">
        <v>0</v>
      </c>
      <c r="D4" s="2">
        <v>19</v>
      </c>
      <c r="E4" s="2">
        <v>0</v>
      </c>
      <c r="F4" s="2">
        <v>0</v>
      </c>
      <c r="G4" s="2">
        <v>0</v>
      </c>
      <c r="H4" s="2">
        <v>1</v>
      </c>
      <c r="I4" s="2">
        <v>42</v>
      </c>
      <c r="J4" s="2">
        <v>155</v>
      </c>
      <c r="K4" s="2">
        <v>7</v>
      </c>
      <c r="L4" s="2">
        <v>27</v>
      </c>
      <c r="M4" s="2">
        <v>10</v>
      </c>
      <c r="N4" s="2">
        <v>0</v>
      </c>
      <c r="O4" s="2">
        <v>1</v>
      </c>
      <c r="P4" s="2">
        <v>0</v>
      </c>
      <c r="Q4" s="2">
        <v>97</v>
      </c>
      <c r="R4" s="2">
        <v>0</v>
      </c>
      <c r="S4" s="2">
        <v>35</v>
      </c>
      <c r="T4" s="2">
        <v>1</v>
      </c>
      <c r="U4" s="2">
        <v>1</v>
      </c>
      <c r="V4" s="2">
        <v>0</v>
      </c>
      <c r="W4" s="2">
        <v>3</v>
      </c>
      <c r="X4" s="2">
        <v>1</v>
      </c>
      <c r="Y4" s="2">
        <v>0</v>
      </c>
      <c r="Z4" s="2">
        <v>0</v>
      </c>
      <c r="AA4" s="2">
        <v>3</v>
      </c>
      <c r="AB4" s="2">
        <v>0</v>
      </c>
      <c r="AC4" s="2">
        <v>0</v>
      </c>
    </row>
    <row r="5" spans="2:29" ht="9.75" customHeight="1">
      <c r="B5" s="5" t="s">
        <v>7</v>
      </c>
      <c r="C5" s="2">
        <v>41</v>
      </c>
      <c r="D5" s="2">
        <v>1501</v>
      </c>
      <c r="E5" s="2">
        <v>39</v>
      </c>
      <c r="F5" s="2">
        <v>23</v>
      </c>
      <c r="G5" s="2">
        <v>19</v>
      </c>
      <c r="H5" s="2">
        <v>79</v>
      </c>
      <c r="I5" s="2">
        <v>4612</v>
      </c>
      <c r="J5" s="2">
        <v>13885</v>
      </c>
      <c r="K5" s="2">
        <v>242</v>
      </c>
      <c r="L5" s="2">
        <v>3260</v>
      </c>
      <c r="M5" s="2">
        <v>733</v>
      </c>
      <c r="N5" s="2">
        <v>76</v>
      </c>
      <c r="O5" s="2">
        <v>346</v>
      </c>
      <c r="P5" s="2">
        <v>172</v>
      </c>
      <c r="Q5" s="2">
        <v>23025</v>
      </c>
      <c r="R5" s="2">
        <v>79</v>
      </c>
      <c r="S5" s="2">
        <v>7878</v>
      </c>
      <c r="T5" s="2">
        <v>60</v>
      </c>
      <c r="U5" s="2">
        <v>92</v>
      </c>
      <c r="V5" s="2">
        <v>105</v>
      </c>
      <c r="W5" s="2">
        <v>145</v>
      </c>
      <c r="X5" s="2">
        <v>75</v>
      </c>
      <c r="Y5" s="2">
        <v>24</v>
      </c>
      <c r="Z5" s="2">
        <v>9</v>
      </c>
      <c r="AA5" s="2">
        <v>38</v>
      </c>
      <c r="AB5" s="2">
        <v>20</v>
      </c>
      <c r="AC5" s="2">
        <v>27</v>
      </c>
    </row>
    <row r="6" spans="2:29" ht="9.75" customHeight="1">
      <c r="B6" s="5" t="s">
        <v>8</v>
      </c>
      <c r="C6" s="2">
        <v>6</v>
      </c>
      <c r="D6" s="2">
        <v>139</v>
      </c>
      <c r="E6" s="2">
        <v>11</v>
      </c>
      <c r="F6" s="2">
        <v>5</v>
      </c>
      <c r="G6" s="2">
        <v>1</v>
      </c>
      <c r="H6" s="2">
        <v>36</v>
      </c>
      <c r="I6" s="2">
        <v>411</v>
      </c>
      <c r="J6" s="2">
        <v>818</v>
      </c>
      <c r="K6" s="2">
        <v>33</v>
      </c>
      <c r="L6" s="2">
        <v>128</v>
      </c>
      <c r="M6" s="2">
        <v>68</v>
      </c>
      <c r="N6" s="2">
        <v>12</v>
      </c>
      <c r="O6" s="2">
        <v>44</v>
      </c>
      <c r="P6" s="2">
        <v>60</v>
      </c>
      <c r="Q6" s="2">
        <v>2601</v>
      </c>
      <c r="R6" s="2">
        <v>51</v>
      </c>
      <c r="S6" s="2">
        <v>1673</v>
      </c>
      <c r="T6" s="2">
        <v>9</v>
      </c>
      <c r="U6" s="2">
        <v>13</v>
      </c>
      <c r="V6" s="2">
        <v>13</v>
      </c>
      <c r="W6" s="2">
        <v>8</v>
      </c>
      <c r="X6" s="2">
        <v>19</v>
      </c>
      <c r="Y6" s="2">
        <v>3</v>
      </c>
      <c r="Z6" s="2">
        <v>7</v>
      </c>
      <c r="AA6" s="2">
        <v>59</v>
      </c>
      <c r="AB6" s="2">
        <v>1</v>
      </c>
      <c r="AC6" s="2">
        <v>8</v>
      </c>
    </row>
    <row r="7" spans="2:29" ht="9.75" customHeight="1">
      <c r="B7" s="5" t="s">
        <v>9</v>
      </c>
      <c r="C7" s="2">
        <v>2</v>
      </c>
      <c r="D7" s="2">
        <v>102</v>
      </c>
      <c r="E7" s="2">
        <v>11</v>
      </c>
      <c r="F7" s="2">
        <v>3</v>
      </c>
      <c r="G7" s="2">
        <v>0</v>
      </c>
      <c r="H7" s="2">
        <v>10</v>
      </c>
      <c r="I7" s="2">
        <v>86</v>
      </c>
      <c r="J7" s="2">
        <v>326</v>
      </c>
      <c r="K7" s="2">
        <v>18</v>
      </c>
      <c r="L7" s="2">
        <v>83</v>
      </c>
      <c r="M7" s="2">
        <v>69</v>
      </c>
      <c r="N7" s="2">
        <v>6</v>
      </c>
      <c r="O7" s="2">
        <v>21</v>
      </c>
      <c r="P7" s="2">
        <v>33</v>
      </c>
      <c r="Q7" s="2">
        <v>1422</v>
      </c>
      <c r="R7" s="2">
        <v>40</v>
      </c>
      <c r="S7" s="2">
        <v>514</v>
      </c>
      <c r="T7" s="2">
        <v>6</v>
      </c>
      <c r="U7" s="2">
        <v>19</v>
      </c>
      <c r="V7" s="2">
        <v>10</v>
      </c>
      <c r="W7" s="2">
        <v>2</v>
      </c>
      <c r="X7" s="2">
        <v>11</v>
      </c>
      <c r="Y7" s="2">
        <v>5</v>
      </c>
      <c r="Z7" s="2">
        <v>1</v>
      </c>
      <c r="AA7" s="2">
        <v>48</v>
      </c>
      <c r="AB7" s="2">
        <v>1</v>
      </c>
      <c r="AC7" s="2">
        <v>1</v>
      </c>
    </row>
    <row r="8" spans="2:29" ht="9.75" customHeight="1">
      <c r="B8" s="5" t="s">
        <v>10</v>
      </c>
      <c r="C8" s="2">
        <v>31</v>
      </c>
      <c r="D8" s="2">
        <v>1601</v>
      </c>
      <c r="E8" s="2">
        <v>22</v>
      </c>
      <c r="F8" s="2">
        <v>18</v>
      </c>
      <c r="G8" s="2">
        <v>12</v>
      </c>
      <c r="H8" s="2">
        <v>138</v>
      </c>
      <c r="I8" s="2">
        <v>2647</v>
      </c>
      <c r="J8" s="2">
        <v>12957</v>
      </c>
      <c r="K8" s="2">
        <v>207</v>
      </c>
      <c r="L8" s="2">
        <v>2252</v>
      </c>
      <c r="M8" s="2">
        <v>585</v>
      </c>
      <c r="N8" s="2">
        <v>40</v>
      </c>
      <c r="O8" s="2">
        <v>120</v>
      </c>
      <c r="P8" s="2">
        <v>95</v>
      </c>
      <c r="Q8" s="2">
        <v>9787</v>
      </c>
      <c r="R8" s="2">
        <v>130</v>
      </c>
      <c r="S8" s="2">
        <v>6598</v>
      </c>
      <c r="T8" s="2">
        <v>38</v>
      </c>
      <c r="U8" s="2">
        <v>328</v>
      </c>
      <c r="V8" s="2">
        <v>103</v>
      </c>
      <c r="W8" s="2">
        <v>121</v>
      </c>
      <c r="X8" s="2">
        <v>115</v>
      </c>
      <c r="Y8" s="2">
        <v>12</v>
      </c>
      <c r="Z8" s="2">
        <v>3</v>
      </c>
      <c r="AA8" s="2">
        <v>21</v>
      </c>
      <c r="AB8" s="2">
        <v>7</v>
      </c>
      <c r="AC8" s="2">
        <v>25</v>
      </c>
    </row>
    <row r="9" spans="2:29" ht="9.75" customHeight="1">
      <c r="B9" s="5" t="s">
        <v>11</v>
      </c>
      <c r="C9" s="2">
        <v>53</v>
      </c>
      <c r="D9" s="2">
        <v>1724</v>
      </c>
      <c r="E9" s="2">
        <v>45</v>
      </c>
      <c r="F9" s="2">
        <v>26</v>
      </c>
      <c r="G9" s="2">
        <v>11</v>
      </c>
      <c r="H9" s="2">
        <v>136</v>
      </c>
      <c r="I9" s="2">
        <v>5931</v>
      </c>
      <c r="J9" s="2">
        <v>17926</v>
      </c>
      <c r="K9" s="2">
        <v>224</v>
      </c>
      <c r="L9" s="2">
        <v>4001</v>
      </c>
      <c r="M9" s="2">
        <v>725</v>
      </c>
      <c r="N9" s="2">
        <v>110</v>
      </c>
      <c r="O9" s="2">
        <v>338</v>
      </c>
      <c r="P9" s="2">
        <v>214</v>
      </c>
      <c r="Q9" s="2">
        <v>29035</v>
      </c>
      <c r="R9" s="2">
        <v>127</v>
      </c>
      <c r="S9" s="2">
        <v>9072</v>
      </c>
      <c r="T9" s="2">
        <v>55</v>
      </c>
      <c r="U9" s="2">
        <v>88</v>
      </c>
      <c r="V9" s="2">
        <v>112</v>
      </c>
      <c r="W9" s="2">
        <v>145</v>
      </c>
      <c r="X9" s="2">
        <v>73</v>
      </c>
      <c r="Y9" s="2">
        <v>29</v>
      </c>
      <c r="Z9" s="2">
        <v>20</v>
      </c>
      <c r="AA9" s="2">
        <v>66</v>
      </c>
      <c r="AB9" s="2">
        <v>25</v>
      </c>
      <c r="AC9" s="2">
        <v>41</v>
      </c>
    </row>
    <row r="10" spans="2:29" ht="9.75" customHeight="1">
      <c r="B10" s="5" t="s">
        <v>12</v>
      </c>
      <c r="C10" s="2">
        <v>7</v>
      </c>
      <c r="D10" s="2">
        <v>225</v>
      </c>
      <c r="E10" s="2">
        <v>6</v>
      </c>
      <c r="F10" s="2">
        <v>1</v>
      </c>
      <c r="G10" s="2">
        <v>2</v>
      </c>
      <c r="H10" s="2">
        <v>20</v>
      </c>
      <c r="I10" s="2">
        <v>380</v>
      </c>
      <c r="J10" s="2">
        <v>1706</v>
      </c>
      <c r="K10" s="2">
        <v>34</v>
      </c>
      <c r="L10" s="2">
        <v>262</v>
      </c>
      <c r="M10" s="2">
        <v>96</v>
      </c>
      <c r="N10" s="2">
        <v>10</v>
      </c>
      <c r="O10" s="2">
        <v>42</v>
      </c>
      <c r="P10" s="2">
        <v>46</v>
      </c>
      <c r="Q10" s="2">
        <v>2547</v>
      </c>
      <c r="R10" s="2">
        <v>29</v>
      </c>
      <c r="S10" s="2">
        <v>1021</v>
      </c>
      <c r="T10" s="2">
        <v>12</v>
      </c>
      <c r="U10" s="2">
        <v>29</v>
      </c>
      <c r="V10" s="2">
        <v>20</v>
      </c>
      <c r="W10" s="2">
        <v>18</v>
      </c>
      <c r="X10" s="2">
        <v>15</v>
      </c>
      <c r="Y10" s="2">
        <v>4</v>
      </c>
      <c r="Z10" s="2">
        <v>0</v>
      </c>
      <c r="AA10" s="2">
        <v>12</v>
      </c>
      <c r="AB10" s="2">
        <v>1</v>
      </c>
      <c r="AC10" s="2">
        <v>2</v>
      </c>
    </row>
    <row r="11" spans="2:29" ht="9.75" customHeight="1">
      <c r="B11" s="5" t="s">
        <v>13</v>
      </c>
      <c r="C11" s="2">
        <v>20</v>
      </c>
      <c r="D11" s="2">
        <v>1303</v>
      </c>
      <c r="E11" s="2">
        <v>26</v>
      </c>
      <c r="F11" s="2">
        <v>21</v>
      </c>
      <c r="G11" s="2">
        <v>10</v>
      </c>
      <c r="H11" s="2">
        <v>42</v>
      </c>
      <c r="I11" s="2">
        <v>4662</v>
      </c>
      <c r="J11" s="2">
        <v>10287</v>
      </c>
      <c r="K11" s="2">
        <v>135</v>
      </c>
      <c r="L11" s="2">
        <v>2857</v>
      </c>
      <c r="M11" s="2">
        <v>499</v>
      </c>
      <c r="N11" s="2">
        <v>65</v>
      </c>
      <c r="O11" s="2">
        <v>209</v>
      </c>
      <c r="P11" s="2">
        <v>121</v>
      </c>
      <c r="Q11" s="2">
        <v>15858</v>
      </c>
      <c r="R11" s="2">
        <v>36</v>
      </c>
      <c r="S11" s="2">
        <v>5067</v>
      </c>
      <c r="T11" s="2">
        <v>46</v>
      </c>
      <c r="U11" s="2">
        <v>63</v>
      </c>
      <c r="V11" s="2">
        <v>100</v>
      </c>
      <c r="W11" s="2">
        <v>109</v>
      </c>
      <c r="X11" s="2">
        <v>56</v>
      </c>
      <c r="Y11" s="2">
        <v>17</v>
      </c>
      <c r="Z11" s="2">
        <v>11</v>
      </c>
      <c r="AA11" s="2">
        <v>25</v>
      </c>
      <c r="AB11" s="2">
        <v>26</v>
      </c>
      <c r="AC11" s="2">
        <v>17</v>
      </c>
    </row>
    <row r="12" spans="2:29" ht="9.75" customHeight="1">
      <c r="B12" s="5" t="s">
        <v>14</v>
      </c>
      <c r="C12" s="2">
        <v>52</v>
      </c>
      <c r="D12" s="2">
        <v>1348</v>
      </c>
      <c r="E12" s="2">
        <v>68</v>
      </c>
      <c r="F12" s="2">
        <v>46</v>
      </c>
      <c r="G12" s="2">
        <v>17</v>
      </c>
      <c r="H12" s="2">
        <v>198</v>
      </c>
      <c r="I12" s="2">
        <v>2063</v>
      </c>
      <c r="J12" s="2">
        <v>7822</v>
      </c>
      <c r="K12" s="2">
        <v>310</v>
      </c>
      <c r="L12" s="2">
        <v>1817</v>
      </c>
      <c r="M12" s="2">
        <v>860</v>
      </c>
      <c r="N12" s="2">
        <v>104</v>
      </c>
      <c r="O12" s="2">
        <v>295</v>
      </c>
      <c r="P12" s="2">
        <v>361</v>
      </c>
      <c r="Q12" s="2">
        <v>20435</v>
      </c>
      <c r="R12" s="2">
        <v>396</v>
      </c>
      <c r="S12" s="2">
        <v>9170</v>
      </c>
      <c r="T12" s="2">
        <v>58</v>
      </c>
      <c r="U12" s="2">
        <v>168</v>
      </c>
      <c r="V12" s="2">
        <v>102</v>
      </c>
      <c r="W12" s="2">
        <v>120</v>
      </c>
      <c r="X12" s="2">
        <v>141</v>
      </c>
      <c r="Y12" s="2">
        <v>32</v>
      </c>
      <c r="Z12" s="2">
        <v>31</v>
      </c>
      <c r="AA12" s="2">
        <v>85</v>
      </c>
      <c r="AB12" s="2">
        <v>12</v>
      </c>
      <c r="AC12" s="2">
        <v>45</v>
      </c>
    </row>
    <row r="13" spans="2:29" ht="9.75" customHeight="1">
      <c r="B13" s="5" t="s">
        <v>15</v>
      </c>
      <c r="C13" s="2">
        <v>3</v>
      </c>
      <c r="D13" s="2">
        <v>39</v>
      </c>
      <c r="E13" s="2">
        <v>3</v>
      </c>
      <c r="F13" s="2">
        <v>2</v>
      </c>
      <c r="G13" s="2">
        <v>1</v>
      </c>
      <c r="H13" s="2">
        <v>6</v>
      </c>
      <c r="I13" s="2">
        <v>104</v>
      </c>
      <c r="J13" s="2">
        <v>336</v>
      </c>
      <c r="K13" s="2">
        <v>9</v>
      </c>
      <c r="L13" s="2">
        <v>55</v>
      </c>
      <c r="M13" s="2">
        <v>28</v>
      </c>
      <c r="N13" s="2">
        <v>1</v>
      </c>
      <c r="O13" s="2">
        <v>19</v>
      </c>
      <c r="P13" s="2">
        <v>11</v>
      </c>
      <c r="Q13" s="2">
        <v>515</v>
      </c>
      <c r="R13" s="2">
        <v>21</v>
      </c>
      <c r="S13" s="2">
        <v>258</v>
      </c>
      <c r="T13" s="2">
        <v>6</v>
      </c>
      <c r="U13" s="2">
        <v>8</v>
      </c>
      <c r="V13" s="2">
        <v>18</v>
      </c>
      <c r="W13" s="2">
        <v>8</v>
      </c>
      <c r="X13" s="2">
        <v>7</v>
      </c>
      <c r="Y13" s="2">
        <v>2</v>
      </c>
      <c r="Z13" s="2">
        <v>0</v>
      </c>
      <c r="AA13" s="2">
        <v>2</v>
      </c>
      <c r="AB13" s="2">
        <v>1</v>
      </c>
      <c r="AC13" s="2">
        <v>5</v>
      </c>
    </row>
    <row r="14" spans="2:29" ht="9.75" customHeight="1">
      <c r="B14" s="5" t="s">
        <v>16</v>
      </c>
      <c r="C14" s="2">
        <v>10</v>
      </c>
      <c r="D14" s="2">
        <v>530</v>
      </c>
      <c r="E14" s="2">
        <v>13</v>
      </c>
      <c r="F14" s="2">
        <v>17</v>
      </c>
      <c r="G14" s="2">
        <v>3</v>
      </c>
      <c r="H14" s="2">
        <v>88</v>
      </c>
      <c r="I14" s="2">
        <v>577</v>
      </c>
      <c r="J14" s="2">
        <v>2688</v>
      </c>
      <c r="K14" s="2">
        <v>118</v>
      </c>
      <c r="L14" s="2">
        <v>397</v>
      </c>
      <c r="M14" s="2">
        <v>285</v>
      </c>
      <c r="N14" s="2">
        <v>32</v>
      </c>
      <c r="O14" s="2">
        <v>99</v>
      </c>
      <c r="P14" s="2">
        <v>104</v>
      </c>
      <c r="Q14" s="2">
        <v>3968</v>
      </c>
      <c r="R14" s="2">
        <v>129</v>
      </c>
      <c r="S14" s="2">
        <v>2134</v>
      </c>
      <c r="T14" s="2">
        <v>26</v>
      </c>
      <c r="U14" s="2">
        <v>90</v>
      </c>
      <c r="V14" s="2">
        <v>36</v>
      </c>
      <c r="W14" s="2">
        <v>52</v>
      </c>
      <c r="X14" s="2">
        <v>50</v>
      </c>
      <c r="Y14" s="2">
        <v>14</v>
      </c>
      <c r="Z14" s="2">
        <v>10</v>
      </c>
      <c r="AA14" s="2">
        <v>34</v>
      </c>
      <c r="AB14" s="2">
        <v>2</v>
      </c>
      <c r="AC14" s="2">
        <v>10</v>
      </c>
    </row>
    <row r="15" spans="1:29" ht="9.75" customHeight="1">
      <c r="A15" s="3" t="s">
        <v>104</v>
      </c>
      <c r="C15" s="2">
        <v>225</v>
      </c>
      <c r="D15" s="2">
        <v>8531</v>
      </c>
      <c r="E15" s="2">
        <v>244</v>
      </c>
      <c r="F15" s="2">
        <v>162</v>
      </c>
      <c r="G15" s="2">
        <v>76</v>
      </c>
      <c r="H15" s="2">
        <v>754</v>
      </c>
      <c r="I15" s="2">
        <v>21515</v>
      </c>
      <c r="J15" s="2">
        <v>68906</v>
      </c>
      <c r="K15" s="2">
        <v>1337</v>
      </c>
      <c r="L15" s="2">
        <v>15139</v>
      </c>
      <c r="M15" s="2">
        <v>3958</v>
      </c>
      <c r="N15" s="2">
        <v>456</v>
      </c>
      <c r="O15" s="2">
        <v>1534</v>
      </c>
      <c r="P15" s="2">
        <v>1217</v>
      </c>
      <c r="Q15" s="2">
        <v>109290</v>
      </c>
      <c r="R15" s="2">
        <v>1038</v>
      </c>
      <c r="S15" s="2">
        <v>43420</v>
      </c>
      <c r="T15" s="2">
        <v>317</v>
      </c>
      <c r="U15" s="2">
        <v>899</v>
      </c>
      <c r="V15" s="2">
        <v>619</v>
      </c>
      <c r="W15" s="2">
        <v>731</v>
      </c>
      <c r="X15" s="2">
        <v>563</v>
      </c>
      <c r="Y15" s="2">
        <v>142</v>
      </c>
      <c r="Z15" s="2">
        <v>92</v>
      </c>
      <c r="AA15" s="2">
        <v>393</v>
      </c>
      <c r="AB15" s="2">
        <v>96</v>
      </c>
      <c r="AC15" s="2">
        <v>181</v>
      </c>
    </row>
    <row r="16" spans="2:29" s="4" customFormat="1" ht="9.75" customHeight="1">
      <c r="B16" s="6" t="s">
        <v>105</v>
      </c>
      <c r="C16" s="4">
        <f aca="true" t="shared" si="0" ref="C16:AC16">C15/281836</f>
        <v>0.0007983366212974922</v>
      </c>
      <c r="D16" s="4">
        <f t="shared" si="0"/>
        <v>0.030269376516839582</v>
      </c>
      <c r="E16" s="4">
        <f t="shared" si="0"/>
        <v>0.0008657517137626137</v>
      </c>
      <c r="F16" s="4">
        <f t="shared" si="0"/>
        <v>0.0005748023673341943</v>
      </c>
      <c r="G16" s="4">
        <f t="shared" si="0"/>
        <v>0.0002696603698604862</v>
      </c>
      <c r="H16" s="4">
        <f t="shared" si="0"/>
        <v>0.002675314722036929</v>
      </c>
      <c r="I16" s="4">
        <f t="shared" si="0"/>
        <v>0.07633872180984685</v>
      </c>
      <c r="J16" s="4">
        <f t="shared" si="0"/>
        <v>0.24448970323166663</v>
      </c>
      <c r="K16" s="4">
        <f t="shared" si="0"/>
        <v>0.004743893611887764</v>
      </c>
      <c r="L16" s="4">
        <f t="shared" si="0"/>
        <v>0.053715636043656596</v>
      </c>
      <c r="M16" s="4">
        <f t="shared" si="0"/>
        <v>0.014043628209313217</v>
      </c>
      <c r="N16" s="4">
        <f t="shared" si="0"/>
        <v>0.0016179622191629175</v>
      </c>
      <c r="O16" s="4">
        <f t="shared" si="0"/>
        <v>0.005442881675868236</v>
      </c>
      <c r="P16" s="4">
        <f t="shared" si="0"/>
        <v>0.004318114080529102</v>
      </c>
      <c r="Q16" s="4">
        <f t="shared" si="0"/>
        <v>0.38777870818490184</v>
      </c>
      <c r="R16" s="4">
        <f t="shared" si="0"/>
        <v>0.0036829929462524305</v>
      </c>
      <c r="S16" s="4">
        <f t="shared" si="0"/>
        <v>0.15406122709660938</v>
      </c>
      <c r="T16" s="4">
        <f t="shared" si="0"/>
        <v>0.0011247675953391335</v>
      </c>
      <c r="U16" s="4">
        <f t="shared" si="0"/>
        <v>0.0031897983224286465</v>
      </c>
      <c r="V16" s="4">
        <f t="shared" si="0"/>
        <v>0.002196312749258434</v>
      </c>
      <c r="W16" s="4">
        <f t="shared" si="0"/>
        <v>0.002593706978526519</v>
      </c>
      <c r="X16" s="4">
        <f t="shared" si="0"/>
        <v>0.0019976156346243916</v>
      </c>
      <c r="Y16" s="4">
        <f t="shared" si="0"/>
        <v>0.0005038391121077506</v>
      </c>
      <c r="Z16" s="4">
        <f t="shared" si="0"/>
        <v>0.00032643097404164124</v>
      </c>
      <c r="AA16" s="4">
        <f t="shared" si="0"/>
        <v>0.0013944279651996196</v>
      </c>
      <c r="AB16" s="4">
        <f t="shared" si="0"/>
        <v>0.00034062362508693</v>
      </c>
      <c r="AC16" s="4">
        <f t="shared" si="0"/>
        <v>0.000642217459799316</v>
      </c>
    </row>
    <row r="17" spans="2:29" ht="4.5" customHeight="1">
      <c r="B17" s="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9.75" customHeight="1">
      <c r="A18" s="3" t="s">
        <v>25</v>
      </c>
      <c r="B18" s="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2:29" ht="9.75" customHeight="1">
      <c r="B19" s="5" t="s">
        <v>18</v>
      </c>
      <c r="C19" s="2">
        <v>14</v>
      </c>
      <c r="D19" s="2">
        <v>208</v>
      </c>
      <c r="E19" s="2">
        <v>4</v>
      </c>
      <c r="F19" s="2">
        <v>6</v>
      </c>
      <c r="G19" s="2">
        <v>3</v>
      </c>
      <c r="H19" s="2">
        <v>72</v>
      </c>
      <c r="I19" s="2">
        <v>414</v>
      </c>
      <c r="J19" s="2">
        <v>1241</v>
      </c>
      <c r="K19" s="2">
        <v>37</v>
      </c>
      <c r="L19" s="2">
        <v>188</v>
      </c>
      <c r="M19" s="2">
        <v>114</v>
      </c>
      <c r="N19" s="2">
        <v>15</v>
      </c>
      <c r="O19" s="2">
        <v>39</v>
      </c>
      <c r="P19" s="2">
        <v>38</v>
      </c>
      <c r="Q19" s="2">
        <v>1456</v>
      </c>
      <c r="R19" s="2">
        <v>53</v>
      </c>
      <c r="S19" s="2">
        <v>1320</v>
      </c>
      <c r="T19" s="2">
        <v>10</v>
      </c>
      <c r="U19" s="2">
        <v>24</v>
      </c>
      <c r="V19" s="2">
        <v>12</v>
      </c>
      <c r="W19" s="2">
        <v>12</v>
      </c>
      <c r="X19" s="2">
        <v>36</v>
      </c>
      <c r="Y19" s="2">
        <v>10</v>
      </c>
      <c r="Z19" s="2">
        <v>8</v>
      </c>
      <c r="AA19" s="2">
        <v>10</v>
      </c>
      <c r="AB19" s="2">
        <v>5</v>
      </c>
      <c r="AC19" s="2">
        <v>7</v>
      </c>
    </row>
    <row r="20" spans="2:29" ht="9.75" customHeight="1">
      <c r="B20" s="5" t="s">
        <v>19</v>
      </c>
      <c r="C20" s="2">
        <v>68</v>
      </c>
      <c r="D20" s="2">
        <v>2807</v>
      </c>
      <c r="E20" s="2">
        <v>38</v>
      </c>
      <c r="F20" s="2">
        <v>37</v>
      </c>
      <c r="G20" s="2">
        <v>40</v>
      </c>
      <c r="H20" s="2">
        <v>382</v>
      </c>
      <c r="I20" s="2">
        <v>1977</v>
      </c>
      <c r="J20" s="2">
        <v>11706</v>
      </c>
      <c r="K20" s="2">
        <v>352</v>
      </c>
      <c r="L20" s="2">
        <v>1604</v>
      </c>
      <c r="M20" s="2">
        <v>688</v>
      </c>
      <c r="N20" s="2">
        <v>111</v>
      </c>
      <c r="O20" s="2">
        <v>181</v>
      </c>
      <c r="P20" s="2">
        <v>170</v>
      </c>
      <c r="Q20" s="2">
        <v>6910</v>
      </c>
      <c r="R20" s="2">
        <v>192</v>
      </c>
      <c r="S20" s="2">
        <v>2904</v>
      </c>
      <c r="T20" s="2">
        <v>118</v>
      </c>
      <c r="U20" s="2">
        <v>282</v>
      </c>
      <c r="V20" s="2">
        <v>108</v>
      </c>
      <c r="W20" s="2">
        <v>105</v>
      </c>
      <c r="X20" s="2">
        <v>209</v>
      </c>
      <c r="Y20" s="2">
        <v>27</v>
      </c>
      <c r="Z20" s="2">
        <v>14</v>
      </c>
      <c r="AA20" s="2">
        <v>35</v>
      </c>
      <c r="AB20" s="2">
        <v>11</v>
      </c>
      <c r="AC20" s="2">
        <v>24</v>
      </c>
    </row>
    <row r="21" spans="2:29" ht="9.75" customHeight="1">
      <c r="B21" s="5" t="s">
        <v>20</v>
      </c>
      <c r="C21" s="2">
        <v>11</v>
      </c>
      <c r="D21" s="2">
        <v>474</v>
      </c>
      <c r="E21" s="2">
        <v>42</v>
      </c>
      <c r="F21" s="2">
        <v>13</v>
      </c>
      <c r="G21" s="2">
        <v>10</v>
      </c>
      <c r="H21" s="2">
        <v>84</v>
      </c>
      <c r="I21" s="2">
        <v>714</v>
      </c>
      <c r="J21" s="2">
        <v>4840</v>
      </c>
      <c r="K21" s="2">
        <v>53</v>
      </c>
      <c r="L21" s="2">
        <v>877</v>
      </c>
      <c r="M21" s="2">
        <v>151</v>
      </c>
      <c r="N21" s="2">
        <v>23</v>
      </c>
      <c r="O21" s="2">
        <v>66</v>
      </c>
      <c r="P21" s="2">
        <v>121</v>
      </c>
      <c r="Q21" s="2">
        <v>3737</v>
      </c>
      <c r="R21" s="2">
        <v>116</v>
      </c>
      <c r="S21" s="2">
        <v>1659</v>
      </c>
      <c r="T21" s="2">
        <v>20</v>
      </c>
      <c r="U21" s="2">
        <v>84</v>
      </c>
      <c r="V21" s="2">
        <v>39</v>
      </c>
      <c r="W21" s="2">
        <v>22</v>
      </c>
      <c r="X21" s="2">
        <v>40</v>
      </c>
      <c r="Y21" s="2">
        <v>6</v>
      </c>
      <c r="Z21" s="2">
        <v>12</v>
      </c>
      <c r="AA21" s="2">
        <v>25</v>
      </c>
      <c r="AB21" s="2">
        <v>8</v>
      </c>
      <c r="AC21" s="2">
        <v>21</v>
      </c>
    </row>
    <row r="22" spans="2:29" ht="9.75" customHeight="1">
      <c r="B22" s="5" t="s">
        <v>21</v>
      </c>
      <c r="C22" s="2">
        <v>85</v>
      </c>
      <c r="D22" s="2">
        <v>2754</v>
      </c>
      <c r="E22" s="2">
        <v>55</v>
      </c>
      <c r="F22" s="2">
        <v>43</v>
      </c>
      <c r="G22" s="2">
        <v>16</v>
      </c>
      <c r="H22" s="2">
        <v>66</v>
      </c>
      <c r="I22" s="2">
        <v>4562</v>
      </c>
      <c r="J22" s="2">
        <v>54820</v>
      </c>
      <c r="K22" s="2">
        <v>277</v>
      </c>
      <c r="L22" s="2">
        <v>7030</v>
      </c>
      <c r="M22" s="2">
        <v>694</v>
      </c>
      <c r="N22" s="2">
        <v>33</v>
      </c>
      <c r="O22" s="2">
        <v>73</v>
      </c>
      <c r="P22" s="2">
        <v>184</v>
      </c>
      <c r="Q22" s="2">
        <v>10644</v>
      </c>
      <c r="R22" s="2">
        <v>58</v>
      </c>
      <c r="S22" s="2">
        <v>3269</v>
      </c>
      <c r="T22" s="2">
        <v>97</v>
      </c>
      <c r="U22" s="2">
        <v>170</v>
      </c>
      <c r="V22" s="2">
        <v>108</v>
      </c>
      <c r="W22" s="2">
        <v>199</v>
      </c>
      <c r="X22" s="2">
        <v>129</v>
      </c>
      <c r="Y22" s="2">
        <v>30</v>
      </c>
      <c r="Z22" s="2">
        <v>12</v>
      </c>
      <c r="AA22" s="2">
        <v>50</v>
      </c>
      <c r="AB22" s="2">
        <v>11</v>
      </c>
      <c r="AC22" s="2">
        <v>23</v>
      </c>
    </row>
    <row r="23" spans="2:29" ht="9.75" customHeight="1">
      <c r="B23" s="5" t="s">
        <v>22</v>
      </c>
      <c r="C23" s="2">
        <v>33</v>
      </c>
      <c r="D23" s="2">
        <v>1756</v>
      </c>
      <c r="E23" s="2">
        <v>35</v>
      </c>
      <c r="F23" s="2">
        <v>22</v>
      </c>
      <c r="G23" s="2">
        <v>16</v>
      </c>
      <c r="H23" s="2">
        <v>105</v>
      </c>
      <c r="I23" s="2">
        <v>1442</v>
      </c>
      <c r="J23" s="2">
        <v>9830</v>
      </c>
      <c r="K23" s="2">
        <v>125</v>
      </c>
      <c r="L23" s="2">
        <v>1802</v>
      </c>
      <c r="M23" s="2">
        <v>365</v>
      </c>
      <c r="N23" s="2">
        <v>38</v>
      </c>
      <c r="O23" s="2">
        <v>96</v>
      </c>
      <c r="P23" s="2">
        <v>92</v>
      </c>
      <c r="Q23" s="2">
        <v>3969</v>
      </c>
      <c r="R23" s="2">
        <v>164</v>
      </c>
      <c r="S23" s="2">
        <v>1845</v>
      </c>
      <c r="T23" s="2">
        <v>61</v>
      </c>
      <c r="U23" s="2">
        <v>137</v>
      </c>
      <c r="V23" s="2">
        <v>67</v>
      </c>
      <c r="W23" s="2">
        <v>62</v>
      </c>
      <c r="X23" s="2">
        <v>152</v>
      </c>
      <c r="Y23" s="2">
        <v>17</v>
      </c>
      <c r="Z23" s="2">
        <v>5</v>
      </c>
      <c r="AA23" s="2">
        <v>44</v>
      </c>
      <c r="AB23" s="2">
        <v>4</v>
      </c>
      <c r="AC23" s="2">
        <v>18</v>
      </c>
    </row>
    <row r="24" spans="2:29" ht="9.75" customHeight="1">
      <c r="B24" s="5" t="s">
        <v>23</v>
      </c>
      <c r="C24" s="2">
        <v>160</v>
      </c>
      <c r="D24" s="2">
        <v>3690</v>
      </c>
      <c r="E24" s="2">
        <v>154</v>
      </c>
      <c r="F24" s="2">
        <v>55</v>
      </c>
      <c r="G24" s="2">
        <v>25</v>
      </c>
      <c r="H24" s="2">
        <v>397</v>
      </c>
      <c r="I24" s="2">
        <v>4554</v>
      </c>
      <c r="J24" s="2">
        <v>50399</v>
      </c>
      <c r="K24" s="2">
        <v>512</v>
      </c>
      <c r="L24" s="2">
        <v>8566</v>
      </c>
      <c r="M24" s="2">
        <v>1180</v>
      </c>
      <c r="N24" s="2">
        <v>121</v>
      </c>
      <c r="O24" s="2">
        <v>250</v>
      </c>
      <c r="P24" s="2">
        <v>535</v>
      </c>
      <c r="Q24" s="2">
        <v>14943</v>
      </c>
      <c r="R24" s="2">
        <v>534</v>
      </c>
      <c r="S24" s="2">
        <v>5014</v>
      </c>
      <c r="T24" s="2">
        <v>168</v>
      </c>
      <c r="U24" s="2">
        <v>314</v>
      </c>
      <c r="V24" s="2">
        <v>238</v>
      </c>
      <c r="W24" s="2">
        <v>185</v>
      </c>
      <c r="X24" s="2">
        <v>368</v>
      </c>
      <c r="Y24" s="2">
        <v>75</v>
      </c>
      <c r="Z24" s="2">
        <v>22</v>
      </c>
      <c r="AA24" s="2">
        <v>109</v>
      </c>
      <c r="AB24" s="2">
        <v>26</v>
      </c>
      <c r="AC24" s="2">
        <v>80</v>
      </c>
    </row>
    <row r="25" spans="2:29" ht="9.75" customHeight="1">
      <c r="B25" s="5" t="s">
        <v>24</v>
      </c>
      <c r="C25" s="2">
        <v>5</v>
      </c>
      <c r="D25" s="2">
        <v>217</v>
      </c>
      <c r="E25" s="2">
        <v>7</v>
      </c>
      <c r="F25" s="2">
        <v>16</v>
      </c>
      <c r="G25" s="2">
        <v>2</v>
      </c>
      <c r="H25" s="2">
        <v>45</v>
      </c>
      <c r="I25" s="2">
        <v>223</v>
      </c>
      <c r="J25" s="2">
        <v>967</v>
      </c>
      <c r="K25" s="2">
        <v>43</v>
      </c>
      <c r="L25" s="2">
        <v>194</v>
      </c>
      <c r="M25" s="2">
        <v>102</v>
      </c>
      <c r="N25" s="2">
        <v>7</v>
      </c>
      <c r="O25" s="2">
        <v>37</v>
      </c>
      <c r="P25" s="2">
        <v>27</v>
      </c>
      <c r="Q25" s="2">
        <v>1283</v>
      </c>
      <c r="R25" s="2">
        <v>41</v>
      </c>
      <c r="S25" s="2">
        <v>733</v>
      </c>
      <c r="T25" s="2">
        <v>20</v>
      </c>
      <c r="U25" s="2">
        <v>38</v>
      </c>
      <c r="V25" s="2">
        <v>14</v>
      </c>
      <c r="W25" s="2">
        <v>28</v>
      </c>
      <c r="X25" s="2">
        <v>22</v>
      </c>
      <c r="Y25" s="2">
        <v>4</v>
      </c>
      <c r="Z25" s="2">
        <v>4</v>
      </c>
      <c r="AA25" s="2">
        <v>6</v>
      </c>
      <c r="AB25" s="2">
        <v>4</v>
      </c>
      <c r="AC25" s="2">
        <v>3</v>
      </c>
    </row>
    <row r="26" spans="1:29" ht="9.75" customHeight="1">
      <c r="A26" s="3" t="s">
        <v>104</v>
      </c>
      <c r="C26" s="2">
        <v>376</v>
      </c>
      <c r="D26" s="2">
        <v>11906</v>
      </c>
      <c r="E26" s="2">
        <v>335</v>
      </c>
      <c r="F26" s="2">
        <v>192</v>
      </c>
      <c r="G26" s="2">
        <v>112</v>
      </c>
      <c r="H26" s="2">
        <v>1151</v>
      </c>
      <c r="I26" s="2">
        <v>13886</v>
      </c>
      <c r="J26" s="2">
        <v>133803</v>
      </c>
      <c r="K26" s="2">
        <v>1399</v>
      </c>
      <c r="L26" s="2">
        <v>20261</v>
      </c>
      <c r="M26" s="2">
        <v>3294</v>
      </c>
      <c r="N26" s="2">
        <v>348</v>
      </c>
      <c r="O26" s="2">
        <v>742</v>
      </c>
      <c r="P26" s="2">
        <v>1167</v>
      </c>
      <c r="Q26" s="2">
        <v>42942</v>
      </c>
      <c r="R26" s="2">
        <v>1158</v>
      </c>
      <c r="S26" s="2">
        <v>16744</v>
      </c>
      <c r="T26" s="2">
        <v>494</v>
      </c>
      <c r="U26" s="2">
        <v>1049</v>
      </c>
      <c r="V26" s="2">
        <v>586</v>
      </c>
      <c r="W26" s="2">
        <v>613</v>
      </c>
      <c r="X26" s="2">
        <v>956</v>
      </c>
      <c r="Y26" s="2">
        <v>169</v>
      </c>
      <c r="Z26" s="2">
        <v>77</v>
      </c>
      <c r="AA26" s="2">
        <v>279</v>
      </c>
      <c r="AB26" s="2">
        <v>69</v>
      </c>
      <c r="AC26" s="2">
        <v>176</v>
      </c>
    </row>
    <row r="27" spans="2:29" s="4" customFormat="1" ht="9.75" customHeight="1">
      <c r="B27" s="6" t="s">
        <v>105</v>
      </c>
      <c r="C27" s="4">
        <f aca="true" t="shared" si="1" ref="C27:AC27">C26/254289</f>
        <v>0.0014786325794666699</v>
      </c>
      <c r="D27" s="4">
        <f t="shared" si="1"/>
        <v>0.04682074332747386</v>
      </c>
      <c r="E27" s="4">
        <f t="shared" si="1"/>
        <v>0.0013173987077695064</v>
      </c>
      <c r="F27" s="4">
        <f t="shared" si="1"/>
        <v>0.0007550464235574484</v>
      </c>
      <c r="G27" s="4">
        <f t="shared" si="1"/>
        <v>0.00044044374707517825</v>
      </c>
      <c r="H27" s="4">
        <f t="shared" si="1"/>
        <v>0.0045263460078886625</v>
      </c>
      <c r="I27" s="4">
        <f t="shared" si="1"/>
        <v>0.05460715957041005</v>
      </c>
      <c r="J27" s="4">
        <f t="shared" si="1"/>
        <v>0.526184774016965</v>
      </c>
      <c r="K27" s="4">
        <f t="shared" si="1"/>
        <v>0.0055016143049837</v>
      </c>
      <c r="L27" s="4">
        <f t="shared" si="1"/>
        <v>0.07967706035259095</v>
      </c>
      <c r="M27" s="4">
        <f t="shared" si="1"/>
        <v>0.012953765204157475</v>
      </c>
      <c r="N27" s="4">
        <f t="shared" si="1"/>
        <v>0.0013685216426978753</v>
      </c>
      <c r="O27" s="4">
        <f t="shared" si="1"/>
        <v>0.002917939824373056</v>
      </c>
      <c r="P27" s="4">
        <f t="shared" si="1"/>
        <v>0.0045892665431851165</v>
      </c>
      <c r="Q27" s="4">
        <f t="shared" si="1"/>
        <v>0.16887085166877058</v>
      </c>
      <c r="R27" s="4">
        <f t="shared" si="1"/>
        <v>0.004553873742080861</v>
      </c>
      <c r="S27" s="4">
        <f t="shared" si="1"/>
        <v>0.06584634018773915</v>
      </c>
      <c r="T27" s="4">
        <f t="shared" si="1"/>
        <v>0.0019426715272780183</v>
      </c>
      <c r="U27" s="4">
        <f t="shared" si="1"/>
        <v>0.004125227595373768</v>
      </c>
      <c r="V27" s="4">
        <f t="shared" si="1"/>
        <v>0.002304464605232629</v>
      </c>
      <c r="W27" s="4">
        <f t="shared" si="1"/>
        <v>0.0024106430085453954</v>
      </c>
      <c r="X27" s="4">
        <f t="shared" si="1"/>
        <v>0.0037595019839631286</v>
      </c>
      <c r="Y27" s="4">
        <f t="shared" si="1"/>
        <v>0.0006645981540687958</v>
      </c>
      <c r="Z27" s="4">
        <f t="shared" si="1"/>
        <v>0.00030280507611418506</v>
      </c>
      <c r="AA27" s="4">
        <f t="shared" si="1"/>
        <v>0.0010971768342319173</v>
      </c>
      <c r="AB27" s="4">
        <f t="shared" si="1"/>
        <v>0.00027134480846595805</v>
      </c>
      <c r="AC27" s="4">
        <f t="shared" si="1"/>
        <v>0.0006921258882609944</v>
      </c>
    </row>
    <row r="28" spans="2:29" ht="4.5" customHeight="1"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9.75" customHeight="1">
      <c r="A29" s="3" t="s">
        <v>30</v>
      </c>
      <c r="B29" s="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2:29" ht="9.75" customHeight="1">
      <c r="B30" s="5" t="s">
        <v>26</v>
      </c>
      <c r="C30" s="2">
        <v>12</v>
      </c>
      <c r="D30" s="2">
        <v>817</v>
      </c>
      <c r="E30" s="2">
        <v>21</v>
      </c>
      <c r="F30" s="2">
        <v>23</v>
      </c>
      <c r="G30" s="2">
        <v>9</v>
      </c>
      <c r="H30" s="2">
        <v>26</v>
      </c>
      <c r="I30" s="2">
        <v>1558</v>
      </c>
      <c r="J30" s="2">
        <v>11581</v>
      </c>
      <c r="K30" s="2">
        <v>158</v>
      </c>
      <c r="L30" s="2">
        <v>1635</v>
      </c>
      <c r="M30" s="2">
        <v>288</v>
      </c>
      <c r="N30" s="2">
        <v>12</v>
      </c>
      <c r="O30" s="2">
        <v>49</v>
      </c>
      <c r="P30" s="2">
        <v>86</v>
      </c>
      <c r="Q30" s="2">
        <v>4356</v>
      </c>
      <c r="R30" s="2">
        <v>11</v>
      </c>
      <c r="S30" s="2">
        <v>1736</v>
      </c>
      <c r="T30" s="2">
        <v>36</v>
      </c>
      <c r="U30" s="2">
        <v>47</v>
      </c>
      <c r="V30" s="2">
        <v>38</v>
      </c>
      <c r="W30" s="2">
        <v>75</v>
      </c>
      <c r="X30" s="2">
        <v>46</v>
      </c>
      <c r="Y30" s="2">
        <v>21</v>
      </c>
      <c r="Z30" s="2">
        <v>2</v>
      </c>
      <c r="AA30" s="2">
        <v>8</v>
      </c>
      <c r="AB30" s="2">
        <v>7</v>
      </c>
      <c r="AC30" s="2">
        <v>21</v>
      </c>
    </row>
    <row r="31" spans="2:29" ht="9.75" customHeight="1">
      <c r="B31" s="5" t="s">
        <v>27</v>
      </c>
      <c r="C31" s="2">
        <v>26</v>
      </c>
      <c r="D31" s="2">
        <v>1307</v>
      </c>
      <c r="E31" s="2">
        <v>39</v>
      </c>
      <c r="F31" s="2">
        <v>90</v>
      </c>
      <c r="G31" s="2">
        <v>10</v>
      </c>
      <c r="H31" s="2">
        <v>57</v>
      </c>
      <c r="I31" s="2">
        <v>2039</v>
      </c>
      <c r="J31" s="2">
        <v>16869</v>
      </c>
      <c r="K31" s="2">
        <v>166</v>
      </c>
      <c r="L31" s="2">
        <v>3681</v>
      </c>
      <c r="M31" s="2">
        <v>522</v>
      </c>
      <c r="N31" s="2">
        <v>71</v>
      </c>
      <c r="O31" s="2">
        <v>183</v>
      </c>
      <c r="P31" s="2">
        <v>178</v>
      </c>
      <c r="Q31" s="2">
        <v>7083</v>
      </c>
      <c r="R31" s="2">
        <v>308</v>
      </c>
      <c r="S31" s="2">
        <v>3561</v>
      </c>
      <c r="T31" s="2">
        <v>27</v>
      </c>
      <c r="U31" s="2">
        <v>95</v>
      </c>
      <c r="V31" s="2">
        <v>94</v>
      </c>
      <c r="W31" s="2">
        <v>127</v>
      </c>
      <c r="X31" s="2">
        <v>91</v>
      </c>
      <c r="Y31" s="2">
        <v>23</v>
      </c>
      <c r="Z31" s="2">
        <v>20</v>
      </c>
      <c r="AA31" s="2">
        <v>36</v>
      </c>
      <c r="AB31" s="2">
        <v>8</v>
      </c>
      <c r="AC31" s="2">
        <v>21</v>
      </c>
    </row>
    <row r="32" spans="2:29" ht="9.75" customHeight="1">
      <c r="B32" s="5" t="s">
        <v>13</v>
      </c>
      <c r="C32" s="2">
        <v>0</v>
      </c>
      <c r="D32" s="2">
        <v>42</v>
      </c>
      <c r="E32" s="2">
        <v>0</v>
      </c>
      <c r="F32" s="2">
        <v>1</v>
      </c>
      <c r="G32" s="2">
        <v>0</v>
      </c>
      <c r="H32" s="2">
        <v>8</v>
      </c>
      <c r="I32" s="2">
        <v>135</v>
      </c>
      <c r="J32" s="2">
        <v>366</v>
      </c>
      <c r="K32" s="2">
        <v>8</v>
      </c>
      <c r="L32" s="2">
        <v>142</v>
      </c>
      <c r="M32" s="2">
        <v>15</v>
      </c>
      <c r="N32" s="2">
        <v>4</v>
      </c>
      <c r="O32" s="2">
        <v>4</v>
      </c>
      <c r="P32" s="2">
        <v>7</v>
      </c>
      <c r="Q32" s="2">
        <v>584</v>
      </c>
      <c r="R32" s="2">
        <v>1</v>
      </c>
      <c r="S32" s="2">
        <v>204</v>
      </c>
      <c r="T32" s="2">
        <v>1</v>
      </c>
      <c r="U32" s="2">
        <v>6</v>
      </c>
      <c r="V32" s="2">
        <v>1</v>
      </c>
      <c r="W32" s="2">
        <v>3</v>
      </c>
      <c r="X32" s="2">
        <v>2</v>
      </c>
      <c r="Y32" s="2">
        <v>3</v>
      </c>
      <c r="Z32" s="2">
        <v>0</v>
      </c>
      <c r="AA32" s="2">
        <v>3</v>
      </c>
      <c r="AB32" s="2">
        <v>0</v>
      </c>
      <c r="AC32" s="2">
        <v>0</v>
      </c>
    </row>
    <row r="33" spans="2:29" ht="9.75" customHeight="1">
      <c r="B33" s="5" t="s">
        <v>28</v>
      </c>
      <c r="C33" s="2">
        <v>111</v>
      </c>
      <c r="D33" s="2">
        <v>2469</v>
      </c>
      <c r="E33" s="2">
        <v>87</v>
      </c>
      <c r="F33" s="2">
        <v>125</v>
      </c>
      <c r="G33" s="2">
        <v>39</v>
      </c>
      <c r="H33" s="2">
        <v>115</v>
      </c>
      <c r="I33" s="2">
        <v>5715</v>
      </c>
      <c r="J33" s="2">
        <v>34396</v>
      </c>
      <c r="K33" s="2">
        <v>550</v>
      </c>
      <c r="L33" s="2">
        <v>7357</v>
      </c>
      <c r="M33" s="2">
        <v>1015</v>
      </c>
      <c r="N33" s="2">
        <v>73</v>
      </c>
      <c r="O33" s="2">
        <v>254</v>
      </c>
      <c r="P33" s="2">
        <v>458</v>
      </c>
      <c r="Q33" s="2">
        <v>19296</v>
      </c>
      <c r="R33" s="2">
        <v>225</v>
      </c>
      <c r="S33" s="2">
        <v>9334</v>
      </c>
      <c r="T33" s="2">
        <v>100</v>
      </c>
      <c r="U33" s="2">
        <v>177</v>
      </c>
      <c r="V33" s="2">
        <v>125</v>
      </c>
      <c r="W33" s="2">
        <v>159</v>
      </c>
      <c r="X33" s="2">
        <v>201</v>
      </c>
      <c r="Y33" s="2">
        <v>69</v>
      </c>
      <c r="Z33" s="2">
        <v>46</v>
      </c>
      <c r="AA33" s="2">
        <v>78</v>
      </c>
      <c r="AB33" s="2">
        <v>15</v>
      </c>
      <c r="AC33" s="2">
        <v>52</v>
      </c>
    </row>
    <row r="34" spans="2:29" ht="9.75" customHeight="1">
      <c r="B34" s="5" t="s">
        <v>23</v>
      </c>
      <c r="C34" s="2">
        <v>77</v>
      </c>
      <c r="D34" s="2">
        <v>1515</v>
      </c>
      <c r="E34" s="2">
        <v>65</v>
      </c>
      <c r="F34" s="2">
        <v>31</v>
      </c>
      <c r="G34" s="2">
        <v>19</v>
      </c>
      <c r="H34" s="2">
        <v>72</v>
      </c>
      <c r="I34" s="2">
        <v>1928</v>
      </c>
      <c r="J34" s="2">
        <v>21194</v>
      </c>
      <c r="K34" s="2">
        <v>230</v>
      </c>
      <c r="L34" s="2">
        <v>3072</v>
      </c>
      <c r="M34" s="2">
        <v>496</v>
      </c>
      <c r="N34" s="2">
        <v>44</v>
      </c>
      <c r="O34" s="2">
        <v>96</v>
      </c>
      <c r="P34" s="2">
        <v>176</v>
      </c>
      <c r="Q34" s="2">
        <v>6583</v>
      </c>
      <c r="R34" s="2">
        <v>173</v>
      </c>
      <c r="S34" s="2">
        <v>2174</v>
      </c>
      <c r="T34" s="2">
        <v>52</v>
      </c>
      <c r="U34" s="2">
        <v>94</v>
      </c>
      <c r="V34" s="2">
        <v>84</v>
      </c>
      <c r="W34" s="2">
        <v>84</v>
      </c>
      <c r="X34" s="2">
        <v>108</v>
      </c>
      <c r="Y34" s="2">
        <v>38</v>
      </c>
      <c r="Z34" s="2">
        <v>12</v>
      </c>
      <c r="AA34" s="2">
        <v>45</v>
      </c>
      <c r="AB34" s="2">
        <v>9</v>
      </c>
      <c r="AC34" s="2">
        <v>27</v>
      </c>
    </row>
    <row r="35" spans="2:29" ht="9.75" customHeight="1">
      <c r="B35" s="5" t="s">
        <v>29</v>
      </c>
      <c r="C35" s="2">
        <v>80</v>
      </c>
      <c r="D35" s="2">
        <v>3190</v>
      </c>
      <c r="E35" s="2">
        <v>21</v>
      </c>
      <c r="F35" s="2">
        <v>23</v>
      </c>
      <c r="G35" s="2">
        <v>11</v>
      </c>
      <c r="H35" s="2">
        <v>68</v>
      </c>
      <c r="I35" s="2">
        <v>5302</v>
      </c>
      <c r="J35" s="2">
        <v>11904</v>
      </c>
      <c r="K35" s="2">
        <v>222</v>
      </c>
      <c r="L35" s="2">
        <v>5439</v>
      </c>
      <c r="M35" s="2">
        <v>500</v>
      </c>
      <c r="N35" s="2">
        <v>121</v>
      </c>
      <c r="O35" s="2">
        <v>129</v>
      </c>
      <c r="P35" s="2">
        <v>78</v>
      </c>
      <c r="Q35" s="2">
        <v>7288</v>
      </c>
      <c r="R35" s="2">
        <v>288</v>
      </c>
      <c r="S35" s="2">
        <v>2402</v>
      </c>
      <c r="T35" s="2">
        <v>36</v>
      </c>
      <c r="U35" s="2">
        <v>149</v>
      </c>
      <c r="V35" s="2">
        <v>81</v>
      </c>
      <c r="W35" s="2">
        <v>88</v>
      </c>
      <c r="X35" s="2">
        <v>119</v>
      </c>
      <c r="Y35" s="2">
        <v>24</v>
      </c>
      <c r="Z35" s="2">
        <v>4</v>
      </c>
      <c r="AA35" s="2">
        <v>27</v>
      </c>
      <c r="AB35" s="2">
        <v>15</v>
      </c>
      <c r="AC35" s="2">
        <v>13</v>
      </c>
    </row>
    <row r="36" spans="1:29" ht="9.75" customHeight="1">
      <c r="A36" s="3" t="s">
        <v>104</v>
      </c>
      <c r="C36" s="2">
        <v>306</v>
      </c>
      <c r="D36" s="2">
        <v>9340</v>
      </c>
      <c r="E36" s="2">
        <v>233</v>
      </c>
      <c r="F36" s="2">
        <v>293</v>
      </c>
      <c r="G36" s="2">
        <v>88</v>
      </c>
      <c r="H36" s="2">
        <v>346</v>
      </c>
      <c r="I36" s="2">
        <v>16677</v>
      </c>
      <c r="J36" s="2">
        <v>96310</v>
      </c>
      <c r="K36" s="2">
        <v>1334</v>
      </c>
      <c r="L36" s="2">
        <v>21326</v>
      </c>
      <c r="M36" s="2">
        <v>2836</v>
      </c>
      <c r="N36" s="2">
        <v>325</v>
      </c>
      <c r="O36" s="2">
        <v>715</v>
      </c>
      <c r="P36" s="2">
        <v>983</v>
      </c>
      <c r="Q36" s="2">
        <v>45190</v>
      </c>
      <c r="R36" s="2">
        <v>1006</v>
      </c>
      <c r="S36" s="2">
        <v>19411</v>
      </c>
      <c r="T36" s="2">
        <v>252</v>
      </c>
      <c r="U36" s="2">
        <v>568</v>
      </c>
      <c r="V36" s="2">
        <v>423</v>
      </c>
      <c r="W36" s="2">
        <v>536</v>
      </c>
      <c r="X36" s="2">
        <v>567</v>
      </c>
      <c r="Y36" s="2">
        <v>178</v>
      </c>
      <c r="Z36" s="2">
        <v>84</v>
      </c>
      <c r="AA36" s="2">
        <v>197</v>
      </c>
      <c r="AB36" s="2">
        <v>54</v>
      </c>
      <c r="AC36" s="2">
        <v>134</v>
      </c>
    </row>
    <row r="37" spans="2:29" s="4" customFormat="1" ht="9.75" customHeight="1">
      <c r="B37" s="6" t="s">
        <v>105</v>
      </c>
      <c r="C37" s="4">
        <f aca="true" t="shared" si="2" ref="C37:AC37">C36/219720</f>
        <v>0.0013926815947569635</v>
      </c>
      <c r="D37" s="4">
        <f t="shared" si="2"/>
        <v>0.04250864736937921</v>
      </c>
      <c r="E37" s="4">
        <f t="shared" si="2"/>
        <v>0.0010604405607136356</v>
      </c>
      <c r="F37" s="4">
        <f t="shared" si="2"/>
        <v>0.001333515383215001</v>
      </c>
      <c r="G37" s="4">
        <f t="shared" si="2"/>
        <v>0.0004005097396686692</v>
      </c>
      <c r="H37" s="4">
        <f t="shared" si="2"/>
        <v>0.0015747314764245402</v>
      </c>
      <c r="I37" s="4">
        <f t="shared" si="2"/>
        <v>0.07590114691425451</v>
      </c>
      <c r="J37" s="4">
        <f t="shared" si="2"/>
        <v>0.4383306025851083</v>
      </c>
      <c r="K37" s="4">
        <f t="shared" si="2"/>
        <v>0.00607136355361369</v>
      </c>
      <c r="L37" s="4">
        <f t="shared" si="2"/>
        <v>0.09705989441106863</v>
      </c>
      <c r="M37" s="4">
        <f t="shared" si="2"/>
        <v>0.012907336610231203</v>
      </c>
      <c r="N37" s="4">
        <f t="shared" si="2"/>
        <v>0.0014791552885490625</v>
      </c>
      <c r="O37" s="4">
        <f t="shared" si="2"/>
        <v>0.0032541416348079374</v>
      </c>
      <c r="P37" s="4">
        <f t="shared" si="2"/>
        <v>0.004473875841980703</v>
      </c>
      <c r="Q37" s="4">
        <f t="shared" si="2"/>
        <v>0.205670853813945</v>
      </c>
      <c r="R37" s="4">
        <f t="shared" si="2"/>
        <v>0.00457855452393956</v>
      </c>
      <c r="S37" s="4">
        <f t="shared" si="2"/>
        <v>0.08834425632623338</v>
      </c>
      <c r="T37" s="4">
        <f t="shared" si="2"/>
        <v>0.0011469142545057346</v>
      </c>
      <c r="U37" s="4">
        <f t="shared" si="2"/>
        <v>0.0025851083196795923</v>
      </c>
      <c r="V37" s="4">
        <f t="shared" si="2"/>
        <v>0.001925177498634626</v>
      </c>
      <c r="W37" s="4">
        <f t="shared" si="2"/>
        <v>0.0024394684143455307</v>
      </c>
      <c r="X37" s="4">
        <f t="shared" si="2"/>
        <v>0.002580557072637903</v>
      </c>
      <c r="Y37" s="4">
        <f t="shared" si="2"/>
        <v>0.0008101219734207173</v>
      </c>
      <c r="Z37" s="4">
        <f t="shared" si="2"/>
        <v>0.0003823047515019115</v>
      </c>
      <c r="AA37" s="4">
        <f t="shared" si="2"/>
        <v>0.0008965956672128163</v>
      </c>
      <c r="AB37" s="4">
        <f t="shared" si="2"/>
        <v>0.0002457673402512288</v>
      </c>
      <c r="AC37" s="4">
        <f t="shared" si="2"/>
        <v>0.0006098671035863827</v>
      </c>
    </row>
    <row r="38" spans="2:29" ht="4.5" customHeight="1">
      <c r="B38" s="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9.75" customHeight="1">
      <c r="A39" s="3" t="s">
        <v>37</v>
      </c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2:29" ht="9.75" customHeight="1">
      <c r="B40" s="5" t="s">
        <v>31</v>
      </c>
      <c r="C40" s="2">
        <v>79</v>
      </c>
      <c r="D40" s="2">
        <v>3929</v>
      </c>
      <c r="E40" s="2">
        <v>83</v>
      </c>
      <c r="F40" s="2">
        <v>49</v>
      </c>
      <c r="G40" s="2">
        <v>26</v>
      </c>
      <c r="H40" s="2">
        <v>199</v>
      </c>
      <c r="I40" s="2">
        <v>3349</v>
      </c>
      <c r="J40" s="2">
        <v>14076</v>
      </c>
      <c r="K40" s="2">
        <v>425</v>
      </c>
      <c r="L40" s="2">
        <v>2999</v>
      </c>
      <c r="M40" s="2">
        <v>1053</v>
      </c>
      <c r="N40" s="2">
        <v>136</v>
      </c>
      <c r="O40" s="2">
        <v>242</v>
      </c>
      <c r="P40" s="2">
        <v>312</v>
      </c>
      <c r="Q40" s="2">
        <v>18898</v>
      </c>
      <c r="R40" s="2">
        <v>260</v>
      </c>
      <c r="S40" s="2">
        <v>7967</v>
      </c>
      <c r="T40" s="2">
        <v>77</v>
      </c>
      <c r="U40" s="2">
        <v>129</v>
      </c>
      <c r="V40" s="2">
        <v>119</v>
      </c>
      <c r="W40" s="2">
        <v>145</v>
      </c>
      <c r="X40" s="2">
        <v>254</v>
      </c>
      <c r="Y40" s="2">
        <v>32</v>
      </c>
      <c r="Z40" s="2">
        <v>37</v>
      </c>
      <c r="AA40" s="2">
        <v>76</v>
      </c>
      <c r="AB40" s="2">
        <v>17</v>
      </c>
      <c r="AC40" s="2">
        <v>43</v>
      </c>
    </row>
    <row r="41" spans="2:29" ht="9.75" customHeight="1">
      <c r="B41" s="5" t="s">
        <v>32</v>
      </c>
      <c r="C41" s="2">
        <v>5</v>
      </c>
      <c r="D41" s="2">
        <v>68</v>
      </c>
      <c r="E41" s="2">
        <v>3</v>
      </c>
      <c r="F41" s="2">
        <v>6</v>
      </c>
      <c r="G41" s="2">
        <v>1</v>
      </c>
      <c r="H41" s="2">
        <v>10</v>
      </c>
      <c r="I41" s="2">
        <v>130</v>
      </c>
      <c r="J41" s="2">
        <v>465</v>
      </c>
      <c r="K41" s="2">
        <v>12</v>
      </c>
      <c r="L41" s="2">
        <v>572</v>
      </c>
      <c r="M41" s="2">
        <v>34</v>
      </c>
      <c r="N41" s="2">
        <v>14</v>
      </c>
      <c r="O41" s="2">
        <v>12</v>
      </c>
      <c r="P41" s="2">
        <v>21</v>
      </c>
      <c r="Q41" s="2">
        <v>1544</v>
      </c>
      <c r="R41" s="2">
        <v>34</v>
      </c>
      <c r="S41" s="2">
        <v>580</v>
      </c>
      <c r="T41" s="2">
        <v>2</v>
      </c>
      <c r="U41" s="2">
        <v>6</v>
      </c>
      <c r="V41" s="2">
        <v>7</v>
      </c>
      <c r="W41" s="2">
        <v>10</v>
      </c>
      <c r="X41" s="2">
        <v>14</v>
      </c>
      <c r="Y41" s="2">
        <v>1</v>
      </c>
      <c r="Z41" s="2">
        <v>0</v>
      </c>
      <c r="AA41" s="2">
        <v>8</v>
      </c>
      <c r="AB41" s="2">
        <v>1</v>
      </c>
      <c r="AC41" s="2">
        <v>5</v>
      </c>
    </row>
    <row r="42" spans="2:29" ht="9.75" customHeight="1">
      <c r="B42" s="5" t="s">
        <v>33</v>
      </c>
      <c r="C42" s="2">
        <v>1</v>
      </c>
      <c r="D42" s="2">
        <v>142</v>
      </c>
      <c r="E42" s="2">
        <v>6</v>
      </c>
      <c r="F42" s="2">
        <v>9</v>
      </c>
      <c r="G42" s="2">
        <v>0</v>
      </c>
      <c r="H42" s="2">
        <v>15</v>
      </c>
      <c r="I42" s="2">
        <v>162</v>
      </c>
      <c r="J42" s="2">
        <v>616</v>
      </c>
      <c r="K42" s="2">
        <v>27</v>
      </c>
      <c r="L42" s="2">
        <v>433</v>
      </c>
      <c r="M42" s="2">
        <v>65</v>
      </c>
      <c r="N42" s="2">
        <v>15</v>
      </c>
      <c r="O42" s="2">
        <v>29</v>
      </c>
      <c r="P42" s="2">
        <v>40</v>
      </c>
      <c r="Q42" s="2">
        <v>2370</v>
      </c>
      <c r="R42" s="2">
        <v>64</v>
      </c>
      <c r="S42" s="2">
        <v>910</v>
      </c>
      <c r="T42" s="2">
        <v>6</v>
      </c>
      <c r="U42" s="2">
        <v>7</v>
      </c>
      <c r="V42" s="2">
        <v>16</v>
      </c>
      <c r="W42" s="2">
        <v>15</v>
      </c>
      <c r="X42" s="2">
        <v>35</v>
      </c>
      <c r="Y42" s="2">
        <v>0</v>
      </c>
      <c r="Z42" s="2">
        <v>10</v>
      </c>
      <c r="AA42" s="2">
        <v>6</v>
      </c>
      <c r="AB42" s="2">
        <v>0</v>
      </c>
      <c r="AC42" s="2">
        <v>8</v>
      </c>
    </row>
    <row r="43" spans="2:29" ht="9.75" customHeight="1">
      <c r="B43" s="5" t="s">
        <v>11</v>
      </c>
      <c r="C43" s="2">
        <v>33</v>
      </c>
      <c r="D43" s="2">
        <v>930</v>
      </c>
      <c r="E43" s="2">
        <v>25</v>
      </c>
      <c r="F43" s="2">
        <v>25</v>
      </c>
      <c r="G43" s="2">
        <v>7</v>
      </c>
      <c r="H43" s="2">
        <v>52</v>
      </c>
      <c r="I43" s="2">
        <v>3671</v>
      </c>
      <c r="J43" s="2">
        <v>9621</v>
      </c>
      <c r="K43" s="2">
        <v>128</v>
      </c>
      <c r="L43" s="2">
        <v>2286</v>
      </c>
      <c r="M43" s="2">
        <v>410</v>
      </c>
      <c r="N43" s="2">
        <v>110</v>
      </c>
      <c r="O43" s="2">
        <v>211</v>
      </c>
      <c r="P43" s="2">
        <v>100</v>
      </c>
      <c r="Q43" s="2">
        <v>14243</v>
      </c>
      <c r="R43" s="2">
        <v>39</v>
      </c>
      <c r="S43" s="2">
        <v>5091</v>
      </c>
      <c r="T43" s="2">
        <v>28</v>
      </c>
      <c r="U43" s="2">
        <v>44</v>
      </c>
      <c r="V43" s="2">
        <v>43</v>
      </c>
      <c r="W43" s="2">
        <v>69</v>
      </c>
      <c r="X43" s="2">
        <v>46</v>
      </c>
      <c r="Y43" s="2">
        <v>23</v>
      </c>
      <c r="Z43" s="2">
        <v>15</v>
      </c>
      <c r="AA43" s="2">
        <v>21</v>
      </c>
      <c r="AB43" s="2">
        <v>20</v>
      </c>
      <c r="AC43" s="2">
        <v>24</v>
      </c>
    </row>
    <row r="44" spans="2:29" ht="9.75" customHeight="1">
      <c r="B44" s="5" t="s">
        <v>13</v>
      </c>
      <c r="C44" s="2">
        <v>104</v>
      </c>
      <c r="D44" s="2">
        <v>2024</v>
      </c>
      <c r="E44" s="2">
        <v>48</v>
      </c>
      <c r="F44" s="2">
        <v>68</v>
      </c>
      <c r="G44" s="2">
        <v>32</v>
      </c>
      <c r="H44" s="2">
        <v>119</v>
      </c>
      <c r="I44" s="2">
        <v>6790</v>
      </c>
      <c r="J44" s="2">
        <v>16652</v>
      </c>
      <c r="K44" s="2">
        <v>313</v>
      </c>
      <c r="L44" s="2">
        <v>4927</v>
      </c>
      <c r="M44" s="2">
        <v>848</v>
      </c>
      <c r="N44" s="2">
        <v>106</v>
      </c>
      <c r="O44" s="2">
        <v>176</v>
      </c>
      <c r="P44" s="2">
        <v>330</v>
      </c>
      <c r="Q44" s="2">
        <v>20745</v>
      </c>
      <c r="R44" s="2">
        <v>75</v>
      </c>
      <c r="S44" s="2">
        <v>8776</v>
      </c>
      <c r="T44" s="2">
        <v>78</v>
      </c>
      <c r="U44" s="2">
        <v>116</v>
      </c>
      <c r="V44" s="2">
        <v>178</v>
      </c>
      <c r="W44" s="2">
        <v>155</v>
      </c>
      <c r="X44" s="2">
        <v>157</v>
      </c>
      <c r="Y44" s="2">
        <v>36</v>
      </c>
      <c r="Z44" s="2">
        <v>41</v>
      </c>
      <c r="AA44" s="2">
        <v>59</v>
      </c>
      <c r="AB44" s="2">
        <v>35</v>
      </c>
      <c r="AC44" s="2">
        <v>49</v>
      </c>
    </row>
    <row r="45" spans="2:29" ht="9.75" customHeight="1">
      <c r="B45" s="5" t="s">
        <v>34</v>
      </c>
      <c r="C45" s="2">
        <v>33</v>
      </c>
      <c r="D45" s="2">
        <v>303</v>
      </c>
      <c r="E45" s="2">
        <v>24</v>
      </c>
      <c r="F45" s="2">
        <v>67</v>
      </c>
      <c r="G45" s="2">
        <v>12</v>
      </c>
      <c r="H45" s="2">
        <v>81</v>
      </c>
      <c r="I45" s="2">
        <v>1679</v>
      </c>
      <c r="J45" s="2">
        <v>3348</v>
      </c>
      <c r="K45" s="2">
        <v>104</v>
      </c>
      <c r="L45" s="2">
        <v>1692</v>
      </c>
      <c r="M45" s="2">
        <v>229</v>
      </c>
      <c r="N45" s="2">
        <v>137</v>
      </c>
      <c r="O45" s="2">
        <v>110</v>
      </c>
      <c r="P45" s="2">
        <v>120</v>
      </c>
      <c r="Q45" s="2">
        <v>8165</v>
      </c>
      <c r="R45" s="2">
        <v>214</v>
      </c>
      <c r="S45" s="2">
        <v>3544</v>
      </c>
      <c r="T45" s="2">
        <v>28</v>
      </c>
      <c r="U45" s="2">
        <v>33</v>
      </c>
      <c r="V45" s="2">
        <v>35</v>
      </c>
      <c r="W45" s="2">
        <v>27</v>
      </c>
      <c r="X45" s="2">
        <v>126</v>
      </c>
      <c r="Y45" s="2">
        <v>31</v>
      </c>
      <c r="Z45" s="2">
        <v>13</v>
      </c>
      <c r="AA45" s="2">
        <v>37</v>
      </c>
      <c r="AB45" s="2">
        <v>198</v>
      </c>
      <c r="AC45" s="2">
        <v>26</v>
      </c>
    </row>
    <row r="46" spans="2:29" ht="9.75" customHeight="1">
      <c r="B46" s="5" t="s">
        <v>35</v>
      </c>
      <c r="C46" s="2">
        <v>14</v>
      </c>
      <c r="D46" s="2">
        <v>366</v>
      </c>
      <c r="E46" s="2">
        <v>24</v>
      </c>
      <c r="F46" s="2">
        <v>36</v>
      </c>
      <c r="G46" s="2">
        <v>5</v>
      </c>
      <c r="H46" s="2">
        <v>27</v>
      </c>
      <c r="I46" s="2">
        <v>683</v>
      </c>
      <c r="J46" s="2">
        <v>1908</v>
      </c>
      <c r="K46" s="2">
        <v>101</v>
      </c>
      <c r="L46" s="2">
        <v>650</v>
      </c>
      <c r="M46" s="2">
        <v>213</v>
      </c>
      <c r="N46" s="2">
        <v>60</v>
      </c>
      <c r="O46" s="2">
        <v>123</v>
      </c>
      <c r="P46" s="2">
        <v>104</v>
      </c>
      <c r="Q46" s="2">
        <v>6558</v>
      </c>
      <c r="R46" s="2">
        <v>175</v>
      </c>
      <c r="S46" s="2">
        <v>3114</v>
      </c>
      <c r="T46" s="2">
        <v>15</v>
      </c>
      <c r="U46" s="2">
        <v>32</v>
      </c>
      <c r="V46" s="2">
        <v>30</v>
      </c>
      <c r="W46" s="2">
        <v>24</v>
      </c>
      <c r="X46" s="2">
        <v>85</v>
      </c>
      <c r="Y46" s="2">
        <v>14</v>
      </c>
      <c r="Z46" s="2">
        <v>15</v>
      </c>
      <c r="AA46" s="2">
        <v>37</v>
      </c>
      <c r="AB46" s="2">
        <v>3</v>
      </c>
      <c r="AC46" s="2">
        <v>16</v>
      </c>
    </row>
    <row r="47" spans="2:29" ht="9.75" customHeight="1">
      <c r="B47" s="5" t="s">
        <v>36</v>
      </c>
      <c r="C47" s="2">
        <v>13</v>
      </c>
      <c r="D47" s="2">
        <v>230</v>
      </c>
      <c r="E47" s="2">
        <v>9</v>
      </c>
      <c r="F47" s="2">
        <v>15</v>
      </c>
      <c r="G47" s="2">
        <v>9</v>
      </c>
      <c r="H47" s="2">
        <v>22</v>
      </c>
      <c r="I47" s="2">
        <v>785</v>
      </c>
      <c r="J47" s="2">
        <v>1949</v>
      </c>
      <c r="K47" s="2">
        <v>64</v>
      </c>
      <c r="L47" s="2">
        <v>913</v>
      </c>
      <c r="M47" s="2">
        <v>130</v>
      </c>
      <c r="N47" s="2">
        <v>32</v>
      </c>
      <c r="O47" s="2">
        <v>69</v>
      </c>
      <c r="P47" s="2">
        <v>71</v>
      </c>
      <c r="Q47" s="2">
        <v>4725</v>
      </c>
      <c r="R47" s="2">
        <v>142</v>
      </c>
      <c r="S47" s="2">
        <v>2522</v>
      </c>
      <c r="T47" s="2">
        <v>18</v>
      </c>
      <c r="U47" s="2">
        <v>19</v>
      </c>
      <c r="V47" s="2">
        <v>40</v>
      </c>
      <c r="W47" s="2">
        <v>26</v>
      </c>
      <c r="X47" s="2">
        <v>86</v>
      </c>
      <c r="Y47" s="2">
        <v>12</v>
      </c>
      <c r="Z47" s="2">
        <v>8</v>
      </c>
      <c r="AA47" s="2">
        <v>18</v>
      </c>
      <c r="AB47" s="2">
        <v>8</v>
      </c>
      <c r="AC47" s="2">
        <v>6</v>
      </c>
    </row>
    <row r="48" spans="1:29" ht="9.75" customHeight="1">
      <c r="A48" s="3" t="s">
        <v>104</v>
      </c>
      <c r="C48" s="2">
        <v>282</v>
      </c>
      <c r="D48" s="2">
        <v>7992</v>
      </c>
      <c r="E48" s="2">
        <v>222</v>
      </c>
      <c r="F48" s="2">
        <v>275</v>
      </c>
      <c r="G48" s="2">
        <v>92</v>
      </c>
      <c r="H48" s="2">
        <v>525</v>
      </c>
      <c r="I48" s="2">
        <v>17249</v>
      </c>
      <c r="J48" s="2">
        <v>48635</v>
      </c>
      <c r="K48" s="2">
        <v>1174</v>
      </c>
      <c r="L48" s="2">
        <v>14472</v>
      </c>
      <c r="M48" s="2">
        <v>2982</v>
      </c>
      <c r="N48" s="2">
        <v>610</v>
      </c>
      <c r="O48" s="2">
        <v>972</v>
      </c>
      <c r="P48" s="2">
        <v>1098</v>
      </c>
      <c r="Q48" s="2">
        <v>77248</v>
      </c>
      <c r="R48" s="2">
        <v>1003</v>
      </c>
      <c r="S48" s="2">
        <v>32504</v>
      </c>
      <c r="T48" s="2">
        <v>252</v>
      </c>
      <c r="U48" s="2">
        <v>386</v>
      </c>
      <c r="V48" s="2">
        <v>468</v>
      </c>
      <c r="W48" s="2">
        <v>471</v>
      </c>
      <c r="X48" s="2">
        <v>803</v>
      </c>
      <c r="Y48" s="2">
        <v>149</v>
      </c>
      <c r="Z48" s="2">
        <v>139</v>
      </c>
      <c r="AA48" s="2">
        <v>262</v>
      </c>
      <c r="AB48" s="2">
        <v>282</v>
      </c>
      <c r="AC48" s="2">
        <v>177</v>
      </c>
    </row>
    <row r="49" spans="2:29" s="4" customFormat="1" ht="9.75" customHeight="1">
      <c r="B49" s="6" t="s">
        <v>105</v>
      </c>
      <c r="C49" s="4">
        <f aca="true" t="shared" si="3" ref="C49:AC49">C48/210725</f>
        <v>0.0013382370387946376</v>
      </c>
      <c r="D49" s="4">
        <f t="shared" si="3"/>
        <v>0.03792620714200973</v>
      </c>
      <c r="E49" s="4">
        <f t="shared" si="3"/>
        <v>0.0010535057539447148</v>
      </c>
      <c r="F49" s="4">
        <f t="shared" si="3"/>
        <v>0.0013050183888954799</v>
      </c>
      <c r="G49" s="4">
        <f t="shared" si="3"/>
        <v>0.0004365879701032151</v>
      </c>
      <c r="H49" s="4">
        <f t="shared" si="3"/>
        <v>0.0024913987424368253</v>
      </c>
      <c r="I49" s="4">
        <f t="shared" si="3"/>
        <v>0.08185549887293866</v>
      </c>
      <c r="J49" s="4">
        <f t="shared" si="3"/>
        <v>0.23079843397793331</v>
      </c>
      <c r="K49" s="4">
        <f t="shared" si="3"/>
        <v>0.005571242140230158</v>
      </c>
      <c r="L49" s="4">
        <f t="shared" si="3"/>
        <v>0.0686771859058014</v>
      </c>
      <c r="M49" s="4">
        <f t="shared" si="3"/>
        <v>0.014151144857041168</v>
      </c>
      <c r="N49" s="4">
        <f t="shared" si="3"/>
        <v>0.0028947680626408828</v>
      </c>
      <c r="O49" s="4">
        <f t="shared" si="3"/>
        <v>0.004612646814568751</v>
      </c>
      <c r="P49" s="4">
        <f t="shared" si="3"/>
        <v>0.005210582512753589</v>
      </c>
      <c r="Q49" s="4">
        <f t="shared" si="3"/>
        <v>0.36658203820144736</v>
      </c>
      <c r="R49" s="4">
        <f t="shared" si="3"/>
        <v>0.004759757978407877</v>
      </c>
      <c r="S49" s="4">
        <f t="shared" si="3"/>
        <v>0.15424842804603156</v>
      </c>
      <c r="T49" s="4">
        <f t="shared" si="3"/>
        <v>0.001195871396369676</v>
      </c>
      <c r="U49" s="4">
        <f t="shared" si="3"/>
        <v>0.0018317712658678371</v>
      </c>
      <c r="V49" s="4">
        <f t="shared" si="3"/>
        <v>0.0022209040218293986</v>
      </c>
      <c r="W49" s="4">
        <f t="shared" si="3"/>
        <v>0.0022351405860718946</v>
      </c>
      <c r="X49" s="4">
        <f t="shared" si="3"/>
        <v>0.003810653695574801</v>
      </c>
      <c r="Y49" s="4">
        <f t="shared" si="3"/>
        <v>0.0007070826907106418</v>
      </c>
      <c r="Z49" s="4">
        <f t="shared" si="3"/>
        <v>0.000659627476568988</v>
      </c>
      <c r="AA49" s="4">
        <f t="shared" si="3"/>
        <v>0.00124332661051133</v>
      </c>
      <c r="AB49" s="4">
        <f t="shared" si="3"/>
        <v>0.0013382370387946376</v>
      </c>
      <c r="AC49" s="4">
        <f t="shared" si="3"/>
        <v>0.0008399572903072725</v>
      </c>
    </row>
    <row r="50" spans="2:29" ht="4.5" customHeight="1">
      <c r="B50" s="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9.75" customHeight="1">
      <c r="A51" s="3" t="s">
        <v>40</v>
      </c>
      <c r="B51" s="7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9.75" customHeight="1">
      <c r="B52" s="5" t="s">
        <v>13</v>
      </c>
      <c r="C52" s="2">
        <v>9</v>
      </c>
      <c r="D52" s="2">
        <v>110</v>
      </c>
      <c r="E52" s="2">
        <v>5</v>
      </c>
      <c r="F52" s="2">
        <v>4</v>
      </c>
      <c r="G52" s="2">
        <v>3</v>
      </c>
      <c r="H52" s="2">
        <v>19</v>
      </c>
      <c r="I52" s="2">
        <v>436</v>
      </c>
      <c r="J52" s="2">
        <v>969</v>
      </c>
      <c r="K52" s="2">
        <v>23</v>
      </c>
      <c r="L52" s="2">
        <v>606</v>
      </c>
      <c r="M52" s="2">
        <v>60</v>
      </c>
      <c r="N52" s="2">
        <v>3</v>
      </c>
      <c r="O52" s="2">
        <v>14</v>
      </c>
      <c r="P52" s="2">
        <v>24</v>
      </c>
      <c r="Q52" s="2">
        <v>1834</v>
      </c>
      <c r="R52" s="2">
        <v>5</v>
      </c>
      <c r="S52" s="2">
        <v>1055</v>
      </c>
      <c r="T52" s="2">
        <v>1</v>
      </c>
      <c r="U52" s="2">
        <v>3</v>
      </c>
      <c r="V52" s="2">
        <v>8</v>
      </c>
      <c r="W52" s="2">
        <v>16</v>
      </c>
      <c r="X52" s="2">
        <v>14</v>
      </c>
      <c r="Y52" s="2">
        <v>6</v>
      </c>
      <c r="Z52" s="2">
        <v>0</v>
      </c>
      <c r="AA52" s="2">
        <v>4</v>
      </c>
      <c r="AB52" s="2">
        <v>1</v>
      </c>
      <c r="AC52" s="2">
        <v>2</v>
      </c>
    </row>
    <row r="53" spans="2:29" ht="9.75" customHeight="1">
      <c r="B53" s="5" t="s">
        <v>38</v>
      </c>
      <c r="C53" s="2">
        <v>177</v>
      </c>
      <c r="D53" s="2">
        <v>2600</v>
      </c>
      <c r="E53" s="2">
        <v>201</v>
      </c>
      <c r="F53" s="2">
        <v>250</v>
      </c>
      <c r="G53" s="2">
        <v>82</v>
      </c>
      <c r="H53" s="2">
        <v>258</v>
      </c>
      <c r="I53" s="2">
        <v>9907</v>
      </c>
      <c r="J53" s="2">
        <v>28048</v>
      </c>
      <c r="K53" s="2">
        <v>949</v>
      </c>
      <c r="L53" s="2">
        <v>11816</v>
      </c>
      <c r="M53" s="2">
        <v>1481</v>
      </c>
      <c r="N53" s="2">
        <v>115</v>
      </c>
      <c r="O53" s="2">
        <v>316</v>
      </c>
      <c r="P53" s="2">
        <v>604</v>
      </c>
      <c r="Q53" s="2">
        <v>33488</v>
      </c>
      <c r="R53" s="2">
        <v>214</v>
      </c>
      <c r="S53" s="2">
        <v>14529</v>
      </c>
      <c r="T53" s="2">
        <v>115</v>
      </c>
      <c r="U53" s="2">
        <v>139</v>
      </c>
      <c r="V53" s="2">
        <v>190</v>
      </c>
      <c r="W53" s="2">
        <v>216</v>
      </c>
      <c r="X53" s="2">
        <v>254</v>
      </c>
      <c r="Y53" s="2">
        <v>236</v>
      </c>
      <c r="Z53" s="2">
        <v>78</v>
      </c>
      <c r="AA53" s="2">
        <v>111</v>
      </c>
      <c r="AB53" s="2">
        <v>86</v>
      </c>
      <c r="AC53" s="2">
        <v>76</v>
      </c>
    </row>
    <row r="54" spans="2:29" ht="9.75" customHeight="1">
      <c r="B54" s="5" t="s">
        <v>39</v>
      </c>
      <c r="C54" s="2">
        <v>32</v>
      </c>
      <c r="D54" s="2">
        <v>1260</v>
      </c>
      <c r="E54" s="2">
        <v>71</v>
      </c>
      <c r="F54" s="2">
        <v>100</v>
      </c>
      <c r="G54" s="2">
        <v>21</v>
      </c>
      <c r="H54" s="2">
        <v>99</v>
      </c>
      <c r="I54" s="2">
        <v>3477</v>
      </c>
      <c r="J54" s="2">
        <v>11636</v>
      </c>
      <c r="K54" s="2">
        <v>328</v>
      </c>
      <c r="L54" s="2">
        <v>4774</v>
      </c>
      <c r="M54" s="2">
        <v>668</v>
      </c>
      <c r="N54" s="2">
        <v>42</v>
      </c>
      <c r="O54" s="2">
        <v>153</v>
      </c>
      <c r="P54" s="2">
        <v>424</v>
      </c>
      <c r="Q54" s="2">
        <v>13152</v>
      </c>
      <c r="R54" s="2">
        <v>109</v>
      </c>
      <c r="S54" s="2">
        <v>6780</v>
      </c>
      <c r="T54" s="2">
        <v>58</v>
      </c>
      <c r="U54" s="2">
        <v>102</v>
      </c>
      <c r="V54" s="2">
        <v>115</v>
      </c>
      <c r="W54" s="2">
        <v>72</v>
      </c>
      <c r="X54" s="2">
        <v>123</v>
      </c>
      <c r="Y54" s="2">
        <v>56</v>
      </c>
      <c r="Z54" s="2">
        <v>51</v>
      </c>
      <c r="AA54" s="2">
        <v>29</v>
      </c>
      <c r="AB54" s="2">
        <v>13</v>
      </c>
      <c r="AC54" s="2">
        <v>43</v>
      </c>
    </row>
    <row r="55" spans="1:29" ht="9.75" customHeight="1">
      <c r="A55" s="3" t="s">
        <v>104</v>
      </c>
      <c r="C55" s="2">
        <v>218</v>
      </c>
      <c r="D55" s="2">
        <v>3970</v>
      </c>
      <c r="E55" s="2">
        <v>277</v>
      </c>
      <c r="F55" s="2">
        <v>354</v>
      </c>
      <c r="G55" s="2">
        <v>106</v>
      </c>
      <c r="H55" s="2">
        <v>376</v>
      </c>
      <c r="I55" s="2">
        <v>13820</v>
      </c>
      <c r="J55" s="2">
        <v>40653</v>
      </c>
      <c r="K55" s="2">
        <v>1300</v>
      </c>
      <c r="L55" s="2">
        <v>17196</v>
      </c>
      <c r="M55" s="2">
        <v>2209</v>
      </c>
      <c r="N55" s="2">
        <v>160</v>
      </c>
      <c r="O55" s="2">
        <v>483</v>
      </c>
      <c r="P55" s="2">
        <v>1052</v>
      </c>
      <c r="Q55" s="2">
        <v>48474</v>
      </c>
      <c r="R55" s="2">
        <v>328</v>
      </c>
      <c r="S55" s="2">
        <v>22364</v>
      </c>
      <c r="T55" s="2">
        <v>174</v>
      </c>
      <c r="U55" s="2">
        <v>244</v>
      </c>
      <c r="V55" s="2">
        <v>313</v>
      </c>
      <c r="W55" s="2">
        <v>304</v>
      </c>
      <c r="X55" s="2">
        <v>391</v>
      </c>
      <c r="Y55" s="2">
        <v>298</v>
      </c>
      <c r="Z55" s="2">
        <v>129</v>
      </c>
      <c r="AA55" s="2">
        <v>144</v>
      </c>
      <c r="AB55" s="2">
        <v>100</v>
      </c>
      <c r="AC55" s="2">
        <v>121</v>
      </c>
    </row>
    <row r="56" spans="2:29" s="4" customFormat="1" ht="9.75" customHeight="1">
      <c r="B56" s="6" t="s">
        <v>105</v>
      </c>
      <c r="C56" s="4">
        <f aca="true" t="shared" si="4" ref="C56:AC56">C55/155561</f>
        <v>0.0014013795231452614</v>
      </c>
      <c r="D56" s="4">
        <f t="shared" si="4"/>
        <v>0.025520535352691227</v>
      </c>
      <c r="E56" s="4">
        <f t="shared" si="4"/>
        <v>0.0017806519628955843</v>
      </c>
      <c r="F56" s="4">
        <f t="shared" si="4"/>
        <v>0.0022756346385019383</v>
      </c>
      <c r="G56" s="4">
        <f t="shared" si="4"/>
        <v>0.0006814047222632922</v>
      </c>
      <c r="H56" s="4">
        <f t="shared" si="4"/>
        <v>0.0024170582601037533</v>
      </c>
      <c r="I56" s="4">
        <f t="shared" si="4"/>
        <v>0.08883974775168584</v>
      </c>
      <c r="J56" s="4">
        <f t="shared" si="4"/>
        <v>0.2613315676808455</v>
      </c>
      <c r="K56" s="4">
        <f t="shared" si="4"/>
        <v>0.008356850367379999</v>
      </c>
      <c r="L56" s="4">
        <f t="shared" si="4"/>
        <v>0.11054184532112804</v>
      </c>
      <c r="M56" s="4">
        <f t="shared" si="4"/>
        <v>0.014200217278109552</v>
      </c>
      <c r="N56" s="4">
        <f t="shared" si="4"/>
        <v>0.0010285354298313844</v>
      </c>
      <c r="O56" s="4">
        <f t="shared" si="4"/>
        <v>0.003104891328803492</v>
      </c>
      <c r="P56" s="4">
        <f t="shared" si="4"/>
        <v>0.006762620451141353</v>
      </c>
      <c r="Q56" s="4">
        <f t="shared" si="4"/>
        <v>0.3116076651602908</v>
      </c>
      <c r="R56" s="4">
        <f t="shared" si="4"/>
        <v>0.002108497631154338</v>
      </c>
      <c r="S56" s="4">
        <f t="shared" si="4"/>
        <v>0.14376353970468175</v>
      </c>
      <c r="T56" s="4">
        <f t="shared" si="4"/>
        <v>0.0011185322799416306</v>
      </c>
      <c r="U56" s="4">
        <f t="shared" si="4"/>
        <v>0.0015685165304928613</v>
      </c>
      <c r="V56" s="4">
        <f t="shared" si="4"/>
        <v>0.002012072434607646</v>
      </c>
      <c r="W56" s="4">
        <f t="shared" si="4"/>
        <v>0.0019542173166796303</v>
      </c>
      <c r="X56" s="4">
        <f t="shared" si="4"/>
        <v>0.0025134834566504457</v>
      </c>
      <c r="Y56" s="4">
        <f t="shared" si="4"/>
        <v>0.0019156472380609537</v>
      </c>
      <c r="Z56" s="4">
        <f t="shared" si="4"/>
        <v>0.0008292566903015538</v>
      </c>
      <c r="AA56" s="4">
        <f t="shared" si="4"/>
        <v>0.000925681886848246</v>
      </c>
      <c r="AB56" s="4">
        <f t="shared" si="4"/>
        <v>0.0006428346436446153</v>
      </c>
      <c r="AC56" s="4">
        <f t="shared" si="4"/>
        <v>0.0007778299188099845</v>
      </c>
    </row>
    <row r="57" spans="2:29" ht="4.5" customHeight="1">
      <c r="B57" s="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.75" customHeight="1">
      <c r="A58" s="3" t="s">
        <v>41</v>
      </c>
      <c r="B58" s="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9.75" customHeight="1">
      <c r="B59" s="5" t="s">
        <v>13</v>
      </c>
      <c r="C59" s="2">
        <v>556</v>
      </c>
      <c r="D59" s="2">
        <v>7944</v>
      </c>
      <c r="E59" s="2">
        <v>171</v>
      </c>
      <c r="F59" s="2">
        <v>291</v>
      </c>
      <c r="G59" s="2">
        <v>177</v>
      </c>
      <c r="H59" s="2">
        <v>447</v>
      </c>
      <c r="I59" s="2">
        <v>31307</v>
      </c>
      <c r="J59" s="2">
        <v>60218</v>
      </c>
      <c r="K59" s="2">
        <v>1014</v>
      </c>
      <c r="L59" s="2">
        <v>23538</v>
      </c>
      <c r="M59" s="2">
        <v>2400</v>
      </c>
      <c r="N59" s="2">
        <v>438</v>
      </c>
      <c r="O59" s="2">
        <v>387</v>
      </c>
      <c r="P59" s="2">
        <v>605</v>
      </c>
      <c r="Q59" s="2">
        <v>36858</v>
      </c>
      <c r="R59" s="2">
        <v>203</v>
      </c>
      <c r="S59" s="2">
        <v>14530</v>
      </c>
      <c r="T59" s="2">
        <v>215</v>
      </c>
      <c r="U59" s="2">
        <v>395</v>
      </c>
      <c r="V59" s="2">
        <v>456</v>
      </c>
      <c r="W59" s="2">
        <v>368</v>
      </c>
      <c r="X59" s="2">
        <v>674</v>
      </c>
      <c r="Y59" s="2">
        <v>127</v>
      </c>
      <c r="Z59" s="2">
        <v>70</v>
      </c>
      <c r="AA59" s="2">
        <v>119</v>
      </c>
      <c r="AB59" s="2">
        <v>151</v>
      </c>
      <c r="AC59" s="2">
        <v>111</v>
      </c>
    </row>
    <row r="60" spans="2:29" ht="9.75" customHeight="1">
      <c r="B60" s="5" t="s">
        <v>29</v>
      </c>
      <c r="C60" s="2">
        <v>22</v>
      </c>
      <c r="D60" s="2">
        <v>317</v>
      </c>
      <c r="E60" s="2">
        <v>4</v>
      </c>
      <c r="F60" s="2">
        <v>8</v>
      </c>
      <c r="G60" s="2">
        <v>1</v>
      </c>
      <c r="H60" s="2">
        <v>16</v>
      </c>
      <c r="I60" s="2">
        <v>1471</v>
      </c>
      <c r="J60" s="2">
        <v>2759</v>
      </c>
      <c r="K60" s="2">
        <v>58</v>
      </c>
      <c r="L60" s="2">
        <v>935</v>
      </c>
      <c r="M60" s="2">
        <v>97</v>
      </c>
      <c r="N60" s="2">
        <v>78</v>
      </c>
      <c r="O60" s="2">
        <v>17</v>
      </c>
      <c r="P60" s="2">
        <v>34</v>
      </c>
      <c r="Q60" s="2">
        <v>1957</v>
      </c>
      <c r="R60" s="2">
        <v>7</v>
      </c>
      <c r="S60" s="2">
        <v>865</v>
      </c>
      <c r="T60" s="2">
        <v>13</v>
      </c>
      <c r="U60" s="2">
        <v>24</v>
      </c>
      <c r="V60" s="2">
        <v>20</v>
      </c>
      <c r="W60" s="2">
        <v>16</v>
      </c>
      <c r="X60" s="2">
        <v>17</v>
      </c>
      <c r="Y60" s="2">
        <v>11</v>
      </c>
      <c r="Z60" s="2">
        <v>2</v>
      </c>
      <c r="AA60" s="2">
        <v>4</v>
      </c>
      <c r="AB60" s="2">
        <v>7</v>
      </c>
      <c r="AC60" s="2">
        <v>6</v>
      </c>
    </row>
    <row r="61" spans="1:29" ht="9.75" customHeight="1">
      <c r="A61" s="3" t="s">
        <v>104</v>
      </c>
      <c r="C61" s="2">
        <v>578</v>
      </c>
      <c r="D61" s="2">
        <v>8261</v>
      </c>
      <c r="E61" s="2">
        <v>175</v>
      </c>
      <c r="F61" s="2">
        <v>299</v>
      </c>
      <c r="G61" s="2">
        <v>178</v>
      </c>
      <c r="H61" s="2">
        <v>463</v>
      </c>
      <c r="I61" s="2">
        <v>32778</v>
      </c>
      <c r="J61" s="2">
        <v>62977</v>
      </c>
      <c r="K61" s="2">
        <v>1072</v>
      </c>
      <c r="L61" s="2">
        <v>24473</v>
      </c>
      <c r="M61" s="2">
        <v>2497</v>
      </c>
      <c r="N61" s="2">
        <v>516</v>
      </c>
      <c r="O61" s="2">
        <v>404</v>
      </c>
      <c r="P61" s="2">
        <v>639</v>
      </c>
      <c r="Q61" s="2">
        <v>38815</v>
      </c>
      <c r="R61" s="2">
        <v>210</v>
      </c>
      <c r="S61" s="2">
        <v>15395</v>
      </c>
      <c r="T61" s="2">
        <v>228</v>
      </c>
      <c r="U61" s="2">
        <v>419</v>
      </c>
      <c r="V61" s="2">
        <v>476</v>
      </c>
      <c r="W61" s="2">
        <v>384</v>
      </c>
      <c r="X61" s="2">
        <v>691</v>
      </c>
      <c r="Y61" s="2">
        <v>138</v>
      </c>
      <c r="Z61" s="2">
        <v>72</v>
      </c>
      <c r="AA61" s="2">
        <v>123</v>
      </c>
      <c r="AB61" s="2">
        <v>158</v>
      </c>
      <c r="AC61" s="2">
        <v>117</v>
      </c>
    </row>
    <row r="62" spans="2:29" s="4" customFormat="1" ht="9.75" customHeight="1">
      <c r="B62" s="6" t="s">
        <v>105</v>
      </c>
      <c r="C62" s="4">
        <f aca="true" t="shared" si="5" ref="C62:AC62">C61/192536</f>
        <v>0.0030020359828811234</v>
      </c>
      <c r="D62" s="4">
        <f t="shared" si="5"/>
        <v>0.04290626168612623</v>
      </c>
      <c r="E62" s="4">
        <f t="shared" si="5"/>
        <v>0.0009089209290730045</v>
      </c>
      <c r="F62" s="4">
        <f t="shared" si="5"/>
        <v>0.0015529563302447336</v>
      </c>
      <c r="G62" s="4">
        <f t="shared" si="5"/>
        <v>0.000924502430714256</v>
      </c>
      <c r="H62" s="4">
        <f t="shared" si="5"/>
        <v>0.0024047450866331492</v>
      </c>
      <c r="I62" s="4">
        <f t="shared" si="5"/>
        <v>0.17024348693231395</v>
      </c>
      <c r="J62" s="4">
        <f t="shared" si="5"/>
        <v>0.327092076287032</v>
      </c>
      <c r="K62" s="4">
        <f t="shared" si="5"/>
        <v>0.005567789919807205</v>
      </c>
      <c r="L62" s="4">
        <f t="shared" si="5"/>
        <v>0.12710869655544937</v>
      </c>
      <c r="M62" s="4">
        <f t="shared" si="5"/>
        <v>0.01296900319940167</v>
      </c>
      <c r="N62" s="4">
        <f t="shared" si="5"/>
        <v>0.002680018282295259</v>
      </c>
      <c r="O62" s="4">
        <f t="shared" si="5"/>
        <v>0.002098308887688536</v>
      </c>
      <c r="P62" s="4">
        <f t="shared" si="5"/>
        <v>0.0033188598495865708</v>
      </c>
      <c r="Q62" s="4">
        <f t="shared" si="5"/>
        <v>0.20159866206839241</v>
      </c>
      <c r="R62" s="4">
        <f t="shared" si="5"/>
        <v>0.0010907051148876055</v>
      </c>
      <c r="S62" s="4">
        <f t="shared" si="5"/>
        <v>0.07995907258902231</v>
      </c>
      <c r="T62" s="4">
        <f t="shared" si="5"/>
        <v>0.0011841941247351146</v>
      </c>
      <c r="U62" s="4">
        <f t="shared" si="5"/>
        <v>0.002176216395894794</v>
      </c>
      <c r="V62" s="4">
        <f t="shared" si="5"/>
        <v>0.0024722649270785724</v>
      </c>
      <c r="W62" s="4">
        <f t="shared" si="5"/>
        <v>0.001994432210080193</v>
      </c>
      <c r="X62" s="4">
        <f t="shared" si="5"/>
        <v>0.003588939211368264</v>
      </c>
      <c r="Y62" s="4">
        <f t="shared" si="5"/>
        <v>0.0007167490754975693</v>
      </c>
      <c r="Z62" s="4">
        <f t="shared" si="5"/>
        <v>0.00037395603939003615</v>
      </c>
      <c r="AA62" s="4">
        <f t="shared" si="5"/>
        <v>0.0006388415672913117</v>
      </c>
      <c r="AB62" s="4">
        <f t="shared" si="5"/>
        <v>0.0008206257531059127</v>
      </c>
      <c r="AC62" s="4">
        <f t="shared" si="5"/>
        <v>0.0006076785640088088</v>
      </c>
    </row>
    <row r="63" spans="2:29" ht="4.5" customHeight="1">
      <c r="B63" s="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.75" customHeight="1">
      <c r="A64" s="3" t="s">
        <v>43</v>
      </c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9.75" customHeight="1">
      <c r="B65" s="5" t="s">
        <v>42</v>
      </c>
      <c r="C65" s="2">
        <v>37</v>
      </c>
      <c r="D65" s="2">
        <v>1646</v>
      </c>
      <c r="E65" s="2">
        <v>86</v>
      </c>
      <c r="F65" s="2">
        <v>115</v>
      </c>
      <c r="G65" s="2">
        <v>12</v>
      </c>
      <c r="H65" s="2">
        <v>90</v>
      </c>
      <c r="I65" s="2">
        <v>3681</v>
      </c>
      <c r="J65" s="2">
        <v>21264</v>
      </c>
      <c r="K65" s="2">
        <v>155</v>
      </c>
      <c r="L65" s="2">
        <v>3256</v>
      </c>
      <c r="M65" s="2">
        <v>641</v>
      </c>
      <c r="N65" s="2">
        <v>22</v>
      </c>
      <c r="O65" s="2">
        <v>109</v>
      </c>
      <c r="P65" s="2">
        <v>237</v>
      </c>
      <c r="Q65" s="2">
        <v>12470</v>
      </c>
      <c r="R65" s="2">
        <v>102</v>
      </c>
      <c r="S65" s="2">
        <v>4351</v>
      </c>
      <c r="T65" s="2">
        <v>68</v>
      </c>
      <c r="U65" s="2">
        <v>82</v>
      </c>
      <c r="V65" s="2">
        <v>68</v>
      </c>
      <c r="W65" s="2">
        <v>113</v>
      </c>
      <c r="X65" s="2">
        <v>55</v>
      </c>
      <c r="Y65" s="2">
        <v>37</v>
      </c>
      <c r="Z65" s="2">
        <v>15</v>
      </c>
      <c r="AA65" s="2">
        <v>32</v>
      </c>
      <c r="AB65" s="2">
        <v>57</v>
      </c>
      <c r="AC65" s="2">
        <v>31</v>
      </c>
    </row>
    <row r="66" spans="2:29" ht="9.75" customHeight="1">
      <c r="B66" s="5" t="s">
        <v>26</v>
      </c>
      <c r="C66" s="2">
        <v>126</v>
      </c>
      <c r="D66" s="2">
        <v>4742</v>
      </c>
      <c r="E66" s="2">
        <v>123</v>
      </c>
      <c r="F66" s="2">
        <v>159</v>
      </c>
      <c r="G66" s="2">
        <v>29</v>
      </c>
      <c r="H66" s="2">
        <v>216</v>
      </c>
      <c r="I66" s="2">
        <v>10663</v>
      </c>
      <c r="J66" s="2">
        <v>77734</v>
      </c>
      <c r="K66" s="2">
        <v>669</v>
      </c>
      <c r="L66" s="2">
        <v>13377</v>
      </c>
      <c r="M66" s="2">
        <v>1906</v>
      </c>
      <c r="N66" s="2">
        <v>94</v>
      </c>
      <c r="O66" s="2">
        <v>345</v>
      </c>
      <c r="P66" s="2">
        <v>633</v>
      </c>
      <c r="Q66" s="2">
        <v>37959</v>
      </c>
      <c r="R66" s="2">
        <v>211</v>
      </c>
      <c r="S66" s="2">
        <v>14362</v>
      </c>
      <c r="T66" s="2">
        <v>187</v>
      </c>
      <c r="U66" s="2">
        <v>252</v>
      </c>
      <c r="V66" s="2">
        <v>253</v>
      </c>
      <c r="W66" s="2">
        <v>386</v>
      </c>
      <c r="X66" s="2">
        <v>258</v>
      </c>
      <c r="Y66" s="2">
        <v>85</v>
      </c>
      <c r="Z66" s="2">
        <v>53</v>
      </c>
      <c r="AA66" s="2">
        <v>100</v>
      </c>
      <c r="AB66" s="2">
        <v>106</v>
      </c>
      <c r="AC66" s="2">
        <v>83</v>
      </c>
    </row>
    <row r="67" spans="1:29" ht="9.75" customHeight="1">
      <c r="A67" s="3" t="s">
        <v>104</v>
      </c>
      <c r="C67" s="2">
        <v>163</v>
      </c>
      <c r="D67" s="2">
        <v>6388</v>
      </c>
      <c r="E67" s="2">
        <v>209</v>
      </c>
      <c r="F67" s="2">
        <v>274</v>
      </c>
      <c r="G67" s="2">
        <v>41</v>
      </c>
      <c r="H67" s="2">
        <v>306</v>
      </c>
      <c r="I67" s="2">
        <v>14344</v>
      </c>
      <c r="J67" s="2">
        <v>98998</v>
      </c>
      <c r="K67" s="2">
        <v>824</v>
      </c>
      <c r="L67" s="2">
        <v>16633</v>
      </c>
      <c r="M67" s="2">
        <v>2547</v>
      </c>
      <c r="N67" s="2">
        <v>116</v>
      </c>
      <c r="O67" s="2">
        <v>454</v>
      </c>
      <c r="P67" s="2">
        <v>870</v>
      </c>
      <c r="Q67" s="2">
        <v>50429</v>
      </c>
      <c r="R67" s="2">
        <v>313</v>
      </c>
      <c r="S67" s="2">
        <v>18713</v>
      </c>
      <c r="T67" s="2">
        <v>255</v>
      </c>
      <c r="U67" s="2">
        <v>334</v>
      </c>
      <c r="V67" s="2">
        <v>321</v>
      </c>
      <c r="W67" s="2">
        <v>499</v>
      </c>
      <c r="X67" s="2">
        <v>313</v>
      </c>
      <c r="Y67" s="2">
        <v>122</v>
      </c>
      <c r="Z67" s="2">
        <v>68</v>
      </c>
      <c r="AA67" s="2">
        <v>132</v>
      </c>
      <c r="AB67" s="2">
        <v>163</v>
      </c>
      <c r="AC67" s="2">
        <v>114</v>
      </c>
    </row>
    <row r="68" spans="2:29" s="4" customFormat="1" ht="9.75" customHeight="1">
      <c r="B68" s="6" t="s">
        <v>105</v>
      </c>
      <c r="C68" s="4">
        <f aca="true" t="shared" si="6" ref="C68:AC68">C67/213944</f>
        <v>0.0007618816138802678</v>
      </c>
      <c r="D68" s="4">
        <f t="shared" si="6"/>
        <v>0.02985828067157761</v>
      </c>
      <c r="E68" s="4">
        <f t="shared" si="6"/>
        <v>0.0009768911490857421</v>
      </c>
      <c r="F68" s="4">
        <f t="shared" si="6"/>
        <v>0.0012807089705717384</v>
      </c>
      <c r="G68" s="4">
        <f t="shared" si="6"/>
        <v>0.00019163893355270538</v>
      </c>
      <c r="H68" s="4">
        <f t="shared" si="6"/>
        <v>0.0014302808211494598</v>
      </c>
      <c r="I68" s="4">
        <f t="shared" si="6"/>
        <v>0.06704558202146356</v>
      </c>
      <c r="J68" s="4">
        <f t="shared" si="6"/>
        <v>0.4627285644841641</v>
      </c>
      <c r="K68" s="4">
        <f t="shared" si="6"/>
        <v>0.003851475152376323</v>
      </c>
      <c r="L68" s="4">
        <f t="shared" si="6"/>
        <v>0.07774464345810118</v>
      </c>
      <c r="M68" s="4">
        <f t="shared" si="6"/>
        <v>0.011904984481920502</v>
      </c>
      <c r="N68" s="4">
        <f t="shared" si="6"/>
        <v>0.0005421979583442396</v>
      </c>
      <c r="O68" s="4">
        <f t="shared" si="6"/>
        <v>0.0021220506300714207</v>
      </c>
      <c r="P68" s="4">
        <f t="shared" si="6"/>
        <v>0.0040664846875817975</v>
      </c>
      <c r="Q68" s="4">
        <f t="shared" si="6"/>
        <v>0.23571121414949706</v>
      </c>
      <c r="R68" s="4">
        <f t="shared" si="6"/>
        <v>0.0014629996634633361</v>
      </c>
      <c r="S68" s="4">
        <f t="shared" si="6"/>
        <v>0.08746681374565307</v>
      </c>
      <c r="T68" s="4">
        <f t="shared" si="6"/>
        <v>0.0011919006842912164</v>
      </c>
      <c r="U68" s="4">
        <f t="shared" si="6"/>
        <v>0.0015611561904049658</v>
      </c>
      <c r="V68" s="4">
        <f t="shared" si="6"/>
        <v>0.0015003926261077665</v>
      </c>
      <c r="W68" s="4">
        <f t="shared" si="6"/>
        <v>0.002332386044946341</v>
      </c>
      <c r="X68" s="4">
        <f t="shared" si="6"/>
        <v>0.0014629996634633361</v>
      </c>
      <c r="Y68" s="4">
        <f t="shared" si="6"/>
        <v>0.0005702426803275624</v>
      </c>
      <c r="Z68" s="4">
        <f t="shared" si="6"/>
        <v>0.0003178401824776577</v>
      </c>
      <c r="AA68" s="4">
        <f t="shared" si="6"/>
        <v>0.0006169838836331003</v>
      </c>
      <c r="AB68" s="4">
        <f t="shared" si="6"/>
        <v>0.0007618816138802678</v>
      </c>
      <c r="AC68" s="4">
        <f t="shared" si="6"/>
        <v>0.0005328497176831321</v>
      </c>
    </row>
    <row r="69" spans="2:29" ht="4.5" customHeight="1">
      <c r="B69" s="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.75" customHeight="1">
      <c r="A70" s="3" t="s">
        <v>53</v>
      </c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9.75" customHeight="1">
      <c r="B71" s="5" t="s">
        <v>44</v>
      </c>
      <c r="C71" s="2">
        <v>7</v>
      </c>
      <c r="D71" s="2">
        <v>366</v>
      </c>
      <c r="E71" s="2">
        <v>16</v>
      </c>
      <c r="F71" s="2">
        <v>13</v>
      </c>
      <c r="G71" s="2">
        <v>4</v>
      </c>
      <c r="H71" s="2">
        <v>15</v>
      </c>
      <c r="I71" s="2">
        <v>1039</v>
      </c>
      <c r="J71" s="2">
        <v>2786</v>
      </c>
      <c r="K71" s="2">
        <v>53</v>
      </c>
      <c r="L71" s="2">
        <v>755</v>
      </c>
      <c r="M71" s="2">
        <v>133</v>
      </c>
      <c r="N71" s="2">
        <v>20</v>
      </c>
      <c r="O71" s="2">
        <v>102</v>
      </c>
      <c r="P71" s="2">
        <v>64</v>
      </c>
      <c r="Q71" s="2">
        <v>5385</v>
      </c>
      <c r="R71" s="2">
        <v>24</v>
      </c>
      <c r="S71" s="2">
        <v>1946</v>
      </c>
      <c r="T71" s="2">
        <v>15</v>
      </c>
      <c r="U71" s="2">
        <v>20</v>
      </c>
      <c r="V71" s="2">
        <v>29</v>
      </c>
      <c r="W71" s="2">
        <v>41</v>
      </c>
      <c r="X71" s="2">
        <v>30</v>
      </c>
      <c r="Y71" s="2">
        <v>8</v>
      </c>
      <c r="Z71" s="2">
        <v>8</v>
      </c>
      <c r="AA71" s="2">
        <v>19</v>
      </c>
      <c r="AB71" s="2">
        <v>4</v>
      </c>
      <c r="AC71" s="2">
        <v>12</v>
      </c>
    </row>
    <row r="72" spans="2:29" ht="9.75" customHeight="1">
      <c r="B72" s="5" t="s">
        <v>45</v>
      </c>
      <c r="C72" s="2">
        <v>17</v>
      </c>
      <c r="D72" s="2">
        <v>490</v>
      </c>
      <c r="E72" s="2">
        <v>11</v>
      </c>
      <c r="F72" s="2">
        <v>18</v>
      </c>
      <c r="G72" s="2">
        <v>3</v>
      </c>
      <c r="H72" s="2">
        <v>20</v>
      </c>
      <c r="I72" s="2">
        <v>1042</v>
      </c>
      <c r="J72" s="2">
        <v>3663</v>
      </c>
      <c r="K72" s="2">
        <v>69</v>
      </c>
      <c r="L72" s="2">
        <v>837</v>
      </c>
      <c r="M72" s="2">
        <v>158</v>
      </c>
      <c r="N72" s="2">
        <v>29</v>
      </c>
      <c r="O72" s="2">
        <v>152</v>
      </c>
      <c r="P72" s="2">
        <v>78</v>
      </c>
      <c r="Q72" s="2">
        <v>5996</v>
      </c>
      <c r="R72" s="2">
        <v>48</v>
      </c>
      <c r="S72" s="2">
        <v>2841</v>
      </c>
      <c r="T72" s="2">
        <v>22</v>
      </c>
      <c r="U72" s="2">
        <v>32</v>
      </c>
      <c r="V72" s="2">
        <v>38</v>
      </c>
      <c r="W72" s="2">
        <v>42</v>
      </c>
      <c r="X72" s="2">
        <v>36</v>
      </c>
      <c r="Y72" s="2">
        <v>6</v>
      </c>
      <c r="Z72" s="2">
        <v>8</v>
      </c>
      <c r="AA72" s="2">
        <v>19</v>
      </c>
      <c r="AB72" s="2">
        <v>5</v>
      </c>
      <c r="AC72" s="2">
        <v>8</v>
      </c>
    </row>
    <row r="73" spans="2:29" ht="9.75" customHeight="1">
      <c r="B73" s="5" t="s">
        <v>46</v>
      </c>
      <c r="C73" s="2">
        <v>107</v>
      </c>
      <c r="D73" s="2">
        <v>1814</v>
      </c>
      <c r="E73" s="2">
        <v>215</v>
      </c>
      <c r="F73" s="2">
        <v>68</v>
      </c>
      <c r="G73" s="2">
        <v>318</v>
      </c>
      <c r="H73" s="2">
        <v>220</v>
      </c>
      <c r="I73" s="2">
        <v>7398</v>
      </c>
      <c r="J73" s="2">
        <v>17939</v>
      </c>
      <c r="K73" s="2">
        <v>286</v>
      </c>
      <c r="L73" s="2">
        <v>16230</v>
      </c>
      <c r="M73" s="2">
        <v>1634</v>
      </c>
      <c r="N73" s="2">
        <v>131</v>
      </c>
      <c r="O73" s="2">
        <v>246</v>
      </c>
      <c r="P73" s="2">
        <v>689</v>
      </c>
      <c r="Q73" s="2">
        <v>35558</v>
      </c>
      <c r="R73" s="2">
        <v>304</v>
      </c>
      <c r="S73" s="2">
        <v>14511</v>
      </c>
      <c r="T73" s="2">
        <v>66</v>
      </c>
      <c r="U73" s="2">
        <v>155</v>
      </c>
      <c r="V73" s="2">
        <v>100</v>
      </c>
      <c r="W73" s="2">
        <v>147</v>
      </c>
      <c r="X73" s="2">
        <v>171</v>
      </c>
      <c r="Y73" s="2">
        <v>50</v>
      </c>
      <c r="Z73" s="2">
        <v>61</v>
      </c>
      <c r="AA73" s="2">
        <v>57</v>
      </c>
      <c r="AB73" s="2">
        <v>91</v>
      </c>
      <c r="AC73" s="2">
        <v>132</v>
      </c>
    </row>
    <row r="74" spans="2:29" ht="9.75" customHeight="1">
      <c r="B74" s="5" t="s">
        <v>47</v>
      </c>
      <c r="C74" s="2">
        <v>5</v>
      </c>
      <c r="D74" s="2">
        <v>163</v>
      </c>
      <c r="E74" s="2">
        <v>9</v>
      </c>
      <c r="F74" s="2">
        <v>3</v>
      </c>
      <c r="G74" s="2">
        <v>3</v>
      </c>
      <c r="H74" s="2">
        <v>17</v>
      </c>
      <c r="I74" s="2">
        <v>497</v>
      </c>
      <c r="J74" s="2">
        <v>1296</v>
      </c>
      <c r="K74" s="2">
        <v>44</v>
      </c>
      <c r="L74" s="2">
        <v>491</v>
      </c>
      <c r="M74" s="2">
        <v>100</v>
      </c>
      <c r="N74" s="2">
        <v>10</v>
      </c>
      <c r="O74" s="2">
        <v>43</v>
      </c>
      <c r="P74" s="2">
        <v>164</v>
      </c>
      <c r="Q74" s="2">
        <v>1759</v>
      </c>
      <c r="R74" s="2">
        <v>83</v>
      </c>
      <c r="S74" s="2">
        <v>912</v>
      </c>
      <c r="T74" s="2">
        <v>8</v>
      </c>
      <c r="U74" s="2">
        <v>21</v>
      </c>
      <c r="V74" s="2">
        <v>24</v>
      </c>
      <c r="W74" s="2">
        <v>20</v>
      </c>
      <c r="X74" s="2">
        <v>38</v>
      </c>
      <c r="Y74" s="2">
        <v>4</v>
      </c>
      <c r="Z74" s="2">
        <v>1</v>
      </c>
      <c r="AA74" s="2">
        <v>11</v>
      </c>
      <c r="AB74" s="2">
        <v>2</v>
      </c>
      <c r="AC74" s="2">
        <v>5</v>
      </c>
    </row>
    <row r="75" spans="2:29" ht="9.75" customHeight="1">
      <c r="B75" s="5" t="s">
        <v>48</v>
      </c>
      <c r="C75" s="2">
        <v>4</v>
      </c>
      <c r="D75" s="2">
        <v>212</v>
      </c>
      <c r="E75" s="2">
        <v>3</v>
      </c>
      <c r="F75" s="2">
        <v>2</v>
      </c>
      <c r="G75" s="2">
        <v>2</v>
      </c>
      <c r="H75" s="2">
        <v>0</v>
      </c>
      <c r="I75" s="2">
        <v>487</v>
      </c>
      <c r="J75" s="2">
        <v>1423</v>
      </c>
      <c r="K75" s="2">
        <v>38</v>
      </c>
      <c r="L75" s="2">
        <v>845</v>
      </c>
      <c r="M75" s="2">
        <v>176</v>
      </c>
      <c r="N75" s="2">
        <v>14</v>
      </c>
      <c r="O75" s="2">
        <v>78</v>
      </c>
      <c r="P75" s="2">
        <v>36</v>
      </c>
      <c r="Q75" s="2">
        <v>4036</v>
      </c>
      <c r="R75" s="2">
        <v>9</v>
      </c>
      <c r="S75" s="2">
        <v>1839</v>
      </c>
      <c r="T75" s="2">
        <v>6</v>
      </c>
      <c r="U75" s="2">
        <v>11</v>
      </c>
      <c r="V75" s="2">
        <v>25</v>
      </c>
      <c r="W75" s="2">
        <v>20</v>
      </c>
      <c r="X75" s="2">
        <v>10</v>
      </c>
      <c r="Y75" s="2">
        <v>6</v>
      </c>
      <c r="Z75" s="2">
        <v>2</v>
      </c>
      <c r="AA75" s="2">
        <v>13</v>
      </c>
      <c r="AB75" s="2">
        <v>4</v>
      </c>
      <c r="AC75" s="2">
        <v>10</v>
      </c>
    </row>
    <row r="76" spans="2:29" ht="9.75" customHeight="1">
      <c r="B76" s="5" t="s">
        <v>49</v>
      </c>
      <c r="C76" s="2">
        <v>7</v>
      </c>
      <c r="D76" s="2">
        <v>153</v>
      </c>
      <c r="E76" s="2">
        <v>3</v>
      </c>
      <c r="F76" s="2">
        <v>6</v>
      </c>
      <c r="G76" s="2">
        <v>5</v>
      </c>
      <c r="H76" s="2">
        <v>6</v>
      </c>
      <c r="I76" s="2">
        <v>381</v>
      </c>
      <c r="J76" s="2">
        <v>1162</v>
      </c>
      <c r="K76" s="2">
        <v>35</v>
      </c>
      <c r="L76" s="2">
        <v>510</v>
      </c>
      <c r="M76" s="2">
        <v>110</v>
      </c>
      <c r="N76" s="2">
        <v>15</v>
      </c>
      <c r="O76" s="2">
        <v>56</v>
      </c>
      <c r="P76" s="2">
        <v>36</v>
      </c>
      <c r="Q76" s="2">
        <v>2070</v>
      </c>
      <c r="R76" s="2">
        <v>8</v>
      </c>
      <c r="S76" s="2">
        <v>1431</v>
      </c>
      <c r="T76" s="2">
        <v>3</v>
      </c>
      <c r="U76" s="2">
        <v>11</v>
      </c>
      <c r="V76" s="2">
        <v>11</v>
      </c>
      <c r="W76" s="2">
        <v>14</v>
      </c>
      <c r="X76" s="2">
        <v>19</v>
      </c>
      <c r="Y76" s="2">
        <v>5</v>
      </c>
      <c r="Z76" s="2">
        <v>3</v>
      </c>
      <c r="AA76" s="2">
        <v>8</v>
      </c>
      <c r="AB76" s="2">
        <v>4</v>
      </c>
      <c r="AC76" s="2">
        <v>5</v>
      </c>
    </row>
    <row r="77" spans="2:29" ht="9.75" customHeight="1">
      <c r="B77" s="5" t="s">
        <v>50</v>
      </c>
      <c r="C77" s="2">
        <v>8</v>
      </c>
      <c r="D77" s="2">
        <v>122</v>
      </c>
      <c r="E77" s="2">
        <v>3</v>
      </c>
      <c r="F77" s="2">
        <v>3</v>
      </c>
      <c r="G77" s="2">
        <v>4</v>
      </c>
      <c r="H77" s="2">
        <v>7</v>
      </c>
      <c r="I77" s="2">
        <v>165</v>
      </c>
      <c r="J77" s="2">
        <v>1047</v>
      </c>
      <c r="K77" s="2">
        <v>42</v>
      </c>
      <c r="L77" s="2">
        <v>404</v>
      </c>
      <c r="M77" s="2">
        <v>81</v>
      </c>
      <c r="N77" s="2">
        <v>15</v>
      </c>
      <c r="O77" s="2">
        <v>56</v>
      </c>
      <c r="P77" s="2">
        <v>19</v>
      </c>
      <c r="Q77" s="2">
        <v>865</v>
      </c>
      <c r="R77" s="2">
        <v>2</v>
      </c>
      <c r="S77" s="2">
        <v>399</v>
      </c>
      <c r="T77" s="2">
        <v>9</v>
      </c>
      <c r="U77" s="2">
        <v>11</v>
      </c>
      <c r="V77" s="2">
        <v>12</v>
      </c>
      <c r="W77" s="2">
        <v>16</v>
      </c>
      <c r="X77" s="2">
        <v>13</v>
      </c>
      <c r="Y77" s="2">
        <v>1</v>
      </c>
      <c r="Z77" s="2">
        <v>0</v>
      </c>
      <c r="AA77" s="2">
        <v>2</v>
      </c>
      <c r="AB77" s="2">
        <v>2</v>
      </c>
      <c r="AC77" s="2">
        <v>6</v>
      </c>
    </row>
    <row r="78" spans="2:29" ht="9.75" customHeight="1">
      <c r="B78" s="5" t="s">
        <v>13</v>
      </c>
      <c r="C78" s="2">
        <v>25</v>
      </c>
      <c r="D78" s="2">
        <v>283</v>
      </c>
      <c r="E78" s="2">
        <v>10</v>
      </c>
      <c r="F78" s="2">
        <v>11</v>
      </c>
      <c r="G78" s="2">
        <v>3</v>
      </c>
      <c r="H78" s="2">
        <v>22</v>
      </c>
      <c r="I78" s="2">
        <v>1216</v>
      </c>
      <c r="J78" s="2">
        <v>2558</v>
      </c>
      <c r="K78" s="2">
        <v>34</v>
      </c>
      <c r="L78" s="2">
        <v>826</v>
      </c>
      <c r="M78" s="2">
        <v>127</v>
      </c>
      <c r="N78" s="2">
        <v>10</v>
      </c>
      <c r="O78" s="2">
        <v>33</v>
      </c>
      <c r="P78" s="2">
        <v>63</v>
      </c>
      <c r="Q78" s="2">
        <v>4500</v>
      </c>
      <c r="R78" s="2">
        <v>13</v>
      </c>
      <c r="S78" s="2">
        <v>1765</v>
      </c>
      <c r="T78" s="2">
        <v>5</v>
      </c>
      <c r="U78" s="2">
        <v>19</v>
      </c>
      <c r="V78" s="2">
        <v>28</v>
      </c>
      <c r="W78" s="2">
        <v>27</v>
      </c>
      <c r="X78" s="2">
        <v>21</v>
      </c>
      <c r="Y78" s="2">
        <v>5</v>
      </c>
      <c r="Z78" s="2">
        <v>4</v>
      </c>
      <c r="AA78" s="2">
        <v>6</v>
      </c>
      <c r="AB78" s="2">
        <v>9</v>
      </c>
      <c r="AC78" s="2">
        <v>5</v>
      </c>
    </row>
    <row r="79" spans="2:29" ht="9.75" customHeight="1">
      <c r="B79" s="5" t="s">
        <v>39</v>
      </c>
      <c r="C79" s="2">
        <v>21</v>
      </c>
      <c r="D79" s="2">
        <v>680</v>
      </c>
      <c r="E79" s="2">
        <v>27</v>
      </c>
      <c r="F79" s="2">
        <v>55</v>
      </c>
      <c r="G79" s="2">
        <v>10</v>
      </c>
      <c r="H79" s="2">
        <v>51</v>
      </c>
      <c r="I79" s="2">
        <v>2043</v>
      </c>
      <c r="J79" s="2">
        <v>5656</v>
      </c>
      <c r="K79" s="2">
        <v>199</v>
      </c>
      <c r="L79" s="2">
        <v>2544</v>
      </c>
      <c r="M79" s="2">
        <v>423</v>
      </c>
      <c r="N79" s="2">
        <v>19</v>
      </c>
      <c r="O79" s="2">
        <v>80</v>
      </c>
      <c r="P79" s="2">
        <v>241</v>
      </c>
      <c r="Q79" s="2">
        <v>10967</v>
      </c>
      <c r="R79" s="2">
        <v>56</v>
      </c>
      <c r="S79" s="2">
        <v>5442</v>
      </c>
      <c r="T79" s="2">
        <v>32</v>
      </c>
      <c r="U79" s="2">
        <v>45</v>
      </c>
      <c r="V79" s="2">
        <v>82</v>
      </c>
      <c r="W79" s="2">
        <v>40</v>
      </c>
      <c r="X79" s="2">
        <v>59</v>
      </c>
      <c r="Y79" s="2">
        <v>63</v>
      </c>
      <c r="Z79" s="2">
        <v>28</v>
      </c>
      <c r="AA79" s="2">
        <v>24</v>
      </c>
      <c r="AB79" s="2">
        <v>18</v>
      </c>
      <c r="AC79" s="2">
        <v>10</v>
      </c>
    </row>
    <row r="80" spans="2:29" ht="9.75" customHeight="1">
      <c r="B80" s="5" t="s">
        <v>51</v>
      </c>
      <c r="C80" s="2">
        <v>1</v>
      </c>
      <c r="D80" s="2">
        <v>42</v>
      </c>
      <c r="E80" s="2">
        <v>1</v>
      </c>
      <c r="F80" s="2">
        <v>0</v>
      </c>
      <c r="G80" s="2">
        <v>3</v>
      </c>
      <c r="H80" s="2">
        <v>1</v>
      </c>
      <c r="I80" s="2">
        <v>73</v>
      </c>
      <c r="J80" s="2">
        <v>271</v>
      </c>
      <c r="K80" s="2">
        <v>2</v>
      </c>
      <c r="L80" s="2">
        <v>113</v>
      </c>
      <c r="M80" s="2">
        <v>79</v>
      </c>
      <c r="N80" s="2">
        <v>3</v>
      </c>
      <c r="O80" s="2">
        <v>3</v>
      </c>
      <c r="P80" s="2">
        <v>16</v>
      </c>
      <c r="Q80" s="2">
        <v>493</v>
      </c>
      <c r="R80" s="2">
        <v>4</v>
      </c>
      <c r="S80" s="2">
        <v>237</v>
      </c>
      <c r="T80" s="2">
        <v>1</v>
      </c>
      <c r="U80" s="2">
        <v>5</v>
      </c>
      <c r="V80" s="2">
        <v>0</v>
      </c>
      <c r="W80" s="2">
        <v>5</v>
      </c>
      <c r="X80" s="2">
        <v>4</v>
      </c>
      <c r="Y80" s="2">
        <v>0</v>
      </c>
      <c r="Z80" s="2">
        <v>0</v>
      </c>
      <c r="AA80" s="2">
        <v>1</v>
      </c>
      <c r="AB80" s="2">
        <v>0</v>
      </c>
      <c r="AC80" s="2">
        <v>1</v>
      </c>
    </row>
    <row r="81" spans="2:29" ht="9.75" customHeight="1">
      <c r="B81" s="5" t="s">
        <v>52</v>
      </c>
      <c r="C81" s="2">
        <v>13</v>
      </c>
      <c r="D81" s="2">
        <v>474</v>
      </c>
      <c r="E81" s="2">
        <v>18</v>
      </c>
      <c r="F81" s="2">
        <v>25</v>
      </c>
      <c r="G81" s="2">
        <v>0</v>
      </c>
      <c r="H81" s="2">
        <v>22</v>
      </c>
      <c r="I81" s="2">
        <v>876</v>
      </c>
      <c r="J81" s="2">
        <v>4208</v>
      </c>
      <c r="K81" s="2">
        <v>82</v>
      </c>
      <c r="L81" s="2">
        <v>915</v>
      </c>
      <c r="M81" s="2">
        <v>219</v>
      </c>
      <c r="N81" s="2">
        <v>20</v>
      </c>
      <c r="O81" s="2">
        <v>160</v>
      </c>
      <c r="P81" s="2">
        <v>75</v>
      </c>
      <c r="Q81" s="2">
        <v>5955</v>
      </c>
      <c r="R81" s="2">
        <v>59</v>
      </c>
      <c r="S81" s="2">
        <v>2535</v>
      </c>
      <c r="T81" s="2">
        <v>19</v>
      </c>
      <c r="U81" s="2">
        <v>40</v>
      </c>
      <c r="V81" s="2">
        <v>40</v>
      </c>
      <c r="W81" s="2">
        <v>39</v>
      </c>
      <c r="X81" s="2">
        <v>32</v>
      </c>
      <c r="Y81" s="2">
        <v>17</v>
      </c>
      <c r="Z81" s="2">
        <v>7</v>
      </c>
      <c r="AA81" s="2">
        <v>16</v>
      </c>
      <c r="AB81" s="2">
        <v>4</v>
      </c>
      <c r="AC81" s="2">
        <v>10</v>
      </c>
    </row>
    <row r="82" spans="1:29" ht="9.75" customHeight="1">
      <c r="A82" s="3" t="s">
        <v>104</v>
      </c>
      <c r="C82" s="2">
        <v>215</v>
      </c>
      <c r="D82" s="2">
        <v>4799</v>
      </c>
      <c r="E82" s="2">
        <v>316</v>
      </c>
      <c r="F82" s="2">
        <v>204</v>
      </c>
      <c r="G82" s="2">
        <v>355</v>
      </c>
      <c r="H82" s="2">
        <v>381</v>
      </c>
      <c r="I82" s="2">
        <v>15217</v>
      </c>
      <c r="J82" s="2">
        <v>42009</v>
      </c>
      <c r="K82" s="2">
        <v>884</v>
      </c>
      <c r="L82" s="2">
        <v>24470</v>
      </c>
      <c r="M82" s="2">
        <v>3240</v>
      </c>
      <c r="N82" s="2">
        <v>286</v>
      </c>
      <c r="O82" s="2">
        <v>1009</v>
      </c>
      <c r="P82" s="2">
        <v>1481</v>
      </c>
      <c r="Q82" s="2">
        <v>77584</v>
      </c>
      <c r="R82" s="2">
        <v>610</v>
      </c>
      <c r="S82" s="2">
        <v>33858</v>
      </c>
      <c r="T82" s="2">
        <v>186</v>
      </c>
      <c r="U82" s="2">
        <v>370</v>
      </c>
      <c r="V82" s="2">
        <v>389</v>
      </c>
      <c r="W82" s="2">
        <v>411</v>
      </c>
      <c r="X82" s="2">
        <v>433</v>
      </c>
      <c r="Y82" s="2">
        <v>165</v>
      </c>
      <c r="Z82" s="2">
        <v>122</v>
      </c>
      <c r="AA82" s="2">
        <v>176</v>
      </c>
      <c r="AB82" s="2">
        <v>143</v>
      </c>
      <c r="AC82" s="2">
        <v>204</v>
      </c>
    </row>
    <row r="83" spans="2:29" s="4" customFormat="1" ht="9.75" customHeight="1">
      <c r="B83" s="6" t="s">
        <v>105</v>
      </c>
      <c r="C83" s="4">
        <f aca="true" t="shared" si="7" ref="C83:AC83">C82/209517</f>
        <v>0.0010261697141520736</v>
      </c>
      <c r="D83" s="4">
        <f t="shared" si="7"/>
        <v>0.022905062596352565</v>
      </c>
      <c r="E83" s="4">
        <f t="shared" si="7"/>
        <v>0.001508230835683978</v>
      </c>
      <c r="F83" s="4">
        <f t="shared" si="7"/>
        <v>0.0009736680078466187</v>
      </c>
      <c r="G83" s="4">
        <f t="shared" si="7"/>
        <v>0.0016943732489487727</v>
      </c>
      <c r="H83" s="4">
        <f t="shared" si="7"/>
        <v>0.0018184681911253024</v>
      </c>
      <c r="I83" s="4">
        <f t="shared" si="7"/>
        <v>0.07262895135000978</v>
      </c>
      <c r="J83" s="4">
        <f t="shared" si="7"/>
        <v>0.20050401638053236</v>
      </c>
      <c r="K83" s="4">
        <f t="shared" si="7"/>
        <v>0.004219228034002014</v>
      </c>
      <c r="L83" s="4">
        <f t="shared" si="7"/>
        <v>0.11679243211768019</v>
      </c>
      <c r="M83" s="4">
        <f t="shared" si="7"/>
        <v>0.015464138948152179</v>
      </c>
      <c r="N83" s="4">
        <f t="shared" si="7"/>
        <v>0.0013650443639418282</v>
      </c>
      <c r="O83" s="4">
        <f t="shared" si="7"/>
        <v>0.004815838332927638</v>
      </c>
      <c r="P83" s="4">
        <f t="shared" si="7"/>
        <v>0.007068638821670795</v>
      </c>
      <c r="Q83" s="4">
        <f t="shared" si="7"/>
        <v>0.370299307454765</v>
      </c>
      <c r="R83" s="4">
        <f t="shared" si="7"/>
        <v>0.0029114582587570458</v>
      </c>
      <c r="S83" s="4">
        <f t="shared" si="7"/>
        <v>0.16160025200819025</v>
      </c>
      <c r="T83" s="4">
        <f t="shared" si="7"/>
        <v>0.0008877561248013287</v>
      </c>
      <c r="U83" s="4">
        <f t="shared" si="7"/>
        <v>0.0017659664848198476</v>
      </c>
      <c r="V83" s="4">
        <f t="shared" si="7"/>
        <v>0.0018566512502565424</v>
      </c>
      <c r="W83" s="4">
        <f t="shared" si="7"/>
        <v>0.001961654662867452</v>
      </c>
      <c r="X83" s="4">
        <f t="shared" si="7"/>
        <v>0.002066658075478362</v>
      </c>
      <c r="Y83" s="4">
        <f t="shared" si="7"/>
        <v>0.000787525594581824</v>
      </c>
      <c r="Z83" s="4">
        <f t="shared" si="7"/>
        <v>0.0005822916517514092</v>
      </c>
      <c r="AA83" s="4">
        <f t="shared" si="7"/>
        <v>0.0008400273008872789</v>
      </c>
      <c r="AB83" s="4">
        <f t="shared" si="7"/>
        <v>0.0006825221819709141</v>
      </c>
      <c r="AC83" s="4">
        <f t="shared" si="7"/>
        <v>0.0009736680078466187</v>
      </c>
    </row>
    <row r="84" spans="2:29" ht="4.5" customHeight="1">
      <c r="B84" s="7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9.75" customHeight="1">
      <c r="A85" s="3" t="s">
        <v>54</v>
      </c>
      <c r="B85" s="7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9.75" customHeight="1">
      <c r="B86" s="5" t="s">
        <v>42</v>
      </c>
      <c r="C86" s="2">
        <v>222</v>
      </c>
      <c r="D86" s="2">
        <v>16591</v>
      </c>
      <c r="E86" s="2">
        <v>341</v>
      </c>
      <c r="F86" s="2">
        <v>184</v>
      </c>
      <c r="G86" s="2">
        <v>104</v>
      </c>
      <c r="H86" s="2">
        <v>218</v>
      </c>
      <c r="I86" s="2">
        <v>18758</v>
      </c>
      <c r="J86" s="2">
        <v>108220</v>
      </c>
      <c r="K86" s="2">
        <v>546</v>
      </c>
      <c r="L86" s="2">
        <v>20677</v>
      </c>
      <c r="M86" s="2">
        <v>2263</v>
      </c>
      <c r="N86" s="2">
        <v>78</v>
      </c>
      <c r="O86" s="2">
        <v>164</v>
      </c>
      <c r="P86" s="2">
        <v>485</v>
      </c>
      <c r="Q86" s="2">
        <v>9151</v>
      </c>
      <c r="R86" s="2">
        <v>251</v>
      </c>
      <c r="S86" s="2">
        <v>2762</v>
      </c>
      <c r="T86" s="2">
        <v>278</v>
      </c>
      <c r="U86" s="2">
        <v>1487</v>
      </c>
      <c r="V86" s="2">
        <v>222</v>
      </c>
      <c r="W86" s="2">
        <v>386</v>
      </c>
      <c r="X86" s="2">
        <v>863</v>
      </c>
      <c r="Y86" s="2">
        <v>57</v>
      </c>
      <c r="Z86" s="2">
        <v>79</v>
      </c>
      <c r="AA86" s="2">
        <v>51</v>
      </c>
      <c r="AB86" s="2">
        <v>26</v>
      </c>
      <c r="AC86" s="2">
        <v>67</v>
      </c>
    </row>
    <row r="87" spans="2:29" ht="9.75" customHeight="1">
      <c r="B87" s="5" t="s">
        <v>26</v>
      </c>
      <c r="C87" s="2">
        <v>58</v>
      </c>
      <c r="D87" s="2">
        <v>2457</v>
      </c>
      <c r="E87" s="2">
        <v>76</v>
      </c>
      <c r="F87" s="2">
        <v>69</v>
      </c>
      <c r="G87" s="2">
        <v>28</v>
      </c>
      <c r="H87" s="2">
        <v>77</v>
      </c>
      <c r="I87" s="2">
        <v>3990</v>
      </c>
      <c r="J87" s="2">
        <v>28387</v>
      </c>
      <c r="K87" s="2">
        <v>174</v>
      </c>
      <c r="L87" s="2">
        <v>5573</v>
      </c>
      <c r="M87" s="2">
        <v>560</v>
      </c>
      <c r="N87" s="2">
        <v>32</v>
      </c>
      <c r="O87" s="2">
        <v>71</v>
      </c>
      <c r="P87" s="2">
        <v>154</v>
      </c>
      <c r="Q87" s="2">
        <v>4289</v>
      </c>
      <c r="R87" s="2">
        <v>50</v>
      </c>
      <c r="S87" s="2">
        <v>1475</v>
      </c>
      <c r="T87" s="2">
        <v>74</v>
      </c>
      <c r="U87" s="2">
        <v>206</v>
      </c>
      <c r="V87" s="2">
        <v>54</v>
      </c>
      <c r="W87" s="2">
        <v>102</v>
      </c>
      <c r="X87" s="2">
        <v>232</v>
      </c>
      <c r="Y87" s="2">
        <v>25</v>
      </c>
      <c r="Z87" s="2">
        <v>23</v>
      </c>
      <c r="AA87" s="2">
        <v>19</v>
      </c>
      <c r="AB87" s="2">
        <v>24</v>
      </c>
      <c r="AC87" s="2">
        <v>20</v>
      </c>
    </row>
    <row r="88" spans="1:29" ht="9.75" customHeight="1">
      <c r="A88" s="3" t="s">
        <v>104</v>
      </c>
      <c r="C88" s="2">
        <v>280</v>
      </c>
      <c r="D88" s="2">
        <v>19048</v>
      </c>
      <c r="E88" s="2">
        <v>417</v>
      </c>
      <c r="F88" s="2">
        <v>253</v>
      </c>
      <c r="G88" s="2">
        <v>132</v>
      </c>
      <c r="H88" s="2">
        <v>295</v>
      </c>
      <c r="I88" s="2">
        <v>22748</v>
      </c>
      <c r="J88" s="2">
        <v>136607</v>
      </c>
      <c r="K88" s="2">
        <v>720</v>
      </c>
      <c r="L88" s="2">
        <v>26250</v>
      </c>
      <c r="M88" s="2">
        <v>2823</v>
      </c>
      <c r="N88" s="2">
        <v>110</v>
      </c>
      <c r="O88" s="2">
        <v>235</v>
      </c>
      <c r="P88" s="2">
        <v>639</v>
      </c>
      <c r="Q88" s="2">
        <v>13440</v>
      </c>
      <c r="R88" s="2">
        <v>301</v>
      </c>
      <c r="S88" s="2">
        <v>4237</v>
      </c>
      <c r="T88" s="2">
        <v>352</v>
      </c>
      <c r="U88" s="2">
        <v>1693</v>
      </c>
      <c r="V88" s="2">
        <v>276</v>
      </c>
      <c r="W88" s="2">
        <v>488</v>
      </c>
      <c r="X88" s="2">
        <v>1095</v>
      </c>
      <c r="Y88" s="2">
        <v>82</v>
      </c>
      <c r="Z88" s="2">
        <v>102</v>
      </c>
      <c r="AA88" s="2">
        <v>70</v>
      </c>
      <c r="AB88" s="2">
        <v>50</v>
      </c>
      <c r="AC88" s="2">
        <v>87</v>
      </c>
    </row>
    <row r="89" spans="2:29" s="4" customFormat="1" ht="9.75" customHeight="1">
      <c r="B89" s="6" t="s">
        <v>105</v>
      </c>
      <c r="C89" s="4">
        <f aca="true" t="shared" si="8" ref="C89:AC89">C88/232832</f>
        <v>0.001202583837273227</v>
      </c>
      <c r="D89" s="4">
        <f t="shared" si="8"/>
        <v>0.08181006047278724</v>
      </c>
      <c r="E89" s="4">
        <f t="shared" si="8"/>
        <v>0.001790990929081913</v>
      </c>
      <c r="F89" s="4">
        <f t="shared" si="8"/>
        <v>0.0010866203958218802</v>
      </c>
      <c r="G89" s="4">
        <f t="shared" si="8"/>
        <v>0.0005669323804288071</v>
      </c>
      <c r="H89" s="4">
        <f t="shared" si="8"/>
        <v>0.0012670079714128641</v>
      </c>
      <c r="I89" s="4">
        <f t="shared" si="8"/>
        <v>0.09770134689389774</v>
      </c>
      <c r="J89" s="4">
        <f t="shared" si="8"/>
        <v>0.5867191794942276</v>
      </c>
      <c r="K89" s="4">
        <f t="shared" si="8"/>
        <v>0.0030923584387025837</v>
      </c>
      <c r="L89" s="4">
        <f t="shared" si="8"/>
        <v>0.11274223474436504</v>
      </c>
      <c r="M89" s="4">
        <f t="shared" si="8"/>
        <v>0.012124622045079714</v>
      </c>
      <c r="N89" s="4">
        <f t="shared" si="8"/>
        <v>0.0004724436503573392</v>
      </c>
      <c r="O89" s="4">
        <f t="shared" si="8"/>
        <v>0.0010093114348543155</v>
      </c>
      <c r="P89" s="4">
        <f t="shared" si="8"/>
        <v>0.002744468114348543</v>
      </c>
      <c r="Q89" s="4">
        <f t="shared" si="8"/>
        <v>0.057724024189114896</v>
      </c>
      <c r="R89" s="4">
        <f t="shared" si="8"/>
        <v>0.0012927776250687192</v>
      </c>
      <c r="S89" s="4">
        <f t="shared" si="8"/>
        <v>0.01819767042330951</v>
      </c>
      <c r="T89" s="4">
        <f t="shared" si="8"/>
        <v>0.0015118196811434853</v>
      </c>
      <c r="U89" s="4">
        <f t="shared" si="8"/>
        <v>0.007271337273227048</v>
      </c>
      <c r="V89" s="4">
        <f t="shared" si="8"/>
        <v>0.0011854040681693238</v>
      </c>
      <c r="W89" s="4">
        <f t="shared" si="8"/>
        <v>0.002095931830676196</v>
      </c>
      <c r="X89" s="4">
        <f t="shared" si="8"/>
        <v>0.004702961792193513</v>
      </c>
      <c r="Y89" s="4">
        <f t="shared" si="8"/>
        <v>0.0003521852666300165</v>
      </c>
      <c r="Z89" s="4">
        <f t="shared" si="8"/>
        <v>0.0004380841121495327</v>
      </c>
      <c r="AA89" s="4">
        <f t="shared" si="8"/>
        <v>0.00030064595931830675</v>
      </c>
      <c r="AB89" s="4">
        <f t="shared" si="8"/>
        <v>0.00021474711379879054</v>
      </c>
      <c r="AC89" s="4">
        <f t="shared" si="8"/>
        <v>0.00037365997800989554</v>
      </c>
    </row>
    <row r="90" spans="2:29" ht="4.5" customHeight="1">
      <c r="B90" s="7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9.75" customHeight="1">
      <c r="A91" s="3" t="s">
        <v>56</v>
      </c>
      <c r="B91" s="7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9.75" customHeight="1">
      <c r="B92" s="5" t="s">
        <v>42</v>
      </c>
      <c r="C92" s="2">
        <v>115</v>
      </c>
      <c r="D92" s="2">
        <v>5205</v>
      </c>
      <c r="E92" s="2">
        <v>344</v>
      </c>
      <c r="F92" s="2">
        <v>102</v>
      </c>
      <c r="G92" s="2">
        <v>86</v>
      </c>
      <c r="H92" s="2">
        <v>230</v>
      </c>
      <c r="I92" s="2">
        <v>9551</v>
      </c>
      <c r="J92" s="2">
        <v>48671</v>
      </c>
      <c r="K92" s="2">
        <v>320</v>
      </c>
      <c r="L92" s="2">
        <v>9286</v>
      </c>
      <c r="M92" s="2">
        <v>1557</v>
      </c>
      <c r="N92" s="2">
        <v>85</v>
      </c>
      <c r="O92" s="2">
        <v>240</v>
      </c>
      <c r="P92" s="2">
        <v>949</v>
      </c>
      <c r="Q92" s="2">
        <v>13621</v>
      </c>
      <c r="R92" s="2">
        <v>482</v>
      </c>
      <c r="S92" s="2">
        <v>7543</v>
      </c>
      <c r="T92" s="2">
        <v>102</v>
      </c>
      <c r="U92" s="2">
        <v>256</v>
      </c>
      <c r="V92" s="2">
        <v>177</v>
      </c>
      <c r="W92" s="2">
        <v>185</v>
      </c>
      <c r="X92" s="2">
        <v>258</v>
      </c>
      <c r="Y92" s="2">
        <v>80</v>
      </c>
      <c r="Z92" s="2">
        <v>91</v>
      </c>
      <c r="AA92" s="2">
        <v>63</v>
      </c>
      <c r="AB92" s="2">
        <v>222</v>
      </c>
      <c r="AC92" s="2">
        <v>75</v>
      </c>
    </row>
    <row r="93" spans="2:29" ht="9.75" customHeight="1">
      <c r="B93" s="5" t="s">
        <v>55</v>
      </c>
      <c r="C93" s="2">
        <v>85</v>
      </c>
      <c r="D93" s="2">
        <v>1717</v>
      </c>
      <c r="E93" s="2">
        <v>502</v>
      </c>
      <c r="F93" s="2">
        <v>49</v>
      </c>
      <c r="G93" s="2">
        <v>20</v>
      </c>
      <c r="H93" s="2">
        <v>213</v>
      </c>
      <c r="I93" s="2">
        <v>4680</v>
      </c>
      <c r="J93" s="2">
        <v>25633</v>
      </c>
      <c r="K93" s="2">
        <v>206</v>
      </c>
      <c r="L93" s="2">
        <v>4596</v>
      </c>
      <c r="M93" s="2">
        <v>672</v>
      </c>
      <c r="N93" s="2">
        <v>80</v>
      </c>
      <c r="O93" s="2">
        <v>205</v>
      </c>
      <c r="P93" s="2">
        <v>1138</v>
      </c>
      <c r="Q93" s="2">
        <v>6575</v>
      </c>
      <c r="R93" s="2">
        <v>402</v>
      </c>
      <c r="S93" s="2">
        <v>4425</v>
      </c>
      <c r="T93" s="2">
        <v>33</v>
      </c>
      <c r="U93" s="2">
        <v>217</v>
      </c>
      <c r="V93" s="2">
        <v>97</v>
      </c>
      <c r="W93" s="2">
        <v>140</v>
      </c>
      <c r="X93" s="2">
        <v>193</v>
      </c>
      <c r="Y93" s="2">
        <v>29</v>
      </c>
      <c r="Z93" s="2">
        <v>17</v>
      </c>
      <c r="AA93" s="2">
        <v>20</v>
      </c>
      <c r="AB93" s="2">
        <v>110</v>
      </c>
      <c r="AC93" s="2">
        <v>34</v>
      </c>
    </row>
    <row r="94" spans="1:29" ht="9.75" customHeight="1">
      <c r="A94" s="3" t="s">
        <v>104</v>
      </c>
      <c r="C94" s="2">
        <v>200</v>
      </c>
      <c r="D94" s="2">
        <v>6922</v>
      </c>
      <c r="E94" s="2">
        <v>846</v>
      </c>
      <c r="F94" s="2">
        <v>151</v>
      </c>
      <c r="G94" s="2">
        <v>106</v>
      </c>
      <c r="H94" s="2">
        <v>443</v>
      </c>
      <c r="I94" s="2">
        <v>14231</v>
      </c>
      <c r="J94" s="2">
        <v>74304</v>
      </c>
      <c r="K94" s="2">
        <v>526</v>
      </c>
      <c r="L94" s="2">
        <v>13882</v>
      </c>
      <c r="M94" s="2">
        <v>2229</v>
      </c>
      <c r="N94" s="2">
        <v>165</v>
      </c>
      <c r="O94" s="2">
        <v>445</v>
      </c>
      <c r="P94" s="2">
        <v>2087</v>
      </c>
      <c r="Q94" s="2">
        <v>20196</v>
      </c>
      <c r="R94" s="2">
        <v>884</v>
      </c>
      <c r="S94" s="2">
        <v>11968</v>
      </c>
      <c r="T94" s="2">
        <v>135</v>
      </c>
      <c r="U94" s="2">
        <v>473</v>
      </c>
      <c r="V94" s="2">
        <v>274</v>
      </c>
      <c r="W94" s="2">
        <v>325</v>
      </c>
      <c r="X94" s="2">
        <v>451</v>
      </c>
      <c r="Y94" s="2">
        <v>109</v>
      </c>
      <c r="Z94" s="2">
        <v>108</v>
      </c>
      <c r="AA94" s="2">
        <v>83</v>
      </c>
      <c r="AB94" s="2">
        <v>332</v>
      </c>
      <c r="AC94" s="2">
        <v>109</v>
      </c>
    </row>
    <row r="95" spans="2:29" s="4" customFormat="1" ht="9.75" customHeight="1">
      <c r="B95" s="6" t="s">
        <v>105</v>
      </c>
      <c r="C95" s="4">
        <f aca="true" t="shared" si="9" ref="C95:AC95">C94/151988</f>
        <v>0.0013158933600021054</v>
      </c>
      <c r="D95" s="4">
        <f t="shared" si="9"/>
        <v>0.045543069189672866</v>
      </c>
      <c r="E95" s="4">
        <f t="shared" si="9"/>
        <v>0.005566228912808906</v>
      </c>
      <c r="F95" s="4">
        <f t="shared" si="9"/>
        <v>0.0009934994868015896</v>
      </c>
      <c r="G95" s="4">
        <f t="shared" si="9"/>
        <v>0.0006974234808011159</v>
      </c>
      <c r="H95" s="4">
        <f t="shared" si="9"/>
        <v>0.0029147037924046634</v>
      </c>
      <c r="I95" s="4">
        <f t="shared" si="9"/>
        <v>0.09363239203094981</v>
      </c>
      <c r="J95" s="4">
        <f t="shared" si="9"/>
        <v>0.4888807011079822</v>
      </c>
      <c r="K95" s="4">
        <f t="shared" si="9"/>
        <v>0.003460799536805537</v>
      </c>
      <c r="L95" s="4">
        <f t="shared" si="9"/>
        <v>0.09133615811774613</v>
      </c>
      <c r="M95" s="4">
        <f t="shared" si="9"/>
        <v>0.014665631497223466</v>
      </c>
      <c r="N95" s="4">
        <f t="shared" si="9"/>
        <v>0.001085612022001737</v>
      </c>
      <c r="O95" s="4">
        <f t="shared" si="9"/>
        <v>0.0029278627260046846</v>
      </c>
      <c r="P95" s="4">
        <f t="shared" si="9"/>
        <v>0.01373134721162197</v>
      </c>
      <c r="Q95" s="4">
        <f t="shared" si="9"/>
        <v>0.13287891149301262</v>
      </c>
      <c r="R95" s="4">
        <f t="shared" si="9"/>
        <v>0.005816248651209306</v>
      </c>
      <c r="S95" s="4">
        <f t="shared" si="9"/>
        <v>0.07874305866252598</v>
      </c>
      <c r="T95" s="4">
        <f t="shared" si="9"/>
        <v>0.0008882280180014211</v>
      </c>
      <c r="U95" s="4">
        <f t="shared" si="9"/>
        <v>0.003112087796404979</v>
      </c>
      <c r="V95" s="4">
        <f t="shared" si="9"/>
        <v>0.0018027739032028844</v>
      </c>
      <c r="W95" s="4">
        <f t="shared" si="9"/>
        <v>0.0021383267100034214</v>
      </c>
      <c r="X95" s="4">
        <f t="shared" si="9"/>
        <v>0.0029673395268047477</v>
      </c>
      <c r="Y95" s="4">
        <f t="shared" si="9"/>
        <v>0.0007171618812011474</v>
      </c>
      <c r="Z95" s="4">
        <f t="shared" si="9"/>
        <v>0.000710582414401137</v>
      </c>
      <c r="AA95" s="4">
        <f t="shared" si="9"/>
        <v>0.0005460957444008738</v>
      </c>
      <c r="AB95" s="4">
        <f t="shared" si="9"/>
        <v>0.002184382977603495</v>
      </c>
      <c r="AC95" s="4">
        <f t="shared" si="9"/>
        <v>0.0007171618812011474</v>
      </c>
    </row>
    <row r="96" spans="2:29" ht="4.5" customHeight="1">
      <c r="B96" s="7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9.75" customHeight="1">
      <c r="A97" s="3" t="s">
        <v>59</v>
      </c>
      <c r="B97" s="7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9.75" customHeight="1">
      <c r="B98" s="5" t="s">
        <v>57</v>
      </c>
      <c r="C98" s="2">
        <v>206</v>
      </c>
      <c r="D98" s="2">
        <v>28240</v>
      </c>
      <c r="E98" s="2">
        <v>336</v>
      </c>
      <c r="F98" s="2">
        <v>543</v>
      </c>
      <c r="G98" s="2">
        <v>188</v>
      </c>
      <c r="H98" s="2">
        <v>267</v>
      </c>
      <c r="I98" s="2">
        <v>21711</v>
      </c>
      <c r="J98" s="2">
        <v>140264</v>
      </c>
      <c r="K98" s="2">
        <v>632</v>
      </c>
      <c r="L98" s="2">
        <v>22211</v>
      </c>
      <c r="M98" s="2">
        <v>3135</v>
      </c>
      <c r="N98" s="2">
        <v>140</v>
      </c>
      <c r="O98" s="2">
        <v>172</v>
      </c>
      <c r="P98" s="2">
        <v>701</v>
      </c>
      <c r="Q98" s="2">
        <v>15977</v>
      </c>
      <c r="R98" s="2">
        <v>550</v>
      </c>
      <c r="S98" s="2">
        <v>5327</v>
      </c>
      <c r="T98" s="2">
        <v>300</v>
      </c>
      <c r="U98" s="2">
        <v>824</v>
      </c>
      <c r="V98" s="2">
        <v>266</v>
      </c>
      <c r="W98" s="2">
        <v>552</v>
      </c>
      <c r="X98" s="2">
        <v>821</v>
      </c>
      <c r="Y98" s="2">
        <v>87</v>
      </c>
      <c r="Z98" s="2">
        <v>153</v>
      </c>
      <c r="AA98" s="2">
        <v>56</v>
      </c>
      <c r="AB98" s="2">
        <v>38</v>
      </c>
      <c r="AC98" s="2">
        <v>194</v>
      </c>
    </row>
    <row r="99" spans="2:29" ht="9.75" customHeight="1">
      <c r="B99" s="5" t="s">
        <v>58</v>
      </c>
      <c r="C99" s="2">
        <v>13</v>
      </c>
      <c r="D99" s="2">
        <v>640</v>
      </c>
      <c r="E99" s="2">
        <v>49</v>
      </c>
      <c r="F99" s="2">
        <v>12</v>
      </c>
      <c r="G99" s="2">
        <v>16</v>
      </c>
      <c r="H99" s="2">
        <v>35</v>
      </c>
      <c r="I99" s="2">
        <v>1819</v>
      </c>
      <c r="J99" s="2">
        <v>10811</v>
      </c>
      <c r="K99" s="2">
        <v>52</v>
      </c>
      <c r="L99" s="2">
        <v>1916</v>
      </c>
      <c r="M99" s="2">
        <v>345</v>
      </c>
      <c r="N99" s="2">
        <v>17</v>
      </c>
      <c r="O99" s="2">
        <v>35</v>
      </c>
      <c r="P99" s="2">
        <v>75</v>
      </c>
      <c r="Q99" s="2">
        <v>2549</v>
      </c>
      <c r="R99" s="2">
        <v>88</v>
      </c>
      <c r="S99" s="2">
        <v>716</v>
      </c>
      <c r="T99" s="2">
        <v>8</v>
      </c>
      <c r="U99" s="2">
        <v>40</v>
      </c>
      <c r="V99" s="2">
        <v>18</v>
      </c>
      <c r="W99" s="2">
        <v>24</v>
      </c>
      <c r="X99" s="2">
        <v>62</v>
      </c>
      <c r="Y99" s="2">
        <v>12</v>
      </c>
      <c r="Z99" s="2">
        <v>15</v>
      </c>
      <c r="AA99" s="2">
        <v>8</v>
      </c>
      <c r="AB99" s="2">
        <v>4</v>
      </c>
      <c r="AC99" s="2">
        <v>21</v>
      </c>
    </row>
    <row r="100" spans="1:29" ht="9.75" customHeight="1">
      <c r="A100" s="3" t="s">
        <v>104</v>
      </c>
      <c r="C100" s="2">
        <v>219</v>
      </c>
      <c r="D100" s="2">
        <v>28880</v>
      </c>
      <c r="E100" s="2">
        <v>385</v>
      </c>
      <c r="F100" s="2">
        <v>555</v>
      </c>
      <c r="G100" s="2">
        <v>204</v>
      </c>
      <c r="H100" s="2">
        <v>302</v>
      </c>
      <c r="I100" s="2">
        <v>23530</v>
      </c>
      <c r="J100" s="2">
        <v>151075</v>
      </c>
      <c r="K100" s="2">
        <v>684</v>
      </c>
      <c r="L100" s="2">
        <v>24127</v>
      </c>
      <c r="M100" s="2">
        <v>3480</v>
      </c>
      <c r="N100" s="2">
        <v>157</v>
      </c>
      <c r="O100" s="2">
        <v>207</v>
      </c>
      <c r="P100" s="2">
        <v>776</v>
      </c>
      <c r="Q100" s="2">
        <v>18526</v>
      </c>
      <c r="R100" s="2">
        <v>638</v>
      </c>
      <c r="S100" s="2">
        <v>6043</v>
      </c>
      <c r="T100" s="2">
        <v>308</v>
      </c>
      <c r="U100" s="2">
        <v>864</v>
      </c>
      <c r="V100" s="2">
        <v>284</v>
      </c>
      <c r="W100" s="2">
        <v>576</v>
      </c>
      <c r="X100" s="2">
        <v>883</v>
      </c>
      <c r="Y100" s="2">
        <v>99</v>
      </c>
      <c r="Z100" s="2">
        <v>168</v>
      </c>
      <c r="AA100" s="2">
        <v>64</v>
      </c>
      <c r="AB100" s="2">
        <v>42</v>
      </c>
      <c r="AC100" s="2">
        <v>215</v>
      </c>
    </row>
    <row r="101" spans="2:29" s="4" customFormat="1" ht="9.75" customHeight="1">
      <c r="B101" s="6" t="s">
        <v>105</v>
      </c>
      <c r="C101" s="4">
        <f aca="true" t="shared" si="10" ref="C101:AC101">C100/263318</f>
        <v>0.0008316939973719989</v>
      </c>
      <c r="D101" s="4">
        <f t="shared" si="10"/>
        <v>0.10967727234750378</v>
      </c>
      <c r="E101" s="4">
        <f t="shared" si="10"/>
        <v>0.0014621104520010026</v>
      </c>
      <c r="F101" s="4">
        <f t="shared" si="10"/>
        <v>0.002107717664572874</v>
      </c>
      <c r="G101" s="4">
        <f t="shared" si="10"/>
        <v>0.0007747286550862455</v>
      </c>
      <c r="H101" s="4">
        <f t="shared" si="10"/>
        <v>0.0011469022246865007</v>
      </c>
      <c r="I101" s="4">
        <f t="shared" si="10"/>
        <v>0.08935963359891842</v>
      </c>
      <c r="J101" s="4">
        <f t="shared" si="10"/>
        <v>0.5737359390546791</v>
      </c>
      <c r="K101" s="4">
        <f t="shared" si="10"/>
        <v>0.0025976196082303526</v>
      </c>
      <c r="L101" s="4">
        <f t="shared" si="10"/>
        <v>0.0916268542218914</v>
      </c>
      <c r="M101" s="4">
        <f t="shared" si="10"/>
        <v>0.013215959410294777</v>
      </c>
      <c r="N101" s="4">
        <f t="shared" si="10"/>
        <v>0.0005962372492575517</v>
      </c>
      <c r="O101" s="4">
        <f t="shared" si="10"/>
        <v>0.0007861217235433962</v>
      </c>
      <c r="P101" s="4">
        <f t="shared" si="10"/>
        <v>0.0029470070409163066</v>
      </c>
      <c r="Q101" s="4">
        <f t="shared" si="10"/>
        <v>0.0703559954123911</v>
      </c>
      <c r="R101" s="4">
        <f t="shared" si="10"/>
        <v>0.002422925891887376</v>
      </c>
      <c r="S101" s="4">
        <f t="shared" si="10"/>
        <v>0.022949437562187164</v>
      </c>
      <c r="T101" s="4">
        <f t="shared" si="10"/>
        <v>0.0011696883616008021</v>
      </c>
      <c r="U101" s="4">
        <f t="shared" si="10"/>
        <v>0.0032812037156593928</v>
      </c>
      <c r="V101" s="4">
        <f t="shared" si="10"/>
        <v>0.0010785438139435967</v>
      </c>
      <c r="W101" s="4">
        <f t="shared" si="10"/>
        <v>0.0021874691437729285</v>
      </c>
      <c r="X101" s="4">
        <f t="shared" si="10"/>
        <v>0.0033533598158880136</v>
      </c>
      <c r="Y101" s="4">
        <f t="shared" si="10"/>
        <v>0.0003759712590859721</v>
      </c>
      <c r="Z101" s="4">
        <f t="shared" si="10"/>
        <v>0.0006380118336004374</v>
      </c>
      <c r="AA101" s="4">
        <f t="shared" si="10"/>
        <v>0.00024305212708588094</v>
      </c>
      <c r="AB101" s="4">
        <f t="shared" si="10"/>
        <v>0.00015950295840010936</v>
      </c>
      <c r="AC101" s="4">
        <f t="shared" si="10"/>
        <v>0.0008165032394291314</v>
      </c>
    </row>
    <row r="102" spans="2:29" ht="4.5" customHeight="1">
      <c r="B102" s="7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9.75" customHeight="1">
      <c r="A103" s="3" t="s">
        <v>63</v>
      </c>
      <c r="B103" s="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9.75" customHeight="1">
      <c r="B104" s="5" t="s">
        <v>46</v>
      </c>
      <c r="C104" s="2">
        <v>15</v>
      </c>
      <c r="D104" s="2">
        <v>142</v>
      </c>
      <c r="E104" s="2">
        <v>22</v>
      </c>
      <c r="F104" s="2">
        <v>12</v>
      </c>
      <c r="G104" s="2">
        <v>6</v>
      </c>
      <c r="H104" s="2">
        <v>29</v>
      </c>
      <c r="I104" s="2">
        <v>778</v>
      </c>
      <c r="J104" s="2">
        <v>1301</v>
      </c>
      <c r="K104" s="2">
        <v>31</v>
      </c>
      <c r="L104" s="2">
        <v>3382</v>
      </c>
      <c r="M104" s="2">
        <v>259</v>
      </c>
      <c r="N104" s="2">
        <v>42</v>
      </c>
      <c r="O104" s="2">
        <v>66</v>
      </c>
      <c r="P104" s="2">
        <v>48</v>
      </c>
      <c r="Q104" s="2">
        <v>4901</v>
      </c>
      <c r="R104" s="2">
        <v>76</v>
      </c>
      <c r="S104" s="2">
        <v>2525</v>
      </c>
      <c r="T104" s="2">
        <v>14</v>
      </c>
      <c r="U104" s="2">
        <v>19</v>
      </c>
      <c r="V104" s="2">
        <v>10</v>
      </c>
      <c r="W104" s="2">
        <v>9</v>
      </c>
      <c r="X104" s="2">
        <v>25</v>
      </c>
      <c r="Y104" s="2">
        <v>10</v>
      </c>
      <c r="Z104" s="2">
        <v>3</v>
      </c>
      <c r="AA104" s="2">
        <v>17</v>
      </c>
      <c r="AB104" s="2">
        <v>14</v>
      </c>
      <c r="AC104" s="2">
        <v>5</v>
      </c>
    </row>
    <row r="105" spans="2:29" ht="9.75" customHeight="1">
      <c r="B105" s="5" t="s">
        <v>48</v>
      </c>
      <c r="C105" s="2">
        <v>16</v>
      </c>
      <c r="D105" s="2">
        <v>201</v>
      </c>
      <c r="E105" s="2">
        <v>27</v>
      </c>
      <c r="F105" s="2">
        <v>11</v>
      </c>
      <c r="G105" s="2">
        <v>7</v>
      </c>
      <c r="H105" s="2">
        <v>21</v>
      </c>
      <c r="I105" s="2">
        <v>747</v>
      </c>
      <c r="J105" s="2">
        <v>1609</v>
      </c>
      <c r="K105" s="2">
        <v>54</v>
      </c>
      <c r="L105" s="2">
        <v>2893</v>
      </c>
      <c r="M105" s="2">
        <v>325</v>
      </c>
      <c r="N105" s="2">
        <v>35</v>
      </c>
      <c r="O105" s="2">
        <v>100</v>
      </c>
      <c r="P105" s="2">
        <v>65</v>
      </c>
      <c r="Q105" s="2">
        <v>5505</v>
      </c>
      <c r="R105" s="2">
        <v>24</v>
      </c>
      <c r="S105" s="2">
        <v>2652</v>
      </c>
      <c r="T105" s="2">
        <v>4</v>
      </c>
      <c r="U105" s="2">
        <v>15</v>
      </c>
      <c r="V105" s="2">
        <v>21</v>
      </c>
      <c r="W105" s="2">
        <v>15</v>
      </c>
      <c r="X105" s="2">
        <v>31</v>
      </c>
      <c r="Y105" s="2">
        <v>9</v>
      </c>
      <c r="Z105" s="2">
        <v>7</v>
      </c>
      <c r="AA105" s="2">
        <v>20</v>
      </c>
      <c r="AB105" s="2">
        <v>11</v>
      </c>
      <c r="AC105" s="2">
        <v>11</v>
      </c>
    </row>
    <row r="106" spans="2:29" ht="9.75" customHeight="1">
      <c r="B106" s="5" t="s">
        <v>60</v>
      </c>
      <c r="C106" s="2">
        <v>26</v>
      </c>
      <c r="D106" s="2">
        <v>1127</v>
      </c>
      <c r="E106" s="2">
        <v>85</v>
      </c>
      <c r="F106" s="2">
        <v>40</v>
      </c>
      <c r="G106" s="2">
        <v>49</v>
      </c>
      <c r="H106" s="2">
        <v>72</v>
      </c>
      <c r="I106" s="2">
        <v>2325</v>
      </c>
      <c r="J106" s="2">
        <v>5825</v>
      </c>
      <c r="K106" s="2">
        <v>80</v>
      </c>
      <c r="L106" s="2">
        <v>5727</v>
      </c>
      <c r="M106" s="2">
        <v>613</v>
      </c>
      <c r="N106" s="2">
        <v>41</v>
      </c>
      <c r="O106" s="2">
        <v>111</v>
      </c>
      <c r="P106" s="2">
        <v>515</v>
      </c>
      <c r="Q106" s="2">
        <v>9517</v>
      </c>
      <c r="R106" s="2">
        <v>119</v>
      </c>
      <c r="S106" s="2">
        <v>5112</v>
      </c>
      <c r="T106" s="2">
        <v>18</v>
      </c>
      <c r="U106" s="2">
        <v>99</v>
      </c>
      <c r="V106" s="2">
        <v>63</v>
      </c>
      <c r="W106" s="2">
        <v>53</v>
      </c>
      <c r="X106" s="2">
        <v>157</v>
      </c>
      <c r="Y106" s="2">
        <v>65</v>
      </c>
      <c r="Z106" s="2">
        <v>70</v>
      </c>
      <c r="AA106" s="2">
        <v>19</v>
      </c>
      <c r="AB106" s="2">
        <v>39</v>
      </c>
      <c r="AC106" s="2">
        <v>55</v>
      </c>
    </row>
    <row r="107" spans="2:29" ht="9.75" customHeight="1">
      <c r="B107" s="5" t="s">
        <v>61</v>
      </c>
      <c r="C107" s="2">
        <v>36</v>
      </c>
      <c r="D107" s="2">
        <v>557</v>
      </c>
      <c r="E107" s="2">
        <v>32</v>
      </c>
      <c r="F107" s="2">
        <v>86</v>
      </c>
      <c r="G107" s="2">
        <v>9</v>
      </c>
      <c r="H107" s="2">
        <v>53</v>
      </c>
      <c r="I107" s="2">
        <v>1506</v>
      </c>
      <c r="J107" s="2">
        <v>6526</v>
      </c>
      <c r="K107" s="2">
        <v>93</v>
      </c>
      <c r="L107" s="2">
        <v>6014</v>
      </c>
      <c r="M107" s="2">
        <v>384</v>
      </c>
      <c r="N107" s="2">
        <v>109</v>
      </c>
      <c r="O107" s="2">
        <v>76</v>
      </c>
      <c r="P107" s="2">
        <v>91</v>
      </c>
      <c r="Q107" s="2">
        <v>3468</v>
      </c>
      <c r="R107" s="2">
        <v>177</v>
      </c>
      <c r="S107" s="2">
        <v>2248</v>
      </c>
      <c r="T107" s="2">
        <v>27</v>
      </c>
      <c r="U107" s="2">
        <v>38</v>
      </c>
      <c r="V107" s="2">
        <v>22</v>
      </c>
      <c r="W107" s="2">
        <v>20</v>
      </c>
      <c r="X107" s="2">
        <v>216</v>
      </c>
      <c r="Y107" s="2">
        <v>21</v>
      </c>
      <c r="Z107" s="2">
        <v>66</v>
      </c>
      <c r="AA107" s="2">
        <v>17</v>
      </c>
      <c r="AB107" s="2">
        <v>9</v>
      </c>
      <c r="AC107" s="2">
        <v>12</v>
      </c>
    </row>
    <row r="108" spans="2:29" ht="9.75" customHeight="1">
      <c r="B108" s="5" t="s">
        <v>62</v>
      </c>
      <c r="C108" s="2">
        <v>13</v>
      </c>
      <c r="D108" s="2">
        <v>325</v>
      </c>
      <c r="E108" s="2">
        <v>14</v>
      </c>
      <c r="F108" s="2">
        <v>22</v>
      </c>
      <c r="G108" s="2">
        <v>4</v>
      </c>
      <c r="H108" s="2">
        <v>51</v>
      </c>
      <c r="I108" s="2">
        <v>593</v>
      </c>
      <c r="J108" s="2">
        <v>4131</v>
      </c>
      <c r="K108" s="2">
        <v>42</v>
      </c>
      <c r="L108" s="2">
        <v>1639</v>
      </c>
      <c r="M108" s="2">
        <v>196</v>
      </c>
      <c r="N108" s="2">
        <v>31</v>
      </c>
      <c r="O108" s="2">
        <v>70</v>
      </c>
      <c r="P108" s="2">
        <v>58</v>
      </c>
      <c r="Q108" s="2">
        <v>2871</v>
      </c>
      <c r="R108" s="2">
        <v>74</v>
      </c>
      <c r="S108" s="2">
        <v>1965</v>
      </c>
      <c r="T108" s="2">
        <v>19</v>
      </c>
      <c r="U108" s="2">
        <v>15</v>
      </c>
      <c r="V108" s="2">
        <v>22</v>
      </c>
      <c r="W108" s="2">
        <v>23</v>
      </c>
      <c r="X108" s="2">
        <v>63</v>
      </c>
      <c r="Y108" s="2">
        <v>7</v>
      </c>
      <c r="Z108" s="2">
        <v>10</v>
      </c>
      <c r="AA108" s="2">
        <v>12</v>
      </c>
      <c r="AB108" s="2">
        <v>6</v>
      </c>
      <c r="AC108" s="2">
        <v>14</v>
      </c>
    </row>
    <row r="109" spans="2:29" ht="9.75" customHeight="1">
      <c r="B109" s="5" t="s">
        <v>39</v>
      </c>
      <c r="C109" s="2">
        <v>17</v>
      </c>
      <c r="D109" s="2">
        <v>653</v>
      </c>
      <c r="E109" s="2">
        <v>60</v>
      </c>
      <c r="F109" s="2">
        <v>22</v>
      </c>
      <c r="G109" s="2">
        <v>28</v>
      </c>
      <c r="H109" s="2">
        <v>83</v>
      </c>
      <c r="I109" s="2">
        <v>947</v>
      </c>
      <c r="J109" s="2">
        <v>3231</v>
      </c>
      <c r="K109" s="2">
        <v>47</v>
      </c>
      <c r="L109" s="2">
        <v>3572</v>
      </c>
      <c r="M109" s="2">
        <v>278</v>
      </c>
      <c r="N109" s="2">
        <v>25</v>
      </c>
      <c r="O109" s="2">
        <v>62</v>
      </c>
      <c r="P109" s="2">
        <v>255</v>
      </c>
      <c r="Q109" s="2">
        <v>3776</v>
      </c>
      <c r="R109" s="2">
        <v>57</v>
      </c>
      <c r="S109" s="2">
        <v>2193</v>
      </c>
      <c r="T109" s="2">
        <v>9</v>
      </c>
      <c r="U109" s="2">
        <v>54</v>
      </c>
      <c r="V109" s="2">
        <v>29</v>
      </c>
      <c r="W109" s="2">
        <v>14</v>
      </c>
      <c r="X109" s="2">
        <v>79</v>
      </c>
      <c r="Y109" s="2">
        <v>9</v>
      </c>
      <c r="Z109" s="2">
        <v>53</v>
      </c>
      <c r="AA109" s="2">
        <v>8</v>
      </c>
      <c r="AB109" s="2">
        <v>19</v>
      </c>
      <c r="AC109" s="2">
        <v>29</v>
      </c>
    </row>
    <row r="110" spans="1:29" ht="9.75" customHeight="1">
      <c r="A110" s="3" t="s">
        <v>104</v>
      </c>
      <c r="C110" s="2">
        <v>123</v>
      </c>
      <c r="D110" s="2">
        <v>3005</v>
      </c>
      <c r="E110" s="2">
        <v>240</v>
      </c>
      <c r="F110" s="2">
        <v>193</v>
      </c>
      <c r="G110" s="2">
        <v>103</v>
      </c>
      <c r="H110" s="2">
        <v>309</v>
      </c>
      <c r="I110" s="2">
        <v>6896</v>
      </c>
      <c r="J110" s="2">
        <v>22623</v>
      </c>
      <c r="K110" s="2">
        <v>347</v>
      </c>
      <c r="L110" s="2">
        <v>23227</v>
      </c>
      <c r="M110" s="2">
        <v>2055</v>
      </c>
      <c r="N110" s="2">
        <v>283</v>
      </c>
      <c r="O110" s="2">
        <v>485</v>
      </c>
      <c r="P110" s="2">
        <v>1032</v>
      </c>
      <c r="Q110" s="2">
        <v>30038</v>
      </c>
      <c r="R110" s="2">
        <v>527</v>
      </c>
      <c r="S110" s="2">
        <v>16695</v>
      </c>
      <c r="T110" s="2">
        <v>91</v>
      </c>
      <c r="U110" s="2">
        <v>240</v>
      </c>
      <c r="V110" s="2">
        <v>167</v>
      </c>
      <c r="W110" s="2">
        <v>134</v>
      </c>
      <c r="X110" s="2">
        <v>571</v>
      </c>
      <c r="Y110" s="2">
        <v>121</v>
      </c>
      <c r="Z110" s="2">
        <v>209</v>
      </c>
      <c r="AA110" s="2">
        <v>93</v>
      </c>
      <c r="AB110" s="2">
        <v>98</v>
      </c>
      <c r="AC110" s="2">
        <v>126</v>
      </c>
    </row>
    <row r="111" spans="2:29" s="4" customFormat="1" ht="9.75" customHeight="1">
      <c r="B111" s="6" t="s">
        <v>105</v>
      </c>
      <c r="C111" s="4">
        <f aca="true" t="shared" si="11" ref="C111:AC111">C110/110031</f>
        <v>0.001117866782997519</v>
      </c>
      <c r="D111" s="4">
        <f t="shared" si="11"/>
        <v>0.027310485226890602</v>
      </c>
      <c r="E111" s="4">
        <f t="shared" si="11"/>
        <v>0.002181203479019549</v>
      </c>
      <c r="F111" s="4">
        <f t="shared" si="11"/>
        <v>0.0017540511310448874</v>
      </c>
      <c r="G111" s="4">
        <f t="shared" si="11"/>
        <v>0.0009360998264125565</v>
      </c>
      <c r="H111" s="4">
        <f t="shared" si="11"/>
        <v>0.0028082994792376693</v>
      </c>
      <c r="I111" s="4">
        <f t="shared" si="11"/>
        <v>0.06267324663049505</v>
      </c>
      <c r="J111" s="4">
        <f t="shared" si="11"/>
        <v>0.20560569294108025</v>
      </c>
      <c r="K111" s="4">
        <f t="shared" si="11"/>
        <v>0.003153656696749098</v>
      </c>
      <c r="L111" s="4">
        <f t="shared" si="11"/>
        <v>0.2110950550299461</v>
      </c>
      <c r="M111" s="4">
        <f t="shared" si="11"/>
        <v>0.018676554789104887</v>
      </c>
      <c r="N111" s="4">
        <f t="shared" si="11"/>
        <v>0.002572002435677218</v>
      </c>
      <c r="O111" s="4">
        <f t="shared" si="11"/>
        <v>0.004407848697185339</v>
      </c>
      <c r="P111" s="4">
        <f t="shared" si="11"/>
        <v>0.00937917495978406</v>
      </c>
      <c r="Q111" s="4">
        <f t="shared" si="11"/>
        <v>0.27299579209495506</v>
      </c>
      <c r="R111" s="4">
        <f t="shared" si="11"/>
        <v>0.00478955930601376</v>
      </c>
      <c r="S111" s="4">
        <f t="shared" si="11"/>
        <v>0.1517299670092974</v>
      </c>
      <c r="T111" s="4">
        <f t="shared" si="11"/>
        <v>0.000827039652461579</v>
      </c>
      <c r="U111" s="4">
        <f t="shared" si="11"/>
        <v>0.002181203479019549</v>
      </c>
      <c r="V111" s="4">
        <f t="shared" si="11"/>
        <v>0.0015177540874844362</v>
      </c>
      <c r="W111" s="4">
        <f t="shared" si="11"/>
        <v>0.0012178386091192483</v>
      </c>
      <c r="X111" s="4">
        <f t="shared" si="11"/>
        <v>0.005189446610500677</v>
      </c>
      <c r="Y111" s="4">
        <f t="shared" si="11"/>
        <v>0.0010996900873390227</v>
      </c>
      <c r="Z111" s="4">
        <f t="shared" si="11"/>
        <v>0.0018994646963128572</v>
      </c>
      <c r="AA111" s="4">
        <f t="shared" si="11"/>
        <v>0.0008452163481200753</v>
      </c>
      <c r="AB111" s="4">
        <f t="shared" si="11"/>
        <v>0.0008906580872663158</v>
      </c>
      <c r="AC111" s="4">
        <f t="shared" si="11"/>
        <v>0.0011451318264852632</v>
      </c>
    </row>
    <row r="112" spans="2:29" ht="4.5" customHeight="1">
      <c r="B112" s="7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9.75" customHeight="1">
      <c r="A113" s="3" t="s">
        <v>64</v>
      </c>
      <c r="B113" s="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9.75" customHeight="1">
      <c r="B114" s="5" t="s">
        <v>58</v>
      </c>
      <c r="C114" s="2">
        <v>89</v>
      </c>
      <c r="D114" s="2">
        <v>5235</v>
      </c>
      <c r="E114" s="2">
        <v>416</v>
      </c>
      <c r="F114" s="2">
        <v>75</v>
      </c>
      <c r="G114" s="2">
        <v>159</v>
      </c>
      <c r="H114" s="2">
        <v>299</v>
      </c>
      <c r="I114" s="2">
        <v>10075</v>
      </c>
      <c r="J114" s="2">
        <v>81718</v>
      </c>
      <c r="K114" s="2">
        <v>492</v>
      </c>
      <c r="L114" s="2">
        <v>15500</v>
      </c>
      <c r="M114" s="2">
        <v>1878</v>
      </c>
      <c r="N114" s="2">
        <v>138</v>
      </c>
      <c r="O114" s="2">
        <v>333</v>
      </c>
      <c r="P114" s="2">
        <v>1090</v>
      </c>
      <c r="Q114" s="2">
        <v>20841</v>
      </c>
      <c r="R114" s="2">
        <v>596</v>
      </c>
      <c r="S114" s="2">
        <v>7829</v>
      </c>
      <c r="T114" s="2">
        <v>139</v>
      </c>
      <c r="U114" s="2">
        <v>334</v>
      </c>
      <c r="V114" s="2">
        <v>238</v>
      </c>
      <c r="W114" s="2">
        <v>368</v>
      </c>
      <c r="X114" s="2">
        <v>405</v>
      </c>
      <c r="Y114" s="2">
        <v>89</v>
      </c>
      <c r="Z114" s="2">
        <v>134</v>
      </c>
      <c r="AA114" s="2">
        <v>58</v>
      </c>
      <c r="AB114" s="2">
        <v>67</v>
      </c>
      <c r="AC114" s="2">
        <v>181</v>
      </c>
    </row>
    <row r="115" spans="2:29" ht="9.75" customHeight="1">
      <c r="B115" s="5" t="s">
        <v>55</v>
      </c>
      <c r="C115" s="2">
        <v>46</v>
      </c>
      <c r="D115" s="2">
        <v>3013</v>
      </c>
      <c r="E115" s="2">
        <v>335</v>
      </c>
      <c r="F115" s="2">
        <v>36</v>
      </c>
      <c r="G115" s="2">
        <v>7</v>
      </c>
      <c r="H115" s="2">
        <v>191</v>
      </c>
      <c r="I115" s="2">
        <v>6469</v>
      </c>
      <c r="J115" s="2">
        <v>42857</v>
      </c>
      <c r="K115" s="2">
        <v>297</v>
      </c>
      <c r="L115" s="2">
        <v>8918</v>
      </c>
      <c r="M115" s="2">
        <v>1202</v>
      </c>
      <c r="N115" s="2">
        <v>68</v>
      </c>
      <c r="O115" s="2">
        <v>178</v>
      </c>
      <c r="P115" s="2">
        <v>905</v>
      </c>
      <c r="Q115" s="2">
        <v>8940</v>
      </c>
      <c r="R115" s="2">
        <v>414</v>
      </c>
      <c r="S115" s="2">
        <v>4404</v>
      </c>
      <c r="T115" s="2">
        <v>50</v>
      </c>
      <c r="U115" s="2">
        <v>253</v>
      </c>
      <c r="V115" s="2">
        <v>177</v>
      </c>
      <c r="W115" s="2">
        <v>281</v>
      </c>
      <c r="X115" s="2">
        <v>214</v>
      </c>
      <c r="Y115" s="2">
        <v>46</v>
      </c>
      <c r="Z115" s="2">
        <v>14</v>
      </c>
      <c r="AA115" s="2">
        <v>29</v>
      </c>
      <c r="AB115" s="2">
        <v>123</v>
      </c>
      <c r="AC115" s="2">
        <v>176</v>
      </c>
    </row>
    <row r="116" spans="1:29" ht="9.75" customHeight="1">
      <c r="A116" s="3" t="s">
        <v>104</v>
      </c>
      <c r="C116" s="2">
        <v>135</v>
      </c>
      <c r="D116" s="2">
        <v>8248</v>
      </c>
      <c r="E116" s="2">
        <v>751</v>
      </c>
      <c r="F116" s="2">
        <v>111</v>
      </c>
      <c r="G116" s="2">
        <v>166</v>
      </c>
      <c r="H116" s="2">
        <v>490</v>
      </c>
      <c r="I116" s="2">
        <v>16544</v>
      </c>
      <c r="J116" s="2">
        <v>124575</v>
      </c>
      <c r="K116" s="2">
        <v>789</v>
      </c>
      <c r="L116" s="2">
        <v>24418</v>
      </c>
      <c r="M116" s="2">
        <v>3080</v>
      </c>
      <c r="N116" s="2">
        <v>206</v>
      </c>
      <c r="O116" s="2">
        <v>511</v>
      </c>
      <c r="P116" s="2">
        <v>1995</v>
      </c>
      <c r="Q116" s="2">
        <v>29781</v>
      </c>
      <c r="R116" s="2">
        <v>1010</v>
      </c>
      <c r="S116" s="2">
        <v>12233</v>
      </c>
      <c r="T116" s="2">
        <v>189</v>
      </c>
      <c r="U116" s="2">
        <v>587</v>
      </c>
      <c r="V116" s="2">
        <v>415</v>
      </c>
      <c r="W116" s="2">
        <v>649</v>
      </c>
      <c r="X116" s="2">
        <v>619</v>
      </c>
      <c r="Y116" s="2">
        <v>135</v>
      </c>
      <c r="Z116" s="2">
        <v>148</v>
      </c>
      <c r="AA116" s="2">
        <v>87</v>
      </c>
      <c r="AB116" s="2">
        <v>190</v>
      </c>
      <c r="AC116" s="2">
        <v>357</v>
      </c>
    </row>
    <row r="117" spans="2:29" s="4" customFormat="1" ht="9.75" customHeight="1">
      <c r="B117" s="6" t="s">
        <v>105</v>
      </c>
      <c r="C117" s="4">
        <f aca="true" t="shared" si="12" ref="C117:AC117">C116/228421</f>
        <v>0.0005910139610631246</v>
      </c>
      <c r="D117" s="4">
        <f t="shared" si="12"/>
        <v>0.03610876408036039</v>
      </c>
      <c r="E117" s="4">
        <f t="shared" si="12"/>
        <v>0.003287788775988197</v>
      </c>
      <c r="F117" s="4">
        <f t="shared" si="12"/>
        <v>0.00048594481242968026</v>
      </c>
      <c r="G117" s="4">
        <f t="shared" si="12"/>
        <v>0.0007267282780479903</v>
      </c>
      <c r="H117" s="4">
        <f t="shared" si="12"/>
        <v>0.0021451617845994896</v>
      </c>
      <c r="I117" s="4">
        <f t="shared" si="12"/>
        <v>0.07242766645798766</v>
      </c>
      <c r="J117" s="4">
        <f t="shared" si="12"/>
        <v>0.5453745496254723</v>
      </c>
      <c r="K117" s="4">
        <f t="shared" si="12"/>
        <v>0.0034541482613244844</v>
      </c>
      <c r="L117" s="4">
        <f t="shared" si="12"/>
        <v>0.10689910297214354</v>
      </c>
      <c r="M117" s="4">
        <f t="shared" si="12"/>
        <v>0.013483874074625363</v>
      </c>
      <c r="N117" s="4">
        <f t="shared" si="12"/>
        <v>0.0009018435257703976</v>
      </c>
      <c r="O117" s="4">
        <f t="shared" si="12"/>
        <v>0.002237097289653753</v>
      </c>
      <c r="P117" s="4">
        <f t="shared" si="12"/>
        <v>0.008733872980155065</v>
      </c>
      <c r="Q117" s="4">
        <f t="shared" si="12"/>
        <v>0.1303776798105253</v>
      </c>
      <c r="R117" s="4">
        <f t="shared" si="12"/>
        <v>0.004421660004990785</v>
      </c>
      <c r="S117" s="4">
        <f t="shared" si="12"/>
        <v>0.053554620634705216</v>
      </c>
      <c r="T117" s="4">
        <f t="shared" si="12"/>
        <v>0.0008274195454883746</v>
      </c>
      <c r="U117" s="4">
        <f t="shared" si="12"/>
        <v>0.0025698162603263273</v>
      </c>
      <c r="V117" s="4">
        <f t="shared" si="12"/>
        <v>0.001816820695119976</v>
      </c>
      <c r="W117" s="4">
        <f t="shared" si="12"/>
        <v>0.002841244894296059</v>
      </c>
      <c r="X117" s="4">
        <f t="shared" si="12"/>
        <v>0.0027099084585042532</v>
      </c>
      <c r="Y117" s="4">
        <f t="shared" si="12"/>
        <v>0.0005910139610631246</v>
      </c>
      <c r="Z117" s="4">
        <f t="shared" si="12"/>
        <v>0.0006479264165729071</v>
      </c>
      <c r="AA117" s="4">
        <f t="shared" si="12"/>
        <v>0.0003808756637962359</v>
      </c>
      <c r="AB117" s="4">
        <f t="shared" si="12"/>
        <v>0.0008317974266814348</v>
      </c>
      <c r="AC117" s="4">
        <f t="shared" si="12"/>
        <v>0.0015629035859224853</v>
      </c>
    </row>
    <row r="118" spans="2:29" ht="4.5" customHeight="1">
      <c r="B118" s="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9.75" customHeight="1">
      <c r="A119" s="3" t="s">
        <v>67</v>
      </c>
      <c r="B119" s="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9.75" customHeight="1">
      <c r="B120" s="5" t="s">
        <v>46</v>
      </c>
      <c r="C120" s="2">
        <v>38</v>
      </c>
      <c r="D120" s="2">
        <v>424</v>
      </c>
      <c r="E120" s="2">
        <v>28</v>
      </c>
      <c r="F120" s="2">
        <v>36</v>
      </c>
      <c r="G120" s="2">
        <v>23</v>
      </c>
      <c r="H120" s="2">
        <v>62</v>
      </c>
      <c r="I120" s="2">
        <v>2108</v>
      </c>
      <c r="J120" s="2">
        <v>3359</v>
      </c>
      <c r="K120" s="2">
        <v>97</v>
      </c>
      <c r="L120" s="2">
        <v>7545</v>
      </c>
      <c r="M120" s="2">
        <v>539</v>
      </c>
      <c r="N120" s="2">
        <v>75</v>
      </c>
      <c r="O120" s="2">
        <v>108</v>
      </c>
      <c r="P120" s="2">
        <v>83</v>
      </c>
      <c r="Q120" s="2">
        <v>4813</v>
      </c>
      <c r="R120" s="2">
        <v>180</v>
      </c>
      <c r="S120" s="2">
        <v>2213</v>
      </c>
      <c r="T120" s="2">
        <v>13</v>
      </c>
      <c r="U120" s="2">
        <v>46</v>
      </c>
      <c r="V120" s="2">
        <v>38</v>
      </c>
      <c r="W120" s="2">
        <v>30</v>
      </c>
      <c r="X120" s="2">
        <v>76</v>
      </c>
      <c r="Y120" s="2">
        <v>21</v>
      </c>
      <c r="Z120" s="2">
        <v>10</v>
      </c>
      <c r="AA120" s="2">
        <v>24</v>
      </c>
      <c r="AB120" s="2">
        <v>20</v>
      </c>
      <c r="AC120" s="2">
        <v>15</v>
      </c>
    </row>
    <row r="121" spans="2:29" ht="9.75" customHeight="1">
      <c r="B121" s="5" t="s">
        <v>65</v>
      </c>
      <c r="C121" s="2">
        <v>44</v>
      </c>
      <c r="D121" s="2">
        <v>312</v>
      </c>
      <c r="E121" s="2">
        <v>28</v>
      </c>
      <c r="F121" s="2">
        <v>34</v>
      </c>
      <c r="G121" s="2">
        <v>13</v>
      </c>
      <c r="H121" s="2">
        <v>54</v>
      </c>
      <c r="I121" s="2">
        <v>847</v>
      </c>
      <c r="J121" s="2">
        <v>1559</v>
      </c>
      <c r="K121" s="2">
        <v>80</v>
      </c>
      <c r="L121" s="2">
        <v>5420</v>
      </c>
      <c r="M121" s="2">
        <v>491</v>
      </c>
      <c r="N121" s="2">
        <v>81</v>
      </c>
      <c r="O121" s="2">
        <v>120</v>
      </c>
      <c r="P121" s="2">
        <v>85</v>
      </c>
      <c r="Q121" s="2">
        <v>3591</v>
      </c>
      <c r="R121" s="2">
        <v>15</v>
      </c>
      <c r="S121" s="2">
        <v>1775</v>
      </c>
      <c r="T121" s="2">
        <v>11</v>
      </c>
      <c r="U121" s="2">
        <v>17</v>
      </c>
      <c r="V121" s="2">
        <v>23</v>
      </c>
      <c r="W121" s="2">
        <v>18</v>
      </c>
      <c r="X121" s="2">
        <v>46</v>
      </c>
      <c r="Y121" s="2">
        <v>13</v>
      </c>
      <c r="Z121" s="2">
        <v>19</v>
      </c>
      <c r="AA121" s="2">
        <v>33</v>
      </c>
      <c r="AB121" s="2">
        <v>5</v>
      </c>
      <c r="AC121" s="2">
        <v>9</v>
      </c>
    </row>
    <row r="122" spans="2:29" ht="9.75" customHeight="1">
      <c r="B122" s="5" t="s">
        <v>66</v>
      </c>
      <c r="C122" s="2">
        <v>10</v>
      </c>
      <c r="D122" s="2">
        <v>223</v>
      </c>
      <c r="E122" s="2">
        <v>2</v>
      </c>
      <c r="F122" s="2">
        <v>25</v>
      </c>
      <c r="G122" s="2">
        <v>3</v>
      </c>
      <c r="H122" s="2">
        <v>28</v>
      </c>
      <c r="I122" s="2">
        <v>1069</v>
      </c>
      <c r="J122" s="2">
        <v>1537</v>
      </c>
      <c r="K122" s="2">
        <v>50</v>
      </c>
      <c r="L122" s="2">
        <v>2836</v>
      </c>
      <c r="M122" s="2">
        <v>263</v>
      </c>
      <c r="N122" s="2">
        <v>55</v>
      </c>
      <c r="O122" s="2">
        <v>189</v>
      </c>
      <c r="P122" s="2">
        <v>52</v>
      </c>
      <c r="Q122" s="2">
        <v>5862</v>
      </c>
      <c r="R122" s="2">
        <v>11</v>
      </c>
      <c r="S122" s="2">
        <v>3921</v>
      </c>
      <c r="T122" s="2">
        <v>6</v>
      </c>
      <c r="U122" s="2">
        <v>10</v>
      </c>
      <c r="V122" s="2">
        <v>28</v>
      </c>
      <c r="W122" s="2">
        <v>32</v>
      </c>
      <c r="X122" s="2">
        <v>25</v>
      </c>
      <c r="Y122" s="2">
        <v>28</v>
      </c>
      <c r="Z122" s="2">
        <v>4</v>
      </c>
      <c r="AA122" s="2">
        <v>15</v>
      </c>
      <c r="AB122" s="2">
        <v>6</v>
      </c>
      <c r="AC122" s="2">
        <v>9</v>
      </c>
    </row>
    <row r="123" spans="2:29" ht="9.75" customHeight="1">
      <c r="B123" s="5" t="s">
        <v>51</v>
      </c>
      <c r="C123" s="2">
        <v>19</v>
      </c>
      <c r="D123" s="2">
        <v>199</v>
      </c>
      <c r="E123" s="2">
        <v>18</v>
      </c>
      <c r="F123" s="2">
        <v>17</v>
      </c>
      <c r="G123" s="2">
        <v>4</v>
      </c>
      <c r="H123" s="2">
        <v>66</v>
      </c>
      <c r="I123" s="2">
        <v>975</v>
      </c>
      <c r="J123" s="2">
        <v>2298</v>
      </c>
      <c r="K123" s="2">
        <v>26</v>
      </c>
      <c r="L123" s="2">
        <v>4115</v>
      </c>
      <c r="M123" s="2">
        <v>385</v>
      </c>
      <c r="N123" s="2">
        <v>34</v>
      </c>
      <c r="O123" s="2">
        <v>67</v>
      </c>
      <c r="P123" s="2">
        <v>351</v>
      </c>
      <c r="Q123" s="2">
        <v>6061</v>
      </c>
      <c r="R123" s="2">
        <v>52</v>
      </c>
      <c r="S123" s="2">
        <v>3490</v>
      </c>
      <c r="T123" s="2">
        <v>2</v>
      </c>
      <c r="U123" s="2">
        <v>47</v>
      </c>
      <c r="V123" s="2">
        <v>20</v>
      </c>
      <c r="W123" s="2">
        <v>12</v>
      </c>
      <c r="X123" s="2">
        <v>87</v>
      </c>
      <c r="Y123" s="2">
        <v>10</v>
      </c>
      <c r="Z123" s="2">
        <v>13</v>
      </c>
      <c r="AA123" s="2">
        <v>20</v>
      </c>
      <c r="AB123" s="2">
        <v>8</v>
      </c>
      <c r="AC123" s="2">
        <v>7</v>
      </c>
    </row>
    <row r="124" spans="1:29" ht="9.75" customHeight="1">
      <c r="A124" s="3" t="s">
        <v>104</v>
      </c>
      <c r="C124" s="2">
        <v>111</v>
      </c>
      <c r="D124" s="2">
        <v>1158</v>
      </c>
      <c r="E124" s="2">
        <v>76</v>
      </c>
      <c r="F124" s="2">
        <v>112</v>
      </c>
      <c r="G124" s="2">
        <v>43</v>
      </c>
      <c r="H124" s="2">
        <v>210</v>
      </c>
      <c r="I124" s="2">
        <v>4999</v>
      </c>
      <c r="J124" s="2">
        <v>8753</v>
      </c>
      <c r="K124" s="2">
        <v>253</v>
      </c>
      <c r="L124" s="2">
        <v>19916</v>
      </c>
      <c r="M124" s="2">
        <v>1678</v>
      </c>
      <c r="N124" s="2">
        <v>245</v>
      </c>
      <c r="O124" s="2">
        <v>484</v>
      </c>
      <c r="P124" s="2">
        <v>571</v>
      </c>
      <c r="Q124" s="2">
        <v>20327</v>
      </c>
      <c r="R124" s="2">
        <v>258</v>
      </c>
      <c r="S124" s="2">
        <v>11399</v>
      </c>
      <c r="T124" s="2">
        <v>32</v>
      </c>
      <c r="U124" s="2">
        <v>120</v>
      </c>
      <c r="V124" s="2">
        <v>109</v>
      </c>
      <c r="W124" s="2">
        <v>92</v>
      </c>
      <c r="X124" s="2">
        <v>234</v>
      </c>
      <c r="Y124" s="2">
        <v>72</v>
      </c>
      <c r="Z124" s="2">
        <v>46</v>
      </c>
      <c r="AA124" s="2">
        <v>92</v>
      </c>
      <c r="AB124" s="2">
        <v>39</v>
      </c>
      <c r="AC124" s="2">
        <v>40</v>
      </c>
    </row>
    <row r="125" spans="2:29" s="4" customFormat="1" ht="9.75" customHeight="1">
      <c r="B125" s="6" t="s">
        <v>105</v>
      </c>
      <c r="C125" s="4">
        <f aca="true" t="shared" si="13" ref="C125:AC125">C124/71470</f>
        <v>0.0015530992024625717</v>
      </c>
      <c r="D125" s="4">
        <f t="shared" si="13"/>
        <v>0.016202602490555478</v>
      </c>
      <c r="E125" s="4">
        <f t="shared" si="13"/>
        <v>0.0010633832377221213</v>
      </c>
      <c r="F125" s="4">
        <f t="shared" si="13"/>
        <v>0.0015670910871694416</v>
      </c>
      <c r="G125" s="4">
        <f t="shared" si="13"/>
        <v>0.0006016510423954107</v>
      </c>
      <c r="H125" s="4">
        <f t="shared" si="13"/>
        <v>0.002938295788442703</v>
      </c>
      <c r="I125" s="4">
        <f t="shared" si="13"/>
        <v>0.0699454316496432</v>
      </c>
      <c r="J125" s="4">
        <f t="shared" si="13"/>
        <v>0.12247096683923324</v>
      </c>
      <c r="K125" s="4">
        <f t="shared" si="13"/>
        <v>0.003539946830838114</v>
      </c>
      <c r="L125" s="4">
        <f t="shared" si="13"/>
        <v>0.27866237582202324</v>
      </c>
      <c r="M125" s="4">
        <f t="shared" si="13"/>
        <v>0.023478382538127885</v>
      </c>
      <c r="N125" s="4">
        <f t="shared" si="13"/>
        <v>0.0034280117531831538</v>
      </c>
      <c r="O125" s="4">
        <f t="shared" si="13"/>
        <v>0.006772072198125087</v>
      </c>
      <c r="P125" s="4">
        <f t="shared" si="13"/>
        <v>0.007989366167622778</v>
      </c>
      <c r="Q125" s="4">
        <f t="shared" si="13"/>
        <v>0.2844130404365468</v>
      </c>
      <c r="R125" s="4">
        <f t="shared" si="13"/>
        <v>0.003609906254372464</v>
      </c>
      <c r="S125" s="4">
        <f t="shared" si="13"/>
        <v>0.1594934937736113</v>
      </c>
      <c r="T125" s="4">
        <f t="shared" si="13"/>
        <v>0.00044774031061984047</v>
      </c>
      <c r="U125" s="4">
        <f t="shared" si="13"/>
        <v>0.0016790261648244019</v>
      </c>
      <c r="V125" s="4">
        <f t="shared" si="13"/>
        <v>0.0015251154330488317</v>
      </c>
      <c r="W125" s="4">
        <f t="shared" si="13"/>
        <v>0.0012872533930320415</v>
      </c>
      <c r="X125" s="4">
        <f t="shared" si="13"/>
        <v>0.003274101021407584</v>
      </c>
      <c r="Y125" s="4">
        <f t="shared" si="13"/>
        <v>0.0010074156988946412</v>
      </c>
      <c r="Z125" s="4">
        <f t="shared" si="13"/>
        <v>0.0006436266965160208</v>
      </c>
      <c r="AA125" s="4">
        <f t="shared" si="13"/>
        <v>0.0012872533930320415</v>
      </c>
      <c r="AB125" s="4">
        <f t="shared" si="13"/>
        <v>0.0005456835035679306</v>
      </c>
      <c r="AC125" s="4">
        <f t="shared" si="13"/>
        <v>0.0005596753882748006</v>
      </c>
    </row>
    <row r="126" spans="2:29" ht="4.5" customHeight="1">
      <c r="B126" s="7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9.75" customHeight="1">
      <c r="A127" s="3" t="s">
        <v>68</v>
      </c>
      <c r="B127" s="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9.75" customHeight="1">
      <c r="B128" s="5" t="s">
        <v>55</v>
      </c>
      <c r="C128" s="2">
        <v>337</v>
      </c>
      <c r="D128" s="2">
        <v>5748</v>
      </c>
      <c r="E128" s="2">
        <v>190</v>
      </c>
      <c r="F128" s="2">
        <v>207</v>
      </c>
      <c r="G128" s="2">
        <v>47</v>
      </c>
      <c r="H128" s="2">
        <v>1610</v>
      </c>
      <c r="I128" s="2">
        <v>14249</v>
      </c>
      <c r="J128" s="2">
        <v>87068</v>
      </c>
      <c r="K128" s="2">
        <v>793</v>
      </c>
      <c r="L128" s="2">
        <v>20264</v>
      </c>
      <c r="M128" s="2">
        <v>2442</v>
      </c>
      <c r="N128" s="2">
        <v>584</v>
      </c>
      <c r="O128" s="2">
        <v>752</v>
      </c>
      <c r="P128" s="2">
        <v>2164</v>
      </c>
      <c r="Q128" s="2">
        <v>26603</v>
      </c>
      <c r="R128" s="2">
        <v>1533</v>
      </c>
      <c r="S128" s="2">
        <v>15950</v>
      </c>
      <c r="T128" s="2">
        <v>110</v>
      </c>
      <c r="U128" s="2">
        <v>773</v>
      </c>
      <c r="V128" s="2">
        <v>505</v>
      </c>
      <c r="W128" s="2">
        <v>504</v>
      </c>
      <c r="X128" s="2">
        <v>677</v>
      </c>
      <c r="Y128" s="2">
        <v>138</v>
      </c>
      <c r="Z128" s="2">
        <v>68</v>
      </c>
      <c r="AA128" s="2">
        <v>130</v>
      </c>
      <c r="AB128" s="2">
        <v>350</v>
      </c>
      <c r="AC128" s="2">
        <v>83</v>
      </c>
    </row>
    <row r="129" spans="1:29" ht="9.75" customHeight="1">
      <c r="A129" s="3" t="s">
        <v>104</v>
      </c>
      <c r="C129" s="2">
        <v>337</v>
      </c>
      <c r="D129" s="2">
        <v>5748</v>
      </c>
      <c r="E129" s="2">
        <v>190</v>
      </c>
      <c r="F129" s="2">
        <v>207</v>
      </c>
      <c r="G129" s="2">
        <v>47</v>
      </c>
      <c r="H129" s="2">
        <v>1610</v>
      </c>
      <c r="I129" s="2">
        <v>14249</v>
      </c>
      <c r="J129" s="2">
        <v>87068</v>
      </c>
      <c r="K129" s="2">
        <v>793</v>
      </c>
      <c r="L129" s="2">
        <v>20264</v>
      </c>
      <c r="M129" s="2">
        <v>2442</v>
      </c>
      <c r="N129" s="2">
        <v>584</v>
      </c>
      <c r="O129" s="2">
        <v>752</v>
      </c>
      <c r="P129" s="2">
        <v>2164</v>
      </c>
      <c r="Q129" s="2">
        <v>26603</v>
      </c>
      <c r="R129" s="2">
        <v>1533</v>
      </c>
      <c r="S129" s="2">
        <v>15950</v>
      </c>
      <c r="T129" s="2">
        <v>110</v>
      </c>
      <c r="U129" s="2">
        <v>773</v>
      </c>
      <c r="V129" s="2">
        <v>505</v>
      </c>
      <c r="W129" s="2">
        <v>504</v>
      </c>
      <c r="X129" s="2">
        <v>677</v>
      </c>
      <c r="Y129" s="2">
        <v>138</v>
      </c>
      <c r="Z129" s="2">
        <v>68</v>
      </c>
      <c r="AA129" s="2">
        <v>130</v>
      </c>
      <c r="AB129" s="2">
        <v>350</v>
      </c>
      <c r="AC129" s="2">
        <v>83</v>
      </c>
    </row>
    <row r="130" spans="2:29" s="4" customFormat="1" ht="9.75" customHeight="1">
      <c r="B130" s="6" t="s">
        <v>105</v>
      </c>
      <c r="C130" s="4">
        <f aca="true" t="shared" si="14" ref="C130:AC130">C129/183879</f>
        <v>0.0018327269563136628</v>
      </c>
      <c r="D130" s="4">
        <f t="shared" si="14"/>
        <v>0.0312596870768277</v>
      </c>
      <c r="E130" s="4">
        <f t="shared" si="14"/>
        <v>0.0010332881949542906</v>
      </c>
      <c r="F130" s="4">
        <f t="shared" si="14"/>
        <v>0.0011257402966080956</v>
      </c>
      <c r="G130" s="4">
        <f t="shared" si="14"/>
        <v>0.0002556028692781666</v>
      </c>
      <c r="H130" s="4">
        <f t="shared" si="14"/>
        <v>0.00875575786250741</v>
      </c>
      <c r="I130" s="4">
        <f t="shared" si="14"/>
        <v>0.07749117626265098</v>
      </c>
      <c r="J130" s="4">
        <f t="shared" si="14"/>
        <v>0.47350703451726406</v>
      </c>
      <c r="K130" s="4">
        <f t="shared" si="14"/>
        <v>0.00431261862420396</v>
      </c>
      <c r="L130" s="4">
        <f t="shared" si="14"/>
        <v>0.11020290517133549</v>
      </c>
      <c r="M130" s="4">
        <f t="shared" si="14"/>
        <v>0.01328047248462304</v>
      </c>
      <c r="N130" s="4">
        <f t="shared" si="14"/>
        <v>0.0031760016097542405</v>
      </c>
      <c r="O130" s="4">
        <f t="shared" si="14"/>
        <v>0.004089645908450666</v>
      </c>
      <c r="P130" s="4">
        <f t="shared" si="14"/>
        <v>0.01176860870463729</v>
      </c>
      <c r="Q130" s="4">
        <f t="shared" si="14"/>
        <v>0.1446766623703631</v>
      </c>
      <c r="R130" s="4">
        <f t="shared" si="14"/>
        <v>0.008337004225604882</v>
      </c>
      <c r="S130" s="4">
        <f t="shared" si="14"/>
        <v>0.08674182478695229</v>
      </c>
      <c r="T130" s="4">
        <f t="shared" si="14"/>
        <v>0.0005982194812893261</v>
      </c>
      <c r="U130" s="4">
        <f t="shared" si="14"/>
        <v>0.004203851445787719</v>
      </c>
      <c r="V130" s="4">
        <f t="shared" si="14"/>
        <v>0.002746371255010088</v>
      </c>
      <c r="W130" s="4">
        <f t="shared" si="14"/>
        <v>0.0027409328960892763</v>
      </c>
      <c r="X130" s="4">
        <f t="shared" si="14"/>
        <v>0.0036817689893897617</v>
      </c>
      <c r="Y130" s="4">
        <f t="shared" si="14"/>
        <v>0.0007504935310720637</v>
      </c>
      <c r="Z130" s="4">
        <f t="shared" si="14"/>
        <v>0.0003698084066152198</v>
      </c>
      <c r="AA130" s="4">
        <f t="shared" si="14"/>
        <v>0.0007069866597055672</v>
      </c>
      <c r="AB130" s="4">
        <f t="shared" si="14"/>
        <v>0.0019034256222842194</v>
      </c>
      <c r="AC130" s="4">
        <f t="shared" si="14"/>
        <v>0.00045138379042740064</v>
      </c>
    </row>
    <row r="131" spans="2:29" ht="4.5" customHeight="1">
      <c r="B131" s="7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9.75" customHeight="1">
      <c r="A132" s="3" t="s">
        <v>70</v>
      </c>
      <c r="B132" s="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9.75" customHeight="1">
      <c r="B133" s="5" t="s">
        <v>65</v>
      </c>
      <c r="C133" s="2">
        <v>141</v>
      </c>
      <c r="D133" s="2">
        <v>1761</v>
      </c>
      <c r="E133" s="2">
        <v>94</v>
      </c>
      <c r="F133" s="2">
        <v>99</v>
      </c>
      <c r="G133" s="2">
        <v>60</v>
      </c>
      <c r="H133" s="2">
        <v>197</v>
      </c>
      <c r="I133" s="2">
        <v>5304</v>
      </c>
      <c r="J133" s="2">
        <v>12338</v>
      </c>
      <c r="K133" s="2">
        <v>486</v>
      </c>
      <c r="L133" s="2">
        <v>10554</v>
      </c>
      <c r="M133" s="2">
        <v>1637</v>
      </c>
      <c r="N133" s="2">
        <v>527</v>
      </c>
      <c r="O133" s="2">
        <v>411</v>
      </c>
      <c r="P133" s="2">
        <v>712</v>
      </c>
      <c r="Q133" s="2">
        <v>42904</v>
      </c>
      <c r="R133" s="2">
        <v>326</v>
      </c>
      <c r="S133" s="2">
        <v>21013</v>
      </c>
      <c r="T133" s="2">
        <v>82</v>
      </c>
      <c r="U133" s="2">
        <v>125</v>
      </c>
      <c r="V133" s="2">
        <v>198</v>
      </c>
      <c r="W133" s="2">
        <v>189</v>
      </c>
      <c r="X133" s="2">
        <v>177</v>
      </c>
      <c r="Y133" s="2">
        <v>73</v>
      </c>
      <c r="Z133" s="2">
        <v>76</v>
      </c>
      <c r="AA133" s="2">
        <v>216</v>
      </c>
      <c r="AB133" s="2">
        <v>75</v>
      </c>
      <c r="AC133" s="2">
        <v>73</v>
      </c>
    </row>
    <row r="134" spans="2:29" ht="9.75" customHeight="1">
      <c r="B134" s="5" t="s">
        <v>69</v>
      </c>
      <c r="C134" s="2">
        <v>18</v>
      </c>
      <c r="D134" s="2">
        <v>447</v>
      </c>
      <c r="E134" s="2">
        <v>29</v>
      </c>
      <c r="F134" s="2">
        <v>53</v>
      </c>
      <c r="G134" s="2">
        <v>10</v>
      </c>
      <c r="H134" s="2">
        <v>37</v>
      </c>
      <c r="I134" s="2">
        <v>1577</v>
      </c>
      <c r="J134" s="2">
        <v>3805</v>
      </c>
      <c r="K134" s="2">
        <v>94</v>
      </c>
      <c r="L134" s="2">
        <v>1909</v>
      </c>
      <c r="M134" s="2">
        <v>303</v>
      </c>
      <c r="N134" s="2">
        <v>81</v>
      </c>
      <c r="O134" s="2">
        <v>203</v>
      </c>
      <c r="P134" s="2">
        <v>183</v>
      </c>
      <c r="Q134" s="2">
        <v>9126</v>
      </c>
      <c r="R134" s="2">
        <v>67</v>
      </c>
      <c r="S134" s="2">
        <v>3523</v>
      </c>
      <c r="T134" s="2">
        <v>38</v>
      </c>
      <c r="U134" s="2">
        <v>55</v>
      </c>
      <c r="V134" s="2">
        <v>60</v>
      </c>
      <c r="W134" s="2">
        <v>89</v>
      </c>
      <c r="X134" s="2">
        <v>68</v>
      </c>
      <c r="Y134" s="2">
        <v>13</v>
      </c>
      <c r="Z134" s="2">
        <v>23</v>
      </c>
      <c r="AA134" s="2">
        <v>9</v>
      </c>
      <c r="AB134" s="2">
        <v>16</v>
      </c>
      <c r="AC134" s="2">
        <v>24</v>
      </c>
    </row>
    <row r="135" spans="2:29" ht="9.75" customHeight="1">
      <c r="B135" s="5" t="s">
        <v>51</v>
      </c>
      <c r="C135" s="2">
        <v>37</v>
      </c>
      <c r="D135" s="2">
        <v>467</v>
      </c>
      <c r="E135" s="2">
        <v>24</v>
      </c>
      <c r="F135" s="2">
        <v>14</v>
      </c>
      <c r="G135" s="2">
        <v>0</v>
      </c>
      <c r="H135" s="2">
        <v>96</v>
      </c>
      <c r="I135" s="2">
        <v>1893</v>
      </c>
      <c r="J135" s="2">
        <v>5217</v>
      </c>
      <c r="K135" s="2">
        <v>64</v>
      </c>
      <c r="L135" s="2">
        <v>4963</v>
      </c>
      <c r="M135" s="2">
        <v>579</v>
      </c>
      <c r="N135" s="2">
        <v>44</v>
      </c>
      <c r="O135" s="2">
        <v>122</v>
      </c>
      <c r="P135" s="2">
        <v>702</v>
      </c>
      <c r="Q135" s="2">
        <v>13930</v>
      </c>
      <c r="R135" s="2">
        <v>119</v>
      </c>
      <c r="S135" s="2">
        <v>7739</v>
      </c>
      <c r="T135" s="2">
        <v>9</v>
      </c>
      <c r="U135" s="2">
        <v>75</v>
      </c>
      <c r="V135" s="2">
        <v>51</v>
      </c>
      <c r="W135" s="2">
        <v>50</v>
      </c>
      <c r="X135" s="2">
        <v>88</v>
      </c>
      <c r="Y135" s="2">
        <v>32</v>
      </c>
      <c r="Z135" s="2">
        <v>8</v>
      </c>
      <c r="AA135" s="2">
        <v>41</v>
      </c>
      <c r="AB135" s="2">
        <v>14</v>
      </c>
      <c r="AC135" s="2">
        <v>9</v>
      </c>
    </row>
    <row r="136" spans="1:29" ht="9.75" customHeight="1">
      <c r="A136" s="3" t="s">
        <v>104</v>
      </c>
      <c r="C136" s="2">
        <v>196</v>
      </c>
      <c r="D136" s="2">
        <v>2675</v>
      </c>
      <c r="E136" s="2">
        <v>147</v>
      </c>
      <c r="F136" s="2">
        <v>166</v>
      </c>
      <c r="G136" s="2">
        <v>70</v>
      </c>
      <c r="H136" s="2">
        <v>330</v>
      </c>
      <c r="I136" s="2">
        <v>8774</v>
      </c>
      <c r="J136" s="2">
        <v>21360</v>
      </c>
      <c r="K136" s="2">
        <v>644</v>
      </c>
      <c r="L136" s="2">
        <v>17426</v>
      </c>
      <c r="M136" s="2">
        <v>2519</v>
      </c>
      <c r="N136" s="2">
        <v>652</v>
      </c>
      <c r="O136" s="2">
        <v>736</v>
      </c>
      <c r="P136" s="2">
        <v>1597</v>
      </c>
      <c r="Q136" s="2">
        <v>65960</v>
      </c>
      <c r="R136" s="2">
        <v>512</v>
      </c>
      <c r="S136" s="2">
        <v>32275</v>
      </c>
      <c r="T136" s="2">
        <v>129</v>
      </c>
      <c r="U136" s="2">
        <v>255</v>
      </c>
      <c r="V136" s="2">
        <v>309</v>
      </c>
      <c r="W136" s="2">
        <v>328</v>
      </c>
      <c r="X136" s="2">
        <v>333</v>
      </c>
      <c r="Y136" s="2">
        <v>118</v>
      </c>
      <c r="Z136" s="2">
        <v>107</v>
      </c>
      <c r="AA136" s="2">
        <v>266</v>
      </c>
      <c r="AB136" s="2">
        <v>105</v>
      </c>
      <c r="AC136" s="2">
        <v>106</v>
      </c>
    </row>
    <row r="137" spans="2:29" s="4" customFormat="1" ht="9.75" customHeight="1">
      <c r="B137" s="6" t="s">
        <v>105</v>
      </c>
      <c r="C137" s="4">
        <f aca="true" t="shared" si="15" ref="C137:AC137">C136/158095</f>
        <v>0.0012397609032543725</v>
      </c>
      <c r="D137" s="4">
        <f t="shared" si="15"/>
        <v>0.016920206205129826</v>
      </c>
      <c r="E137" s="4">
        <f t="shared" si="15"/>
        <v>0.0009298206774407793</v>
      </c>
      <c r="F137" s="4">
        <f t="shared" si="15"/>
        <v>0.0010500015813276827</v>
      </c>
      <c r="G137" s="4">
        <f t="shared" si="15"/>
        <v>0.00044277175116227583</v>
      </c>
      <c r="H137" s="4">
        <f t="shared" si="15"/>
        <v>0.0020873525411935863</v>
      </c>
      <c r="I137" s="4">
        <f t="shared" si="15"/>
        <v>0.05549827635282583</v>
      </c>
      <c r="J137" s="4">
        <f t="shared" si="15"/>
        <v>0.13510863721180302</v>
      </c>
      <c r="K137" s="4">
        <f t="shared" si="15"/>
        <v>0.004073500110692938</v>
      </c>
      <c r="L137" s="4">
        <f t="shared" si="15"/>
        <v>0.11022486479648312</v>
      </c>
      <c r="M137" s="4">
        <f t="shared" si="15"/>
        <v>0.01593345773111104</v>
      </c>
      <c r="N137" s="4">
        <f t="shared" si="15"/>
        <v>0.004124102596540055</v>
      </c>
      <c r="O137" s="4">
        <f t="shared" si="15"/>
        <v>0.004655428697934786</v>
      </c>
      <c r="P137" s="4">
        <f t="shared" si="15"/>
        <v>0.010101521237230779</v>
      </c>
      <c r="Q137" s="4">
        <f t="shared" si="15"/>
        <v>0.41721749580948164</v>
      </c>
      <c r="R137" s="4">
        <f t="shared" si="15"/>
        <v>0.0032385590942155032</v>
      </c>
      <c r="S137" s="4">
        <f t="shared" si="15"/>
        <v>0.20414940383946362</v>
      </c>
      <c r="T137" s="4">
        <f t="shared" si="15"/>
        <v>0.0008159650842847655</v>
      </c>
      <c r="U137" s="4">
        <f t="shared" si="15"/>
        <v>0.001612954236376862</v>
      </c>
      <c r="V137" s="4">
        <f t="shared" si="15"/>
        <v>0.0019545210158449034</v>
      </c>
      <c r="W137" s="4">
        <f t="shared" si="15"/>
        <v>0.0020747019197318067</v>
      </c>
      <c r="X137" s="4">
        <f t="shared" si="15"/>
        <v>0.0021063284733862553</v>
      </c>
      <c r="Y137" s="4">
        <f t="shared" si="15"/>
        <v>0.0007463866662449792</v>
      </c>
      <c r="Z137" s="4">
        <f t="shared" si="15"/>
        <v>0.000676808248205193</v>
      </c>
      <c r="AA137" s="4">
        <f t="shared" si="15"/>
        <v>0.0016825326544166483</v>
      </c>
      <c r="AB137" s="4">
        <f t="shared" si="15"/>
        <v>0.0006641576267434137</v>
      </c>
      <c r="AC137" s="4">
        <f t="shared" si="15"/>
        <v>0.0006704829374743034</v>
      </c>
    </row>
    <row r="138" spans="2:29" ht="4.5" customHeight="1">
      <c r="B138" s="7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9.75" customHeight="1">
      <c r="A139" s="3" t="s">
        <v>73</v>
      </c>
      <c r="B139" s="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9.75" customHeight="1">
      <c r="B140" s="5" t="s">
        <v>61</v>
      </c>
      <c r="C140" s="2">
        <v>44</v>
      </c>
      <c r="D140" s="2">
        <v>1448</v>
      </c>
      <c r="E140" s="2">
        <v>38</v>
      </c>
      <c r="F140" s="2">
        <v>74</v>
      </c>
      <c r="G140" s="2">
        <v>8</v>
      </c>
      <c r="H140" s="2">
        <v>257</v>
      </c>
      <c r="I140" s="2">
        <v>2776</v>
      </c>
      <c r="J140" s="2">
        <v>18065</v>
      </c>
      <c r="K140" s="2">
        <v>201</v>
      </c>
      <c r="L140" s="2">
        <v>5178</v>
      </c>
      <c r="M140" s="2">
        <v>668</v>
      </c>
      <c r="N140" s="2">
        <v>80</v>
      </c>
      <c r="O140" s="2">
        <v>188</v>
      </c>
      <c r="P140" s="2">
        <v>164</v>
      </c>
      <c r="Q140" s="2">
        <v>9431</v>
      </c>
      <c r="R140" s="2">
        <v>347</v>
      </c>
      <c r="S140" s="2">
        <v>3924</v>
      </c>
      <c r="T140" s="2">
        <v>63</v>
      </c>
      <c r="U140" s="2">
        <v>108</v>
      </c>
      <c r="V140" s="2">
        <v>89</v>
      </c>
      <c r="W140" s="2">
        <v>125</v>
      </c>
      <c r="X140" s="2">
        <v>212</v>
      </c>
      <c r="Y140" s="2">
        <v>26</v>
      </c>
      <c r="Z140" s="2">
        <v>53</v>
      </c>
      <c r="AA140" s="2">
        <v>31</v>
      </c>
      <c r="AB140" s="2">
        <v>9</v>
      </c>
      <c r="AC140" s="2">
        <v>18</v>
      </c>
    </row>
    <row r="141" spans="2:29" ht="9.75" customHeight="1">
      <c r="B141" s="5" t="s">
        <v>71</v>
      </c>
      <c r="C141" s="2">
        <v>178</v>
      </c>
      <c r="D141" s="2">
        <v>2965</v>
      </c>
      <c r="E141" s="2">
        <v>103</v>
      </c>
      <c r="F141" s="2">
        <v>77</v>
      </c>
      <c r="G141" s="2">
        <v>21</v>
      </c>
      <c r="H141" s="2">
        <v>110</v>
      </c>
      <c r="I141" s="2">
        <v>6290</v>
      </c>
      <c r="J141" s="2">
        <v>28409</v>
      </c>
      <c r="K141" s="2">
        <v>641</v>
      </c>
      <c r="L141" s="2">
        <v>5787</v>
      </c>
      <c r="M141" s="2">
        <v>1210</v>
      </c>
      <c r="N141" s="2">
        <v>81</v>
      </c>
      <c r="O141" s="2">
        <v>255</v>
      </c>
      <c r="P141" s="2">
        <v>442</v>
      </c>
      <c r="Q141" s="2">
        <v>25223</v>
      </c>
      <c r="R141" s="2">
        <v>210</v>
      </c>
      <c r="S141" s="2">
        <v>12543</v>
      </c>
      <c r="T141" s="2">
        <v>95</v>
      </c>
      <c r="U141" s="2">
        <v>173</v>
      </c>
      <c r="V141" s="2">
        <v>177</v>
      </c>
      <c r="W141" s="2">
        <v>253</v>
      </c>
      <c r="X141" s="2">
        <v>192</v>
      </c>
      <c r="Y141" s="2">
        <v>48</v>
      </c>
      <c r="Z141" s="2">
        <v>24</v>
      </c>
      <c r="AA141" s="2">
        <v>66</v>
      </c>
      <c r="AB141" s="2">
        <v>42</v>
      </c>
      <c r="AC141" s="2">
        <v>67</v>
      </c>
    </row>
    <row r="142" spans="2:29" ht="9.75" customHeight="1">
      <c r="B142" s="5" t="s">
        <v>55</v>
      </c>
      <c r="C142" s="2">
        <v>60</v>
      </c>
      <c r="D142" s="2">
        <v>1106</v>
      </c>
      <c r="E142" s="2">
        <v>33</v>
      </c>
      <c r="F142" s="2">
        <v>37</v>
      </c>
      <c r="G142" s="2">
        <v>10</v>
      </c>
      <c r="H142" s="2">
        <v>282</v>
      </c>
      <c r="I142" s="2">
        <v>2196</v>
      </c>
      <c r="J142" s="2">
        <v>17034</v>
      </c>
      <c r="K142" s="2">
        <v>229</v>
      </c>
      <c r="L142" s="2">
        <v>5067</v>
      </c>
      <c r="M142" s="2">
        <v>547</v>
      </c>
      <c r="N142" s="2">
        <v>120</v>
      </c>
      <c r="O142" s="2">
        <v>236</v>
      </c>
      <c r="P142" s="2">
        <v>360</v>
      </c>
      <c r="Q142" s="2">
        <v>7468</v>
      </c>
      <c r="R142" s="2">
        <v>362</v>
      </c>
      <c r="S142" s="2">
        <v>4798</v>
      </c>
      <c r="T142" s="2">
        <v>24</v>
      </c>
      <c r="U142" s="2">
        <v>81</v>
      </c>
      <c r="V142" s="2">
        <v>119</v>
      </c>
      <c r="W142" s="2">
        <v>88</v>
      </c>
      <c r="X142" s="2">
        <v>197</v>
      </c>
      <c r="Y142" s="2">
        <v>29</v>
      </c>
      <c r="Z142" s="2">
        <v>21</v>
      </c>
      <c r="AA142" s="2">
        <v>36</v>
      </c>
      <c r="AB142" s="2">
        <v>41</v>
      </c>
      <c r="AC142" s="2">
        <v>27</v>
      </c>
    </row>
    <row r="143" spans="2:29" ht="9.75" customHeight="1">
      <c r="B143" s="5" t="s">
        <v>72</v>
      </c>
      <c r="C143" s="2">
        <v>83</v>
      </c>
      <c r="D143" s="2">
        <v>4133</v>
      </c>
      <c r="E143" s="2">
        <v>93</v>
      </c>
      <c r="F143" s="2">
        <v>52</v>
      </c>
      <c r="G143" s="2">
        <v>37</v>
      </c>
      <c r="H143" s="2">
        <v>512</v>
      </c>
      <c r="I143" s="2">
        <v>3177</v>
      </c>
      <c r="J143" s="2">
        <v>37187</v>
      </c>
      <c r="K143" s="2">
        <v>491</v>
      </c>
      <c r="L143" s="2">
        <v>8185</v>
      </c>
      <c r="M143" s="2">
        <v>1338</v>
      </c>
      <c r="N143" s="2">
        <v>127</v>
      </c>
      <c r="O143" s="2">
        <v>180</v>
      </c>
      <c r="P143" s="2">
        <v>336</v>
      </c>
      <c r="Q143" s="2">
        <v>8390</v>
      </c>
      <c r="R143" s="2">
        <v>377</v>
      </c>
      <c r="S143" s="2">
        <v>4968</v>
      </c>
      <c r="T143" s="2">
        <v>82</v>
      </c>
      <c r="U143" s="2">
        <v>269</v>
      </c>
      <c r="V143" s="2">
        <v>153</v>
      </c>
      <c r="W143" s="2">
        <v>210</v>
      </c>
      <c r="X143" s="2">
        <v>429</v>
      </c>
      <c r="Y143" s="2">
        <v>56</v>
      </c>
      <c r="Z143" s="2">
        <v>28</v>
      </c>
      <c r="AA143" s="2">
        <v>66</v>
      </c>
      <c r="AB143" s="2">
        <v>28</v>
      </c>
      <c r="AC143" s="2">
        <v>28</v>
      </c>
    </row>
    <row r="144" spans="1:29" ht="9.75" customHeight="1">
      <c r="A144" s="3" t="s">
        <v>104</v>
      </c>
      <c r="C144" s="2">
        <v>365</v>
      </c>
      <c r="D144" s="2">
        <v>9652</v>
      </c>
      <c r="E144" s="2">
        <v>267</v>
      </c>
      <c r="F144" s="2">
        <v>240</v>
      </c>
      <c r="G144" s="2">
        <v>76</v>
      </c>
      <c r="H144" s="2">
        <v>1161</v>
      </c>
      <c r="I144" s="2">
        <v>14439</v>
      </c>
      <c r="J144" s="2">
        <v>100695</v>
      </c>
      <c r="K144" s="2">
        <v>1562</v>
      </c>
      <c r="L144" s="2">
        <v>24217</v>
      </c>
      <c r="M144" s="2">
        <v>3763</v>
      </c>
      <c r="N144" s="2">
        <v>408</v>
      </c>
      <c r="O144" s="2">
        <v>859</v>
      </c>
      <c r="P144" s="2">
        <v>1302</v>
      </c>
      <c r="Q144" s="2">
        <v>50512</v>
      </c>
      <c r="R144" s="2">
        <v>1296</v>
      </c>
      <c r="S144" s="2">
        <v>26233</v>
      </c>
      <c r="T144" s="2">
        <v>264</v>
      </c>
      <c r="U144" s="2">
        <v>631</v>
      </c>
      <c r="V144" s="2">
        <v>538</v>
      </c>
      <c r="W144" s="2">
        <v>676</v>
      </c>
      <c r="X144" s="2">
        <v>1030</v>
      </c>
      <c r="Y144" s="2">
        <v>159</v>
      </c>
      <c r="Z144" s="2">
        <v>126</v>
      </c>
      <c r="AA144" s="2">
        <v>199</v>
      </c>
      <c r="AB144" s="2">
        <v>120</v>
      </c>
      <c r="AC144" s="2">
        <v>140</v>
      </c>
    </row>
    <row r="145" spans="2:29" s="4" customFormat="1" ht="9.75" customHeight="1">
      <c r="B145" s="6" t="s">
        <v>105</v>
      </c>
      <c r="C145" s="4">
        <f aca="true" t="shared" si="16" ref="C145:AC145">C144/240932</f>
        <v>0.0015149502764265435</v>
      </c>
      <c r="D145" s="4">
        <f t="shared" si="16"/>
        <v>0.040061096076901365</v>
      </c>
      <c r="E145" s="4">
        <f t="shared" si="16"/>
        <v>0.0011081965035777729</v>
      </c>
      <c r="F145" s="4">
        <f t="shared" si="16"/>
        <v>0.0009961316886092342</v>
      </c>
      <c r="G145" s="4">
        <f t="shared" si="16"/>
        <v>0.0003154417013929241</v>
      </c>
      <c r="H145" s="4">
        <f t="shared" si="16"/>
        <v>0.00481878704364717</v>
      </c>
      <c r="I145" s="4">
        <f t="shared" si="16"/>
        <v>0.059929772715953046</v>
      </c>
      <c r="J145" s="4">
        <f t="shared" si="16"/>
        <v>0.4179395016021118</v>
      </c>
      <c r="K145" s="4">
        <f t="shared" si="16"/>
        <v>0.0064831570733650985</v>
      </c>
      <c r="L145" s="4">
        <f t="shared" si="16"/>
        <v>0.10051383792937427</v>
      </c>
      <c r="M145" s="4">
        <f t="shared" si="16"/>
        <v>0.015618514767652284</v>
      </c>
      <c r="N145" s="4">
        <f t="shared" si="16"/>
        <v>0.001693423870635698</v>
      </c>
      <c r="O145" s="4">
        <f t="shared" si="16"/>
        <v>0.0035653213354805507</v>
      </c>
      <c r="P145" s="4">
        <f t="shared" si="16"/>
        <v>0.005404014410705095</v>
      </c>
      <c r="Q145" s="4">
        <f t="shared" si="16"/>
        <v>0.20965251606262347</v>
      </c>
      <c r="R145" s="4">
        <f t="shared" si="16"/>
        <v>0.005379111118489864</v>
      </c>
      <c r="S145" s="4">
        <f t="shared" si="16"/>
        <v>0.10888134411369182</v>
      </c>
      <c r="T145" s="4">
        <f t="shared" si="16"/>
        <v>0.0010957448574701577</v>
      </c>
      <c r="U145" s="4">
        <f t="shared" si="16"/>
        <v>0.0026189962313017782</v>
      </c>
      <c r="V145" s="4">
        <f t="shared" si="16"/>
        <v>0.0022329952019657</v>
      </c>
      <c r="W145" s="4">
        <f t="shared" si="16"/>
        <v>0.0028057709229160096</v>
      </c>
      <c r="X145" s="4">
        <f t="shared" si="16"/>
        <v>0.004275065163614629</v>
      </c>
      <c r="Y145" s="4">
        <f t="shared" si="16"/>
        <v>0.0006599372437036176</v>
      </c>
      <c r="Z145" s="4">
        <f t="shared" si="16"/>
        <v>0.0005229691365198479</v>
      </c>
      <c r="AA145" s="4">
        <f t="shared" si="16"/>
        <v>0.0008259591918051566</v>
      </c>
      <c r="AB145" s="4">
        <f t="shared" si="16"/>
        <v>0.0004980658443046171</v>
      </c>
      <c r="AC145" s="4">
        <f t="shared" si="16"/>
        <v>0.0005810768183553866</v>
      </c>
    </row>
    <row r="146" spans="2:29" ht="4.5" customHeight="1">
      <c r="B146" s="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9.75" customHeight="1">
      <c r="A147" s="3" t="s">
        <v>75</v>
      </c>
      <c r="B147" s="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9.75" customHeight="1">
      <c r="B148" s="5" t="s">
        <v>74</v>
      </c>
      <c r="C148" s="2">
        <v>127</v>
      </c>
      <c r="D148" s="2">
        <v>3731</v>
      </c>
      <c r="E148" s="2">
        <v>262</v>
      </c>
      <c r="F148" s="2">
        <v>120</v>
      </c>
      <c r="G148" s="2">
        <v>113</v>
      </c>
      <c r="H148" s="2">
        <v>188</v>
      </c>
      <c r="I148" s="2">
        <v>12800</v>
      </c>
      <c r="J148" s="2">
        <v>45373</v>
      </c>
      <c r="K148" s="2">
        <v>517</v>
      </c>
      <c r="L148" s="2">
        <v>28753</v>
      </c>
      <c r="M148" s="2">
        <v>1548</v>
      </c>
      <c r="N148" s="2">
        <v>137</v>
      </c>
      <c r="O148" s="2">
        <v>234</v>
      </c>
      <c r="P148" s="2">
        <v>487</v>
      </c>
      <c r="Q148" s="2">
        <v>19547</v>
      </c>
      <c r="R148" s="2">
        <v>644</v>
      </c>
      <c r="S148" s="2">
        <v>5413</v>
      </c>
      <c r="T148" s="2">
        <v>107</v>
      </c>
      <c r="U148" s="2">
        <v>216</v>
      </c>
      <c r="V148" s="2">
        <v>202</v>
      </c>
      <c r="W148" s="2">
        <v>170</v>
      </c>
      <c r="X148" s="2">
        <v>380</v>
      </c>
      <c r="Y148" s="2">
        <v>90</v>
      </c>
      <c r="Z148" s="2">
        <v>70</v>
      </c>
      <c r="AA148" s="2">
        <v>66</v>
      </c>
      <c r="AB148" s="2">
        <v>46</v>
      </c>
      <c r="AC148" s="2">
        <v>64</v>
      </c>
    </row>
    <row r="149" spans="1:29" ht="9.75" customHeight="1">
      <c r="A149" s="3" t="s">
        <v>104</v>
      </c>
      <c r="C149" s="2">
        <v>127</v>
      </c>
      <c r="D149" s="2">
        <v>3731</v>
      </c>
      <c r="E149" s="2">
        <v>262</v>
      </c>
      <c r="F149" s="2">
        <v>120</v>
      </c>
      <c r="G149" s="2">
        <v>113</v>
      </c>
      <c r="H149" s="2">
        <v>188</v>
      </c>
      <c r="I149" s="2">
        <v>12800</v>
      </c>
      <c r="J149" s="2">
        <v>45373</v>
      </c>
      <c r="K149" s="2">
        <v>517</v>
      </c>
      <c r="L149" s="2">
        <v>28753</v>
      </c>
      <c r="M149" s="2">
        <v>1548</v>
      </c>
      <c r="N149" s="2">
        <v>137</v>
      </c>
      <c r="O149" s="2">
        <v>234</v>
      </c>
      <c r="P149" s="2">
        <v>487</v>
      </c>
      <c r="Q149" s="2">
        <v>19547</v>
      </c>
      <c r="R149" s="2">
        <v>644</v>
      </c>
      <c r="S149" s="2">
        <v>5413</v>
      </c>
      <c r="T149" s="2">
        <v>107</v>
      </c>
      <c r="U149" s="2">
        <v>216</v>
      </c>
      <c r="V149" s="2">
        <v>202</v>
      </c>
      <c r="W149" s="2">
        <v>170</v>
      </c>
      <c r="X149" s="2">
        <v>380</v>
      </c>
      <c r="Y149" s="2">
        <v>90</v>
      </c>
      <c r="Z149" s="2">
        <v>70</v>
      </c>
      <c r="AA149" s="2">
        <v>66</v>
      </c>
      <c r="AB149" s="2">
        <v>46</v>
      </c>
      <c r="AC149" s="2">
        <v>64</v>
      </c>
    </row>
    <row r="150" spans="2:29" s="4" customFormat="1" ht="9.75" customHeight="1">
      <c r="B150" s="6" t="s">
        <v>105</v>
      </c>
      <c r="C150" s="4">
        <f aca="true" t="shared" si="17" ref="C150:AC150">C149/121405</f>
        <v>0.0010460854165808657</v>
      </c>
      <c r="D150" s="4">
        <f t="shared" si="17"/>
        <v>0.03073184794695441</v>
      </c>
      <c r="E150" s="4">
        <f t="shared" si="17"/>
        <v>0.002158065977513282</v>
      </c>
      <c r="F150" s="4">
        <f t="shared" si="17"/>
        <v>0.000988427165273259</v>
      </c>
      <c r="G150" s="4">
        <f t="shared" si="17"/>
        <v>0.0009307689139656522</v>
      </c>
      <c r="H150" s="4">
        <f t="shared" si="17"/>
        <v>0.001548535892261439</v>
      </c>
      <c r="I150" s="4">
        <f t="shared" si="17"/>
        <v>0.10543223096248096</v>
      </c>
      <c r="J150" s="4">
        <f t="shared" si="17"/>
        <v>0.37373254808286316</v>
      </c>
      <c r="K150" s="4">
        <f t="shared" si="17"/>
        <v>0.004258473703718957</v>
      </c>
      <c r="L150" s="4">
        <f t="shared" si="17"/>
        <v>0.23683538569251678</v>
      </c>
      <c r="M150" s="4">
        <f t="shared" si="17"/>
        <v>0.012750710432025041</v>
      </c>
      <c r="N150" s="4">
        <f t="shared" si="17"/>
        <v>0.0011284543470203039</v>
      </c>
      <c r="O150" s="4">
        <f t="shared" si="17"/>
        <v>0.001927432972282855</v>
      </c>
      <c r="P150" s="4">
        <f t="shared" si="17"/>
        <v>0.004011366912400643</v>
      </c>
      <c r="Q150" s="4">
        <f t="shared" si="17"/>
        <v>0.16100654832996994</v>
      </c>
      <c r="R150" s="4">
        <f t="shared" si="17"/>
        <v>0.0053045591202998225</v>
      </c>
      <c r="S150" s="4">
        <f t="shared" si="17"/>
        <v>0.04458630204686792</v>
      </c>
      <c r="T150" s="4">
        <f t="shared" si="17"/>
        <v>0.0008813475557019892</v>
      </c>
      <c r="U150" s="4">
        <f t="shared" si="17"/>
        <v>0.001779168897491866</v>
      </c>
      <c r="V150" s="4">
        <f t="shared" si="17"/>
        <v>0.0016638523948766526</v>
      </c>
      <c r="W150" s="4">
        <f t="shared" si="17"/>
        <v>0.00140027181747045</v>
      </c>
      <c r="X150" s="4">
        <f t="shared" si="17"/>
        <v>0.003130019356698653</v>
      </c>
      <c r="Y150" s="4">
        <f t="shared" si="17"/>
        <v>0.0007413203739549442</v>
      </c>
      <c r="Z150" s="4">
        <f t="shared" si="17"/>
        <v>0.0005765825130760677</v>
      </c>
      <c r="AA150" s="4">
        <f t="shared" si="17"/>
        <v>0.0005436349409002924</v>
      </c>
      <c r="AB150" s="4">
        <f t="shared" si="17"/>
        <v>0.0003788970800214159</v>
      </c>
      <c r="AC150" s="4">
        <f t="shared" si="17"/>
        <v>0.0005271611548124048</v>
      </c>
    </row>
    <row r="151" spans="2:29" ht="4.5" customHeight="1">
      <c r="B151" s="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9.75" customHeight="1">
      <c r="A152" s="3" t="s">
        <v>78</v>
      </c>
      <c r="B152" s="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9.75" customHeight="1">
      <c r="B153" s="5" t="s">
        <v>76</v>
      </c>
      <c r="C153" s="2">
        <v>325</v>
      </c>
      <c r="D153" s="2">
        <v>3171</v>
      </c>
      <c r="E153" s="2">
        <v>152</v>
      </c>
      <c r="F153" s="2">
        <v>111</v>
      </c>
      <c r="G153" s="2">
        <v>57</v>
      </c>
      <c r="H153" s="2">
        <v>196</v>
      </c>
      <c r="I153" s="2">
        <v>6139</v>
      </c>
      <c r="J153" s="2">
        <v>30748</v>
      </c>
      <c r="K153" s="2">
        <v>753</v>
      </c>
      <c r="L153" s="2">
        <v>11207</v>
      </c>
      <c r="M153" s="2">
        <v>1519</v>
      </c>
      <c r="N153" s="2">
        <v>103</v>
      </c>
      <c r="O153" s="2">
        <v>286</v>
      </c>
      <c r="P153" s="2">
        <v>541</v>
      </c>
      <c r="Q153" s="2">
        <v>23803</v>
      </c>
      <c r="R153" s="2">
        <v>149</v>
      </c>
      <c r="S153" s="2">
        <v>10419</v>
      </c>
      <c r="T153" s="2">
        <v>105</v>
      </c>
      <c r="U153" s="2">
        <v>167</v>
      </c>
      <c r="V153" s="2">
        <v>189</v>
      </c>
      <c r="W153" s="2">
        <v>210</v>
      </c>
      <c r="X153" s="2">
        <v>174</v>
      </c>
      <c r="Y153" s="2">
        <v>79</v>
      </c>
      <c r="Z153" s="2">
        <v>43</v>
      </c>
      <c r="AA153" s="2">
        <v>108</v>
      </c>
      <c r="AB153" s="2">
        <v>38</v>
      </c>
      <c r="AC153" s="2">
        <v>68</v>
      </c>
    </row>
    <row r="154" spans="2:29" ht="9.75" customHeight="1">
      <c r="B154" s="5" t="s">
        <v>77</v>
      </c>
      <c r="C154" s="2">
        <v>128</v>
      </c>
      <c r="D154" s="2">
        <v>2436</v>
      </c>
      <c r="E154" s="2">
        <v>101</v>
      </c>
      <c r="F154" s="2">
        <v>222</v>
      </c>
      <c r="G154" s="2">
        <v>47</v>
      </c>
      <c r="H154" s="2">
        <v>118</v>
      </c>
      <c r="I154" s="10" t="s">
        <v>133</v>
      </c>
      <c r="J154" s="10" t="s">
        <v>134</v>
      </c>
      <c r="K154" s="2">
        <v>377</v>
      </c>
      <c r="L154" s="10" t="s">
        <v>135</v>
      </c>
      <c r="M154" s="2">
        <v>1357</v>
      </c>
      <c r="N154" s="2">
        <v>57</v>
      </c>
      <c r="O154" s="2">
        <v>222</v>
      </c>
      <c r="P154" s="2">
        <v>538</v>
      </c>
      <c r="Q154" s="2">
        <v>24822</v>
      </c>
      <c r="R154" s="2">
        <v>225</v>
      </c>
      <c r="S154" s="10" t="s">
        <v>136</v>
      </c>
      <c r="T154" s="2">
        <v>83</v>
      </c>
      <c r="U154" s="2">
        <v>188</v>
      </c>
      <c r="V154" s="2">
        <v>144</v>
      </c>
      <c r="W154" s="2">
        <v>171</v>
      </c>
      <c r="X154" s="2">
        <v>164</v>
      </c>
      <c r="Y154" s="2">
        <v>71</v>
      </c>
      <c r="Z154" s="2">
        <v>48</v>
      </c>
      <c r="AA154" s="2">
        <v>85</v>
      </c>
      <c r="AB154" s="2">
        <v>23</v>
      </c>
      <c r="AC154" s="2">
        <v>60</v>
      </c>
    </row>
    <row r="155" spans="1:29" ht="9.75" customHeight="1">
      <c r="A155" s="3" t="s">
        <v>104</v>
      </c>
      <c r="C155" s="2">
        <v>453</v>
      </c>
      <c r="D155" s="2">
        <v>5607</v>
      </c>
      <c r="E155" s="2">
        <v>253</v>
      </c>
      <c r="F155" s="2">
        <v>333</v>
      </c>
      <c r="G155" s="2">
        <v>104</v>
      </c>
      <c r="H155" s="2">
        <v>314</v>
      </c>
      <c r="I155" s="2">
        <v>16625</v>
      </c>
      <c r="J155" s="2">
        <v>54642</v>
      </c>
      <c r="K155" s="2">
        <v>1130</v>
      </c>
      <c r="L155" s="2">
        <v>25421</v>
      </c>
      <c r="M155" s="2">
        <v>2876</v>
      </c>
      <c r="N155" s="2">
        <v>160</v>
      </c>
      <c r="O155" s="2">
        <v>508</v>
      </c>
      <c r="P155" s="2">
        <v>1079</v>
      </c>
      <c r="Q155" s="2">
        <v>48625</v>
      </c>
      <c r="R155" s="2">
        <v>374</v>
      </c>
      <c r="S155" s="2">
        <v>17619</v>
      </c>
      <c r="T155" s="2">
        <v>188</v>
      </c>
      <c r="U155" s="2">
        <v>355</v>
      </c>
      <c r="V155" s="2">
        <v>333</v>
      </c>
      <c r="W155" s="2">
        <v>381</v>
      </c>
      <c r="X155" s="2">
        <v>338</v>
      </c>
      <c r="Y155" s="2">
        <v>150</v>
      </c>
      <c r="Z155" s="2">
        <v>91</v>
      </c>
      <c r="AA155" s="2">
        <v>193</v>
      </c>
      <c r="AB155" s="2">
        <v>61</v>
      </c>
      <c r="AC155" s="2">
        <v>128</v>
      </c>
    </row>
    <row r="156" spans="2:29" s="4" customFormat="1" ht="9.75" customHeight="1">
      <c r="B156" s="6" t="s">
        <v>105</v>
      </c>
      <c r="C156" s="4">
        <f aca="true" t="shared" si="18" ref="C156:AC156">C155/178341</f>
        <v>0.002540077716285094</v>
      </c>
      <c r="D156" s="4">
        <f t="shared" si="18"/>
        <v>0.03143976987905193</v>
      </c>
      <c r="E156" s="4">
        <f t="shared" si="18"/>
        <v>0.0014186306009274369</v>
      </c>
      <c r="F156" s="4">
        <f t="shared" si="18"/>
        <v>0.0018672094470704999</v>
      </c>
      <c r="G156" s="4">
        <f t="shared" si="18"/>
        <v>0.000583152499985982</v>
      </c>
      <c r="H156" s="4">
        <f t="shared" si="18"/>
        <v>0.0017606719711115223</v>
      </c>
      <c r="I156" s="4">
        <f t="shared" si="18"/>
        <v>0.09322029146410528</v>
      </c>
      <c r="J156" s="4">
        <f t="shared" si="18"/>
        <v>0.3063905663868656</v>
      </c>
      <c r="K156" s="4">
        <f t="shared" si="18"/>
        <v>0.006336176201770765</v>
      </c>
      <c r="L156" s="4">
        <f t="shared" si="18"/>
        <v>0.14254153559753505</v>
      </c>
      <c r="M156" s="4">
        <f t="shared" si="18"/>
        <v>0.016126409518843116</v>
      </c>
      <c r="N156" s="4">
        <f t="shared" si="18"/>
        <v>0.000897157692286126</v>
      </c>
      <c r="O156" s="4">
        <f t="shared" si="18"/>
        <v>0.0028484756730084502</v>
      </c>
      <c r="P156" s="4">
        <f t="shared" si="18"/>
        <v>0.006050207187354563</v>
      </c>
      <c r="Q156" s="4">
        <f t="shared" si="18"/>
        <v>0.27265182992133047</v>
      </c>
      <c r="R156" s="4">
        <f t="shared" si="18"/>
        <v>0.0020971061057188196</v>
      </c>
      <c r="S156" s="4">
        <f t="shared" si="18"/>
        <v>0.09879388362743284</v>
      </c>
      <c r="T156" s="4">
        <f t="shared" si="18"/>
        <v>0.001054160288436198</v>
      </c>
      <c r="U156" s="4">
        <f t="shared" si="18"/>
        <v>0.001990568629759842</v>
      </c>
      <c r="V156" s="4">
        <f t="shared" si="18"/>
        <v>0.0018672094470704999</v>
      </c>
      <c r="W156" s="4">
        <f t="shared" si="18"/>
        <v>0.0021363567547563376</v>
      </c>
      <c r="X156" s="4">
        <f t="shared" si="18"/>
        <v>0.001895245624954441</v>
      </c>
      <c r="Y156" s="4">
        <f t="shared" si="18"/>
        <v>0.0008410853365182432</v>
      </c>
      <c r="Z156" s="4">
        <f t="shared" si="18"/>
        <v>0.0005102584374877342</v>
      </c>
      <c r="AA156" s="4">
        <f t="shared" si="18"/>
        <v>0.0010821964663201395</v>
      </c>
      <c r="AB156" s="4">
        <f t="shared" si="18"/>
        <v>0.00034204137018408555</v>
      </c>
      <c r="AC156" s="4">
        <f t="shared" si="18"/>
        <v>0.0007177261538289008</v>
      </c>
    </row>
    <row r="157" spans="2:29" ht="4.5" customHeight="1">
      <c r="B157" s="7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9.75" customHeight="1">
      <c r="A158" s="3" t="s">
        <v>79</v>
      </c>
      <c r="B158" s="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9.75" customHeight="1">
      <c r="B159" s="5" t="s">
        <v>74</v>
      </c>
      <c r="C159" s="2">
        <v>15</v>
      </c>
      <c r="D159" s="2">
        <v>278</v>
      </c>
      <c r="E159" s="2">
        <v>92</v>
      </c>
      <c r="F159" s="2">
        <v>17</v>
      </c>
      <c r="G159" s="2">
        <v>7</v>
      </c>
      <c r="H159" s="2">
        <v>40</v>
      </c>
      <c r="I159" s="2">
        <v>1428</v>
      </c>
      <c r="J159" s="2">
        <v>3610</v>
      </c>
      <c r="K159" s="2">
        <v>36</v>
      </c>
      <c r="L159" s="2">
        <v>4031</v>
      </c>
      <c r="M159" s="2">
        <v>135</v>
      </c>
      <c r="N159" s="2">
        <v>22</v>
      </c>
      <c r="O159" s="2">
        <v>40</v>
      </c>
      <c r="P159" s="2">
        <v>120</v>
      </c>
      <c r="Q159" s="2">
        <v>2385</v>
      </c>
      <c r="R159" s="2">
        <v>73</v>
      </c>
      <c r="S159" s="2">
        <v>998</v>
      </c>
      <c r="T159" s="2">
        <v>15</v>
      </c>
      <c r="U159" s="2">
        <v>27</v>
      </c>
      <c r="V159" s="2">
        <v>29</v>
      </c>
      <c r="W159" s="2">
        <v>14</v>
      </c>
      <c r="X159" s="2">
        <v>60</v>
      </c>
      <c r="Y159" s="2">
        <v>11</v>
      </c>
      <c r="Z159" s="2">
        <v>12</v>
      </c>
      <c r="AA159" s="2">
        <v>4</v>
      </c>
      <c r="AB159" s="2">
        <v>7</v>
      </c>
      <c r="AC159" s="2">
        <v>7</v>
      </c>
    </row>
    <row r="160" spans="2:29" ht="9.75" customHeight="1">
      <c r="B160" s="5" t="s">
        <v>69</v>
      </c>
      <c r="C160" s="2">
        <v>140</v>
      </c>
      <c r="D160" s="2">
        <v>1671</v>
      </c>
      <c r="E160" s="2">
        <v>327</v>
      </c>
      <c r="F160" s="2">
        <v>38</v>
      </c>
      <c r="G160" s="2">
        <v>45</v>
      </c>
      <c r="H160" s="2">
        <v>195</v>
      </c>
      <c r="I160" s="2">
        <v>6904</v>
      </c>
      <c r="J160" s="2">
        <v>16732</v>
      </c>
      <c r="K160" s="2">
        <v>179</v>
      </c>
      <c r="L160" s="2">
        <v>18663</v>
      </c>
      <c r="M160" s="2">
        <v>1134</v>
      </c>
      <c r="N160" s="2">
        <v>95</v>
      </c>
      <c r="O160" s="2">
        <v>289</v>
      </c>
      <c r="P160" s="2">
        <v>1058</v>
      </c>
      <c r="Q160" s="2">
        <v>17330</v>
      </c>
      <c r="R160" s="2">
        <v>350</v>
      </c>
      <c r="S160" s="2">
        <v>8428</v>
      </c>
      <c r="T160" s="2">
        <v>27</v>
      </c>
      <c r="U160" s="2">
        <v>158</v>
      </c>
      <c r="V160" s="2">
        <v>82</v>
      </c>
      <c r="W160" s="2">
        <v>78</v>
      </c>
      <c r="X160" s="2">
        <v>265</v>
      </c>
      <c r="Y160" s="2">
        <v>33</v>
      </c>
      <c r="Z160" s="2">
        <v>72</v>
      </c>
      <c r="AA160" s="2">
        <v>42</v>
      </c>
      <c r="AB160" s="2">
        <v>25</v>
      </c>
      <c r="AC160" s="2">
        <v>70</v>
      </c>
    </row>
    <row r="161" spans="1:29" ht="9.75" customHeight="1">
      <c r="A161" s="3" t="s">
        <v>104</v>
      </c>
      <c r="C161" s="2">
        <v>155</v>
      </c>
      <c r="D161" s="2">
        <v>1949</v>
      </c>
      <c r="E161" s="2">
        <v>419</v>
      </c>
      <c r="F161" s="2">
        <v>55</v>
      </c>
      <c r="G161" s="2">
        <v>52</v>
      </c>
      <c r="H161" s="2">
        <v>235</v>
      </c>
      <c r="I161" s="2">
        <v>8332</v>
      </c>
      <c r="J161" s="2">
        <v>20342</v>
      </c>
      <c r="K161" s="2">
        <v>215</v>
      </c>
      <c r="L161" s="2">
        <v>22694</v>
      </c>
      <c r="M161" s="2">
        <v>1269</v>
      </c>
      <c r="N161" s="2">
        <v>117</v>
      </c>
      <c r="O161" s="2">
        <v>329</v>
      </c>
      <c r="P161" s="2">
        <v>1178</v>
      </c>
      <c r="Q161" s="2">
        <v>19715</v>
      </c>
      <c r="R161" s="2">
        <v>423</v>
      </c>
      <c r="S161" s="2">
        <v>9426</v>
      </c>
      <c r="T161" s="2">
        <v>42</v>
      </c>
      <c r="U161" s="2">
        <v>185</v>
      </c>
      <c r="V161" s="2">
        <v>111</v>
      </c>
      <c r="W161" s="2">
        <v>92</v>
      </c>
      <c r="X161" s="2">
        <v>325</v>
      </c>
      <c r="Y161" s="2">
        <v>44</v>
      </c>
      <c r="Z161" s="2">
        <v>84</v>
      </c>
      <c r="AA161" s="2">
        <v>46</v>
      </c>
      <c r="AB161" s="2">
        <v>32</v>
      </c>
      <c r="AC161" s="2">
        <v>77</v>
      </c>
    </row>
    <row r="162" spans="2:29" s="4" customFormat="1" ht="9.75" customHeight="1">
      <c r="B162" s="6" t="s">
        <v>105</v>
      </c>
      <c r="C162" s="4">
        <f aca="true" t="shared" si="19" ref="C162:AC162">C161/87943</f>
        <v>0.0017625052590882731</v>
      </c>
      <c r="D162" s="4">
        <f t="shared" si="19"/>
        <v>0.022162082257826093</v>
      </c>
      <c r="E162" s="4">
        <f t="shared" si="19"/>
        <v>0.0047644497003741055</v>
      </c>
      <c r="F162" s="4">
        <f t="shared" si="19"/>
        <v>0.0006254050919345485</v>
      </c>
      <c r="G162" s="4">
        <f t="shared" si="19"/>
        <v>0.0005912920869199367</v>
      </c>
      <c r="H162" s="4">
        <f t="shared" si="19"/>
        <v>0.002672185392811253</v>
      </c>
      <c r="I162" s="4">
        <f t="shared" si="19"/>
        <v>0.09474318592724833</v>
      </c>
      <c r="J162" s="4">
        <f t="shared" si="19"/>
        <v>0.23130891600241066</v>
      </c>
      <c r="K162" s="4">
        <f t="shared" si="19"/>
        <v>0.0024447653593805078</v>
      </c>
      <c r="L162" s="4">
        <f t="shared" si="19"/>
        <v>0.2580535119338663</v>
      </c>
      <c r="M162" s="4">
        <f t="shared" si="19"/>
        <v>0.014429801121180764</v>
      </c>
      <c r="N162" s="4">
        <f t="shared" si="19"/>
        <v>0.0013304071955698576</v>
      </c>
      <c r="O162" s="4">
        <f t="shared" si="19"/>
        <v>0.0037410595499357538</v>
      </c>
      <c r="P162" s="4">
        <f t="shared" si="19"/>
        <v>0.013395039969070875</v>
      </c>
      <c r="Q162" s="4">
        <f t="shared" si="19"/>
        <v>0.2241792979543568</v>
      </c>
      <c r="R162" s="4">
        <f t="shared" si="19"/>
        <v>0.004809933707060255</v>
      </c>
      <c r="S162" s="4">
        <f t="shared" si="19"/>
        <v>0.10718306175591008</v>
      </c>
      <c r="T162" s="4">
        <f t="shared" si="19"/>
        <v>0.0004775820702045643</v>
      </c>
      <c r="U162" s="4">
        <f t="shared" si="19"/>
        <v>0.0021036353092343907</v>
      </c>
      <c r="V162" s="4">
        <f t="shared" si="19"/>
        <v>0.0012621811855406343</v>
      </c>
      <c r="W162" s="4">
        <f t="shared" si="19"/>
        <v>0.0010461321537814266</v>
      </c>
      <c r="X162" s="4">
        <f t="shared" si="19"/>
        <v>0.003695575543249605</v>
      </c>
      <c r="Y162" s="4">
        <f t="shared" si="19"/>
        <v>0.0005003240735476388</v>
      </c>
      <c r="Z162" s="4">
        <f t="shared" si="19"/>
        <v>0.0009551641404091287</v>
      </c>
      <c r="AA162" s="4">
        <f t="shared" si="19"/>
        <v>0.0005230660768907133</v>
      </c>
      <c r="AB162" s="4">
        <f t="shared" si="19"/>
        <v>0.00036387205348919186</v>
      </c>
      <c r="AC162" s="4">
        <f t="shared" si="19"/>
        <v>0.0008755671287083679</v>
      </c>
    </row>
    <row r="163" spans="2:29" ht="4.5" customHeight="1">
      <c r="B163" s="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9.75" customHeight="1">
      <c r="A164" s="3" t="s">
        <v>80</v>
      </c>
      <c r="B164" s="7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9.75" customHeight="1">
      <c r="B165" s="5" t="s">
        <v>74</v>
      </c>
      <c r="C165" s="2">
        <v>309</v>
      </c>
      <c r="D165" s="2">
        <v>1740</v>
      </c>
      <c r="E165" s="2">
        <v>178</v>
      </c>
      <c r="F165" s="2">
        <v>128</v>
      </c>
      <c r="G165" s="2">
        <v>60</v>
      </c>
      <c r="H165" s="2">
        <v>163</v>
      </c>
      <c r="I165" s="2">
        <v>7548</v>
      </c>
      <c r="J165" s="2">
        <v>19798</v>
      </c>
      <c r="K165" s="2">
        <v>414</v>
      </c>
      <c r="L165" s="2">
        <v>12589</v>
      </c>
      <c r="M165" s="2">
        <v>940</v>
      </c>
      <c r="N165" s="2">
        <v>99</v>
      </c>
      <c r="O165" s="2">
        <v>255</v>
      </c>
      <c r="P165" s="2">
        <v>503</v>
      </c>
      <c r="Q165" s="2">
        <v>32311</v>
      </c>
      <c r="R165" s="2">
        <v>268</v>
      </c>
      <c r="S165" s="2">
        <v>13022</v>
      </c>
      <c r="T165" s="2">
        <v>111</v>
      </c>
      <c r="U165" s="2">
        <v>113</v>
      </c>
      <c r="V165" s="2">
        <v>183</v>
      </c>
      <c r="W165" s="2">
        <v>138</v>
      </c>
      <c r="X165" s="2">
        <v>160</v>
      </c>
      <c r="Y165" s="2">
        <v>73</v>
      </c>
      <c r="Z165" s="2">
        <v>43</v>
      </c>
      <c r="AA165" s="2">
        <v>97</v>
      </c>
      <c r="AB165" s="2">
        <v>39</v>
      </c>
      <c r="AC165" s="2">
        <v>60</v>
      </c>
    </row>
    <row r="166" spans="2:29" ht="9.75" customHeight="1">
      <c r="B166" s="5" t="s">
        <v>69</v>
      </c>
      <c r="C166" s="2">
        <v>89</v>
      </c>
      <c r="D166" s="2">
        <v>644</v>
      </c>
      <c r="E166" s="2">
        <v>38</v>
      </c>
      <c r="F166" s="2">
        <v>32</v>
      </c>
      <c r="G166" s="2">
        <v>26</v>
      </c>
      <c r="H166" s="2">
        <v>57</v>
      </c>
      <c r="I166" s="2">
        <v>3142</v>
      </c>
      <c r="J166" s="2">
        <v>6243</v>
      </c>
      <c r="K166" s="2">
        <v>165</v>
      </c>
      <c r="L166" s="2">
        <v>5505</v>
      </c>
      <c r="M166" s="2">
        <v>434</v>
      </c>
      <c r="N166" s="2">
        <v>245</v>
      </c>
      <c r="O166" s="2">
        <v>405</v>
      </c>
      <c r="P166" s="2">
        <v>197</v>
      </c>
      <c r="Q166" s="2">
        <v>16045</v>
      </c>
      <c r="R166" s="2">
        <v>90</v>
      </c>
      <c r="S166" s="2">
        <v>8393</v>
      </c>
      <c r="T166" s="2">
        <v>36</v>
      </c>
      <c r="U166" s="2">
        <v>40</v>
      </c>
      <c r="V166" s="2">
        <v>75</v>
      </c>
      <c r="W166" s="2">
        <v>61</v>
      </c>
      <c r="X166" s="2">
        <v>68</v>
      </c>
      <c r="Y166" s="2">
        <v>28</v>
      </c>
      <c r="Z166" s="2">
        <v>17</v>
      </c>
      <c r="AA166" s="2">
        <v>28</v>
      </c>
      <c r="AB166" s="2">
        <v>29</v>
      </c>
      <c r="AC166" s="2">
        <v>32</v>
      </c>
    </row>
    <row r="167" spans="1:29" ht="9.75" customHeight="1">
      <c r="A167" s="3" t="s">
        <v>104</v>
      </c>
      <c r="C167" s="2">
        <v>398</v>
      </c>
      <c r="D167" s="2">
        <v>2384</v>
      </c>
      <c r="E167" s="2">
        <v>216</v>
      </c>
      <c r="F167" s="2">
        <v>160</v>
      </c>
      <c r="G167" s="2">
        <v>86</v>
      </c>
      <c r="H167" s="2">
        <v>220</v>
      </c>
      <c r="I167" s="2">
        <v>10690</v>
      </c>
      <c r="J167" s="2">
        <v>26041</v>
      </c>
      <c r="K167" s="2">
        <v>579</v>
      </c>
      <c r="L167" s="2">
        <v>18094</v>
      </c>
      <c r="M167" s="2">
        <v>1374</v>
      </c>
      <c r="N167" s="2">
        <v>344</v>
      </c>
      <c r="O167" s="2">
        <v>660</v>
      </c>
      <c r="P167" s="2">
        <v>700</v>
      </c>
      <c r="Q167" s="2">
        <v>48356</v>
      </c>
      <c r="R167" s="2">
        <v>358</v>
      </c>
      <c r="S167" s="2">
        <v>21415</v>
      </c>
      <c r="T167" s="2">
        <v>147</v>
      </c>
      <c r="U167" s="2">
        <v>153</v>
      </c>
      <c r="V167" s="2">
        <v>258</v>
      </c>
      <c r="W167" s="2">
        <v>199</v>
      </c>
      <c r="X167" s="2">
        <v>228</v>
      </c>
      <c r="Y167" s="2">
        <v>101</v>
      </c>
      <c r="Z167" s="2">
        <v>60</v>
      </c>
      <c r="AA167" s="2">
        <v>125</v>
      </c>
      <c r="AB167" s="2">
        <v>68</v>
      </c>
      <c r="AC167" s="2">
        <v>92</v>
      </c>
    </row>
    <row r="168" spans="2:29" s="4" customFormat="1" ht="9.75" customHeight="1">
      <c r="B168" s="6" t="s">
        <v>105</v>
      </c>
      <c r="C168" s="4">
        <f aca="true" t="shared" si="20" ref="C168:AC168">C167/133506</f>
        <v>0.0029811394244453433</v>
      </c>
      <c r="D168" s="4">
        <f t="shared" si="20"/>
        <v>0.01785687534642638</v>
      </c>
      <c r="E168" s="4">
        <f t="shared" si="20"/>
        <v>0.0016179048132668194</v>
      </c>
      <c r="F168" s="4">
        <f t="shared" si="20"/>
        <v>0.0011984480098272737</v>
      </c>
      <c r="G168" s="4">
        <f t="shared" si="20"/>
        <v>0.0006441658052821596</v>
      </c>
      <c r="H168" s="4">
        <f t="shared" si="20"/>
        <v>0.0016478660135125012</v>
      </c>
      <c r="I168" s="4">
        <f t="shared" si="20"/>
        <v>0.08007130765658473</v>
      </c>
      <c r="J168" s="4">
        <f t="shared" si="20"/>
        <v>0.1950549038994502</v>
      </c>
      <c r="K168" s="4">
        <f t="shared" si="20"/>
        <v>0.004336883735562447</v>
      </c>
      <c r="L168" s="4">
        <f t="shared" si="20"/>
        <v>0.13552948931134182</v>
      </c>
      <c r="M168" s="4">
        <f t="shared" si="20"/>
        <v>0.010291672284391713</v>
      </c>
      <c r="N168" s="4">
        <f t="shared" si="20"/>
        <v>0.0025766632211286383</v>
      </c>
      <c r="O168" s="4">
        <f t="shared" si="20"/>
        <v>0.004943598040537504</v>
      </c>
      <c r="P168" s="4">
        <f t="shared" si="20"/>
        <v>0.005243210042994322</v>
      </c>
      <c r="Q168" s="4">
        <f t="shared" si="20"/>
        <v>0.3622009497700478</v>
      </c>
      <c r="R168" s="4">
        <f t="shared" si="20"/>
        <v>0.002681527421988525</v>
      </c>
      <c r="S168" s="4">
        <f t="shared" si="20"/>
        <v>0.16040477581531917</v>
      </c>
      <c r="T168" s="4">
        <f t="shared" si="20"/>
        <v>0.0011010741090288077</v>
      </c>
      <c r="U168" s="4">
        <f t="shared" si="20"/>
        <v>0.0011460159093973305</v>
      </c>
      <c r="V168" s="4">
        <f t="shared" si="20"/>
        <v>0.0019324974158464788</v>
      </c>
      <c r="W168" s="4">
        <f t="shared" si="20"/>
        <v>0.0014905697122226716</v>
      </c>
      <c r="X168" s="4">
        <f t="shared" si="20"/>
        <v>0.001707788414003865</v>
      </c>
      <c r="Y168" s="4">
        <f t="shared" si="20"/>
        <v>0.0007565203062034666</v>
      </c>
      <c r="Z168" s="4">
        <f t="shared" si="20"/>
        <v>0.0004494180036852276</v>
      </c>
      <c r="AA168" s="4">
        <f t="shared" si="20"/>
        <v>0.0009362875076775576</v>
      </c>
      <c r="AB168" s="4">
        <f t="shared" si="20"/>
        <v>0.0005093404041765913</v>
      </c>
      <c r="AC168" s="4">
        <f t="shared" si="20"/>
        <v>0.0006891076056506824</v>
      </c>
    </row>
    <row r="169" spans="2:29" ht="4.5" customHeight="1">
      <c r="B169" s="7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9.75" customHeight="1">
      <c r="A170" s="3" t="s">
        <v>81</v>
      </c>
      <c r="B170" s="7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9.75" customHeight="1">
      <c r="B171" s="5" t="s">
        <v>74</v>
      </c>
      <c r="C171" s="2">
        <v>117</v>
      </c>
      <c r="D171" s="2">
        <v>2329</v>
      </c>
      <c r="E171" s="2">
        <v>294</v>
      </c>
      <c r="F171" s="2">
        <v>119</v>
      </c>
      <c r="G171" s="2">
        <v>163</v>
      </c>
      <c r="H171" s="2">
        <v>185</v>
      </c>
      <c r="I171" s="2">
        <v>19379</v>
      </c>
      <c r="J171" s="2">
        <v>24426</v>
      </c>
      <c r="K171" s="2">
        <v>269</v>
      </c>
      <c r="L171" s="2">
        <v>23714</v>
      </c>
      <c r="M171" s="2">
        <v>888</v>
      </c>
      <c r="N171" s="2">
        <v>159</v>
      </c>
      <c r="O171" s="2">
        <v>280</v>
      </c>
      <c r="P171" s="2">
        <v>760</v>
      </c>
      <c r="Q171" s="2">
        <v>20385</v>
      </c>
      <c r="R171" s="2">
        <v>932</v>
      </c>
      <c r="S171" s="2">
        <v>7145</v>
      </c>
      <c r="T171" s="2">
        <v>84</v>
      </c>
      <c r="U171" s="2">
        <v>148</v>
      </c>
      <c r="V171" s="2">
        <v>109</v>
      </c>
      <c r="W171" s="2">
        <v>92</v>
      </c>
      <c r="X171" s="2">
        <v>317</v>
      </c>
      <c r="Y171" s="2">
        <v>85</v>
      </c>
      <c r="Z171" s="2">
        <v>116</v>
      </c>
      <c r="AA171" s="2">
        <v>69</v>
      </c>
      <c r="AB171" s="2">
        <v>70</v>
      </c>
      <c r="AC171" s="2">
        <v>108</v>
      </c>
    </row>
    <row r="172" spans="1:29" ht="9.75" customHeight="1">
      <c r="A172" s="3" t="s">
        <v>104</v>
      </c>
      <c r="C172" s="2">
        <v>117</v>
      </c>
      <c r="D172" s="2">
        <v>2329</v>
      </c>
      <c r="E172" s="2">
        <v>294</v>
      </c>
      <c r="F172" s="2">
        <v>119</v>
      </c>
      <c r="G172" s="2">
        <v>163</v>
      </c>
      <c r="H172" s="2">
        <v>185</v>
      </c>
      <c r="I172" s="2">
        <v>19379</v>
      </c>
      <c r="J172" s="2">
        <v>24426</v>
      </c>
      <c r="K172" s="2">
        <v>269</v>
      </c>
      <c r="L172" s="2">
        <v>23714</v>
      </c>
      <c r="M172" s="2">
        <v>888</v>
      </c>
      <c r="N172" s="2">
        <v>159</v>
      </c>
      <c r="O172" s="2">
        <v>280</v>
      </c>
      <c r="P172" s="2">
        <v>760</v>
      </c>
      <c r="Q172" s="2">
        <v>20385</v>
      </c>
      <c r="R172" s="2">
        <v>932</v>
      </c>
      <c r="S172" s="2">
        <v>7145</v>
      </c>
      <c r="T172" s="2">
        <v>84</v>
      </c>
      <c r="U172" s="2">
        <v>148</v>
      </c>
      <c r="V172" s="2">
        <v>109</v>
      </c>
      <c r="W172" s="2">
        <v>92</v>
      </c>
      <c r="X172" s="2">
        <v>317</v>
      </c>
      <c r="Y172" s="2">
        <v>85</v>
      </c>
      <c r="Z172" s="2">
        <v>116</v>
      </c>
      <c r="AA172" s="2">
        <v>69</v>
      </c>
      <c r="AB172" s="2">
        <v>70</v>
      </c>
      <c r="AC172" s="2">
        <v>108</v>
      </c>
    </row>
    <row r="173" spans="2:29" s="4" customFormat="1" ht="9.75" customHeight="1">
      <c r="B173" s="6" t="s">
        <v>105</v>
      </c>
      <c r="C173" s="4">
        <f aca="true" t="shared" si="21" ref="C173:AC173">C172/102742</f>
        <v>0.001138774795117868</v>
      </c>
      <c r="D173" s="4">
        <f t="shared" si="21"/>
        <v>0.022668431605380467</v>
      </c>
      <c r="E173" s="4">
        <f t="shared" si="21"/>
        <v>0.0028615366646551556</v>
      </c>
      <c r="F173" s="4">
        <f t="shared" si="21"/>
        <v>0.0011582410309318486</v>
      </c>
      <c r="G173" s="4">
        <f t="shared" si="21"/>
        <v>0.001586498218839423</v>
      </c>
      <c r="H173" s="4">
        <f t="shared" si="21"/>
        <v>0.0018006268127932102</v>
      </c>
      <c r="I173" s="4">
        <f t="shared" si="21"/>
        <v>0.18861809191956552</v>
      </c>
      <c r="J173" s="4">
        <f t="shared" si="21"/>
        <v>0.23774113799614568</v>
      </c>
      <c r="K173" s="4">
        <f t="shared" si="21"/>
        <v>0.0026182087169803977</v>
      </c>
      <c r="L173" s="4">
        <f t="shared" si="21"/>
        <v>0.23081115804636856</v>
      </c>
      <c r="M173" s="4">
        <f t="shared" si="21"/>
        <v>0.008643008701407408</v>
      </c>
      <c r="N173" s="4">
        <f t="shared" si="21"/>
        <v>0.0015475657472114616</v>
      </c>
      <c r="O173" s="4">
        <f t="shared" si="21"/>
        <v>0.002725273013957291</v>
      </c>
      <c r="P173" s="4">
        <f t="shared" si="21"/>
        <v>0.0073971696093126475</v>
      </c>
      <c r="Q173" s="4">
        <f t="shared" si="21"/>
        <v>0.19840960853399778</v>
      </c>
      <c r="R173" s="4">
        <f t="shared" si="21"/>
        <v>0.009071265889314983</v>
      </c>
      <c r="S173" s="4">
        <f t="shared" si="21"/>
        <v>0.06954312744544587</v>
      </c>
      <c r="T173" s="4">
        <f t="shared" si="21"/>
        <v>0.0008175819041871873</v>
      </c>
      <c r="U173" s="4">
        <f t="shared" si="21"/>
        <v>0.0014405014502345682</v>
      </c>
      <c r="V173" s="4">
        <f t="shared" si="21"/>
        <v>0.0010609098518619454</v>
      </c>
      <c r="W173" s="4">
        <f t="shared" si="21"/>
        <v>0.0008954468474431099</v>
      </c>
      <c r="X173" s="4">
        <f t="shared" si="21"/>
        <v>0.003085398376515933</v>
      </c>
      <c r="Y173" s="4">
        <f t="shared" si="21"/>
        <v>0.0008273150220941776</v>
      </c>
      <c r="Z173" s="4">
        <f t="shared" si="21"/>
        <v>0.0011290416772108778</v>
      </c>
      <c r="AA173" s="4">
        <f t="shared" si="21"/>
        <v>0.0006715851355823324</v>
      </c>
      <c r="AB173" s="4">
        <f t="shared" si="21"/>
        <v>0.0006813182534893227</v>
      </c>
      <c r="AC173" s="4">
        <f t="shared" si="21"/>
        <v>0.0010511767339549552</v>
      </c>
    </row>
    <row r="174" spans="2:29" ht="4.5" customHeight="1">
      <c r="B174" s="7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9.75" customHeight="1">
      <c r="A175" s="3" t="s">
        <v>83</v>
      </c>
      <c r="B175" s="7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9.75" customHeight="1">
      <c r="B176" s="5" t="s">
        <v>74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1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3</v>
      </c>
      <c r="R176" s="2">
        <v>0</v>
      </c>
      <c r="S176" s="2">
        <v>1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</row>
    <row r="177" spans="2:29" ht="9.75" customHeight="1">
      <c r="B177" s="5" t="s">
        <v>82</v>
      </c>
      <c r="C177" s="2">
        <v>55</v>
      </c>
      <c r="D177" s="2">
        <v>870</v>
      </c>
      <c r="E177" s="2">
        <v>48</v>
      </c>
      <c r="F177" s="2">
        <v>108</v>
      </c>
      <c r="G177" s="2">
        <v>14</v>
      </c>
      <c r="H177" s="2">
        <v>106</v>
      </c>
      <c r="I177" s="2">
        <v>4500</v>
      </c>
      <c r="J177" s="2">
        <v>10065</v>
      </c>
      <c r="K177" s="2">
        <v>220</v>
      </c>
      <c r="L177" s="2">
        <v>6882</v>
      </c>
      <c r="M177" s="2">
        <v>627</v>
      </c>
      <c r="N177" s="2">
        <v>32</v>
      </c>
      <c r="O177" s="2">
        <v>210</v>
      </c>
      <c r="P177" s="2">
        <v>437</v>
      </c>
      <c r="Q177" s="2">
        <v>23124</v>
      </c>
      <c r="R177" s="2">
        <v>120</v>
      </c>
      <c r="S177" s="2">
        <v>9939</v>
      </c>
      <c r="T177" s="2">
        <v>70</v>
      </c>
      <c r="U177" s="2">
        <v>78</v>
      </c>
      <c r="V177" s="2">
        <v>73</v>
      </c>
      <c r="W177" s="2">
        <v>157</v>
      </c>
      <c r="X177" s="2">
        <v>69</v>
      </c>
      <c r="Y177" s="2">
        <v>24</v>
      </c>
      <c r="Z177" s="2">
        <v>42</v>
      </c>
      <c r="AA177" s="2">
        <v>23</v>
      </c>
      <c r="AB177" s="2">
        <v>13</v>
      </c>
      <c r="AC177" s="2">
        <v>36</v>
      </c>
    </row>
    <row r="178" spans="2:29" ht="9.75" customHeight="1">
      <c r="B178" s="5" t="s">
        <v>69</v>
      </c>
      <c r="C178" s="2">
        <v>67</v>
      </c>
      <c r="D178" s="2">
        <v>1924</v>
      </c>
      <c r="E178" s="2">
        <v>102</v>
      </c>
      <c r="F178" s="2">
        <v>129</v>
      </c>
      <c r="G178" s="2">
        <v>53</v>
      </c>
      <c r="H178" s="2">
        <v>161</v>
      </c>
      <c r="I178" s="2">
        <v>10141</v>
      </c>
      <c r="J178" s="2">
        <v>19927</v>
      </c>
      <c r="K178" s="2">
        <v>615</v>
      </c>
      <c r="L178" s="2">
        <v>11757</v>
      </c>
      <c r="M178" s="2">
        <v>1130</v>
      </c>
      <c r="N178" s="2">
        <v>112</v>
      </c>
      <c r="O178" s="2">
        <v>351</v>
      </c>
      <c r="P178" s="2">
        <v>790</v>
      </c>
      <c r="Q178" s="2">
        <v>37430</v>
      </c>
      <c r="R178" s="2">
        <v>273</v>
      </c>
      <c r="S178" s="2">
        <v>15674</v>
      </c>
      <c r="T178" s="2">
        <v>110</v>
      </c>
      <c r="U178" s="2">
        <v>174</v>
      </c>
      <c r="V178" s="2">
        <v>116</v>
      </c>
      <c r="W178" s="2">
        <v>253</v>
      </c>
      <c r="X178" s="2">
        <v>188</v>
      </c>
      <c r="Y178" s="2">
        <v>132</v>
      </c>
      <c r="Z178" s="2">
        <v>61</v>
      </c>
      <c r="AA178" s="2">
        <v>47</v>
      </c>
      <c r="AB178" s="2">
        <v>43</v>
      </c>
      <c r="AC178" s="2">
        <v>82</v>
      </c>
    </row>
    <row r="179" spans="1:29" ht="9.75" customHeight="1">
      <c r="A179" s="3" t="s">
        <v>104</v>
      </c>
      <c r="C179" s="2">
        <v>122</v>
      </c>
      <c r="D179" s="2">
        <v>2794</v>
      </c>
      <c r="E179" s="2">
        <v>150</v>
      </c>
      <c r="F179" s="2">
        <v>237</v>
      </c>
      <c r="G179" s="2">
        <v>67</v>
      </c>
      <c r="H179" s="2">
        <v>267</v>
      </c>
      <c r="I179" s="2">
        <v>14642</v>
      </c>
      <c r="J179" s="2">
        <v>29992</v>
      </c>
      <c r="K179" s="2">
        <v>835</v>
      </c>
      <c r="L179" s="2">
        <v>18639</v>
      </c>
      <c r="M179" s="2">
        <v>1757</v>
      </c>
      <c r="N179" s="2">
        <v>144</v>
      </c>
      <c r="O179" s="2">
        <v>561</v>
      </c>
      <c r="P179" s="2">
        <v>1227</v>
      </c>
      <c r="Q179" s="2">
        <v>60557</v>
      </c>
      <c r="R179" s="2">
        <v>393</v>
      </c>
      <c r="S179" s="2">
        <v>25614</v>
      </c>
      <c r="T179" s="2">
        <v>180</v>
      </c>
      <c r="U179" s="2">
        <v>252</v>
      </c>
      <c r="V179" s="2">
        <v>189</v>
      </c>
      <c r="W179" s="2">
        <v>410</v>
      </c>
      <c r="X179" s="2">
        <v>257</v>
      </c>
      <c r="Y179" s="2">
        <v>156</v>
      </c>
      <c r="Z179" s="2">
        <v>103</v>
      </c>
      <c r="AA179" s="2">
        <v>70</v>
      </c>
      <c r="AB179" s="2">
        <v>56</v>
      </c>
      <c r="AC179" s="2">
        <v>118</v>
      </c>
    </row>
    <row r="180" spans="2:29" s="4" customFormat="1" ht="9.75" customHeight="1">
      <c r="B180" s="6" t="s">
        <v>105</v>
      </c>
      <c r="C180" s="4">
        <f aca="true" t="shared" si="22" ref="C180:AC180">C179/159789</f>
        <v>0.0007635068746909987</v>
      </c>
      <c r="D180" s="4">
        <f t="shared" si="22"/>
        <v>0.01748555908103812</v>
      </c>
      <c r="E180" s="4">
        <f t="shared" si="22"/>
        <v>0.0009387379606856542</v>
      </c>
      <c r="F180" s="4">
        <f t="shared" si="22"/>
        <v>0.0014832059778833336</v>
      </c>
      <c r="G180" s="4">
        <f t="shared" si="22"/>
        <v>0.00041930295577292557</v>
      </c>
      <c r="H180" s="4">
        <f t="shared" si="22"/>
        <v>0.0016709535700204644</v>
      </c>
      <c r="I180" s="4">
        <f t="shared" si="22"/>
        <v>0.09163334146906232</v>
      </c>
      <c r="J180" s="4">
        <f t="shared" si="22"/>
        <v>0.18769752611256094</v>
      </c>
      <c r="K180" s="4">
        <f t="shared" si="22"/>
        <v>0.005225641314483475</v>
      </c>
      <c r="L180" s="4">
        <f t="shared" si="22"/>
        <v>0.1166475789947994</v>
      </c>
      <c r="M180" s="4">
        <f t="shared" si="22"/>
        <v>0.010995750646164629</v>
      </c>
      <c r="N180" s="4">
        <f t="shared" si="22"/>
        <v>0.000901188442258228</v>
      </c>
      <c r="O180" s="4">
        <f t="shared" si="22"/>
        <v>0.003510879972964347</v>
      </c>
      <c r="P180" s="4">
        <f t="shared" si="22"/>
        <v>0.007678876518408651</v>
      </c>
      <c r="Q180" s="4">
        <f t="shared" si="22"/>
        <v>0.3789810312349411</v>
      </c>
      <c r="R180" s="4">
        <f t="shared" si="22"/>
        <v>0.002459493456996414</v>
      </c>
      <c r="S180" s="4">
        <f t="shared" si="22"/>
        <v>0.1602988941666823</v>
      </c>
      <c r="T180" s="4">
        <f t="shared" si="22"/>
        <v>0.0011264855528227851</v>
      </c>
      <c r="U180" s="4">
        <f t="shared" si="22"/>
        <v>0.001577079773951899</v>
      </c>
      <c r="V180" s="4">
        <f t="shared" si="22"/>
        <v>0.0011828098304639244</v>
      </c>
      <c r="W180" s="4">
        <f t="shared" si="22"/>
        <v>0.002565883759207455</v>
      </c>
      <c r="X180" s="4">
        <f t="shared" si="22"/>
        <v>0.0016083710393080875</v>
      </c>
      <c r="Y180" s="4">
        <f t="shared" si="22"/>
        <v>0.0009762874791130804</v>
      </c>
      <c r="Z180" s="4">
        <f t="shared" si="22"/>
        <v>0.0006446000663374825</v>
      </c>
      <c r="AA180" s="4">
        <f t="shared" si="22"/>
        <v>0.0004380777149866386</v>
      </c>
      <c r="AB180" s="4">
        <f t="shared" si="22"/>
        <v>0.00035046217198931093</v>
      </c>
      <c r="AC180" s="4">
        <f t="shared" si="22"/>
        <v>0.000738473862406048</v>
      </c>
    </row>
    <row r="181" spans="2:29" ht="4.5" customHeight="1">
      <c r="B181" s="7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9.75" customHeight="1">
      <c r="A182" s="3" t="s">
        <v>84</v>
      </c>
      <c r="B182" s="7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9.75" customHeight="1">
      <c r="B183" s="5" t="s">
        <v>74</v>
      </c>
      <c r="C183" s="2">
        <v>136</v>
      </c>
      <c r="D183" s="2">
        <v>5085</v>
      </c>
      <c r="E183" s="2">
        <v>338</v>
      </c>
      <c r="F183" s="2">
        <v>102</v>
      </c>
      <c r="G183" s="2">
        <v>62</v>
      </c>
      <c r="H183" s="2">
        <v>212</v>
      </c>
      <c r="I183" s="2">
        <v>14031</v>
      </c>
      <c r="J183" s="2">
        <v>40390</v>
      </c>
      <c r="K183" s="2">
        <v>339</v>
      </c>
      <c r="L183" s="2">
        <v>34512</v>
      </c>
      <c r="M183" s="2">
        <v>946</v>
      </c>
      <c r="N183" s="2">
        <v>178</v>
      </c>
      <c r="O183" s="2">
        <v>164</v>
      </c>
      <c r="P183" s="2">
        <v>694</v>
      </c>
      <c r="Q183" s="2">
        <v>6984</v>
      </c>
      <c r="R183" s="2">
        <v>468</v>
      </c>
      <c r="S183" s="2">
        <v>2354</v>
      </c>
      <c r="T183" s="2">
        <v>146</v>
      </c>
      <c r="U183" s="2">
        <v>360</v>
      </c>
      <c r="V183" s="2">
        <v>92</v>
      </c>
      <c r="W183" s="2">
        <v>154</v>
      </c>
      <c r="X183" s="2">
        <v>712</v>
      </c>
      <c r="Y183" s="2">
        <v>52</v>
      </c>
      <c r="Z183" s="2">
        <v>61</v>
      </c>
      <c r="AA183" s="2">
        <v>44</v>
      </c>
      <c r="AB183" s="2">
        <v>28</v>
      </c>
      <c r="AC183" s="2">
        <v>138</v>
      </c>
    </row>
    <row r="184" spans="1:29" ht="9.75" customHeight="1">
      <c r="A184" s="3" t="s">
        <v>104</v>
      </c>
      <c r="C184" s="2">
        <v>136</v>
      </c>
      <c r="D184" s="2">
        <v>5085</v>
      </c>
      <c r="E184" s="2">
        <v>338</v>
      </c>
      <c r="F184" s="2">
        <v>102</v>
      </c>
      <c r="G184" s="2">
        <v>62</v>
      </c>
      <c r="H184" s="2">
        <v>212</v>
      </c>
      <c r="I184" s="2">
        <v>14031</v>
      </c>
      <c r="J184" s="2">
        <v>40390</v>
      </c>
      <c r="K184" s="2">
        <v>339</v>
      </c>
      <c r="L184" s="2">
        <v>34512</v>
      </c>
      <c r="M184" s="2">
        <v>946</v>
      </c>
      <c r="N184" s="2">
        <v>178</v>
      </c>
      <c r="O184" s="2">
        <v>164</v>
      </c>
      <c r="P184" s="2">
        <v>694</v>
      </c>
      <c r="Q184" s="2">
        <v>6984</v>
      </c>
      <c r="R184" s="2">
        <v>468</v>
      </c>
      <c r="S184" s="2">
        <v>2354</v>
      </c>
      <c r="T184" s="2">
        <v>146</v>
      </c>
      <c r="U184" s="2">
        <v>360</v>
      </c>
      <c r="V184" s="2">
        <v>92</v>
      </c>
      <c r="W184" s="2">
        <v>154</v>
      </c>
      <c r="X184" s="2">
        <v>712</v>
      </c>
      <c r="Y184" s="2">
        <v>52</v>
      </c>
      <c r="Z184" s="2">
        <v>61</v>
      </c>
      <c r="AA184" s="2">
        <v>44</v>
      </c>
      <c r="AB184" s="2">
        <v>28</v>
      </c>
      <c r="AC184" s="2">
        <v>138</v>
      </c>
    </row>
    <row r="185" spans="2:29" s="4" customFormat="1" ht="9.75" customHeight="1">
      <c r="B185" s="6" t="s">
        <v>105</v>
      </c>
      <c r="C185" s="4">
        <f aca="true" t="shared" si="23" ref="C185:AC185">C184/108782</f>
        <v>0.0012502068356897282</v>
      </c>
      <c r="D185" s="4">
        <f t="shared" si="23"/>
        <v>0.04674486587854608</v>
      </c>
      <c r="E185" s="4">
        <f t="shared" si="23"/>
        <v>0.0031071316945818243</v>
      </c>
      <c r="F185" s="4">
        <f t="shared" si="23"/>
        <v>0.000937655126767296</v>
      </c>
      <c r="G185" s="4">
        <f t="shared" si="23"/>
        <v>0.000569947233917376</v>
      </c>
      <c r="H185" s="4">
        <f t="shared" si="23"/>
        <v>0.0019488518321045761</v>
      </c>
      <c r="I185" s="4">
        <f t="shared" si="23"/>
        <v>0.1289827361144307</v>
      </c>
      <c r="J185" s="4">
        <f t="shared" si="23"/>
        <v>0.37129304480520675</v>
      </c>
      <c r="K185" s="4">
        <f t="shared" si="23"/>
        <v>0.0031163243919030722</v>
      </c>
      <c r="L185" s="4">
        <f t="shared" si="23"/>
        <v>0.317258369950911</v>
      </c>
      <c r="M185" s="4">
        <f t="shared" si="23"/>
        <v>0.008696291665900609</v>
      </c>
      <c r="N185" s="4">
        <f t="shared" si="23"/>
        <v>0.0016363001231821442</v>
      </c>
      <c r="O185" s="4">
        <f t="shared" si="23"/>
        <v>0.001507602360684672</v>
      </c>
      <c r="P185" s="4">
        <f t="shared" si="23"/>
        <v>0.006379731940946112</v>
      </c>
      <c r="Q185" s="4">
        <f t="shared" si="23"/>
        <v>0.06420179809159604</v>
      </c>
      <c r="R185" s="4">
        <f t="shared" si="23"/>
        <v>0.004302182346344064</v>
      </c>
      <c r="S185" s="4">
        <f t="shared" si="23"/>
        <v>0.021639609494217792</v>
      </c>
      <c r="T185" s="4">
        <f t="shared" si="23"/>
        <v>0.0013421338089022081</v>
      </c>
      <c r="U185" s="4">
        <f t="shared" si="23"/>
        <v>0.00330937103564928</v>
      </c>
      <c r="V185" s="4">
        <f t="shared" si="23"/>
        <v>0.000845728153554816</v>
      </c>
      <c r="W185" s="4">
        <f t="shared" si="23"/>
        <v>0.001415675387472192</v>
      </c>
      <c r="X185" s="4">
        <f t="shared" si="23"/>
        <v>0.006545200492728577</v>
      </c>
      <c r="Y185" s="4">
        <f t="shared" si="23"/>
        <v>0.00047802026070489605</v>
      </c>
      <c r="Z185" s="4">
        <f t="shared" si="23"/>
        <v>0.000560754536596128</v>
      </c>
      <c r="AA185" s="4">
        <f t="shared" si="23"/>
        <v>0.00040447868213491203</v>
      </c>
      <c r="AB185" s="4">
        <f t="shared" si="23"/>
        <v>0.000257395524994944</v>
      </c>
      <c r="AC185" s="4">
        <f t="shared" si="23"/>
        <v>0.001268592230332224</v>
      </c>
    </row>
    <row r="186" spans="2:29" ht="4.5" customHeight="1">
      <c r="B186" s="7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9.75" customHeight="1">
      <c r="A187" s="3" t="s">
        <v>85</v>
      </c>
      <c r="B187" s="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9.75" customHeight="1">
      <c r="B188" s="5" t="s">
        <v>74</v>
      </c>
      <c r="C188" s="2">
        <v>147</v>
      </c>
      <c r="D188" s="2">
        <v>4862</v>
      </c>
      <c r="E188" s="2">
        <v>230</v>
      </c>
      <c r="F188" s="2">
        <v>232</v>
      </c>
      <c r="G188" s="2">
        <v>111</v>
      </c>
      <c r="H188" s="2">
        <v>172</v>
      </c>
      <c r="I188" s="2">
        <v>24580</v>
      </c>
      <c r="J188" s="2">
        <v>57836</v>
      </c>
      <c r="K188" s="2">
        <v>747</v>
      </c>
      <c r="L188" s="2">
        <v>27556</v>
      </c>
      <c r="M188" s="2">
        <v>1597</v>
      </c>
      <c r="N188" s="2">
        <v>154</v>
      </c>
      <c r="O188" s="2">
        <v>344</v>
      </c>
      <c r="P188" s="2">
        <v>802</v>
      </c>
      <c r="Q188" s="2">
        <v>44608</v>
      </c>
      <c r="R188" s="2">
        <v>680</v>
      </c>
      <c r="S188" s="2">
        <v>10433</v>
      </c>
      <c r="T188" s="2">
        <v>295</v>
      </c>
      <c r="U188" s="2">
        <v>275</v>
      </c>
      <c r="V188" s="2">
        <v>203</v>
      </c>
      <c r="W188" s="2">
        <v>328</v>
      </c>
      <c r="X188" s="2">
        <v>387</v>
      </c>
      <c r="Y188" s="2">
        <v>89</v>
      </c>
      <c r="Z188" s="2">
        <v>72</v>
      </c>
      <c r="AA188" s="2">
        <v>70</v>
      </c>
      <c r="AB188" s="2">
        <v>100</v>
      </c>
      <c r="AC188" s="2">
        <v>130</v>
      </c>
    </row>
    <row r="189" spans="2:29" ht="9.75" customHeight="1">
      <c r="B189" s="5" t="s">
        <v>69</v>
      </c>
      <c r="C189" s="2">
        <v>12</v>
      </c>
      <c r="D189" s="2">
        <v>248</v>
      </c>
      <c r="E189" s="2">
        <v>14</v>
      </c>
      <c r="F189" s="2">
        <v>17</v>
      </c>
      <c r="G189" s="2">
        <v>7</v>
      </c>
      <c r="H189" s="2">
        <v>17</v>
      </c>
      <c r="I189" s="2">
        <v>1596</v>
      </c>
      <c r="J189" s="2">
        <v>3447</v>
      </c>
      <c r="K189" s="2">
        <v>93</v>
      </c>
      <c r="L189" s="2">
        <v>1715</v>
      </c>
      <c r="M189" s="2">
        <v>125</v>
      </c>
      <c r="N189" s="2">
        <v>2</v>
      </c>
      <c r="O189" s="2">
        <v>34</v>
      </c>
      <c r="P189" s="2">
        <v>80</v>
      </c>
      <c r="Q189" s="2">
        <v>5953</v>
      </c>
      <c r="R189" s="2">
        <v>52</v>
      </c>
      <c r="S189" s="2">
        <v>2002</v>
      </c>
      <c r="T189" s="2">
        <v>21</v>
      </c>
      <c r="U189" s="2">
        <v>25</v>
      </c>
      <c r="V189" s="2">
        <v>11</v>
      </c>
      <c r="W189" s="2">
        <v>29</v>
      </c>
      <c r="X189" s="2">
        <v>23</v>
      </c>
      <c r="Y189" s="2">
        <v>4</v>
      </c>
      <c r="Z189" s="2">
        <v>4</v>
      </c>
      <c r="AA189" s="2">
        <v>4</v>
      </c>
      <c r="AB189" s="2">
        <v>5</v>
      </c>
      <c r="AC189" s="2">
        <v>13</v>
      </c>
    </row>
    <row r="190" spans="1:29" ht="9.75" customHeight="1">
      <c r="A190" s="3" t="s">
        <v>104</v>
      </c>
      <c r="C190" s="2">
        <v>159</v>
      </c>
      <c r="D190" s="2">
        <v>5110</v>
      </c>
      <c r="E190" s="2">
        <v>244</v>
      </c>
      <c r="F190" s="2">
        <v>249</v>
      </c>
      <c r="G190" s="2">
        <v>118</v>
      </c>
      <c r="H190" s="2">
        <v>189</v>
      </c>
      <c r="I190" s="2">
        <v>26176</v>
      </c>
      <c r="J190" s="2">
        <v>61283</v>
      </c>
      <c r="K190" s="2">
        <v>840</v>
      </c>
      <c r="L190" s="2">
        <v>29271</v>
      </c>
      <c r="M190" s="2">
        <v>1722</v>
      </c>
      <c r="N190" s="2">
        <v>156</v>
      </c>
      <c r="O190" s="2">
        <v>378</v>
      </c>
      <c r="P190" s="2">
        <v>882</v>
      </c>
      <c r="Q190" s="2">
        <v>50561</v>
      </c>
      <c r="R190" s="2">
        <v>732</v>
      </c>
      <c r="S190" s="2">
        <v>12435</v>
      </c>
      <c r="T190" s="2">
        <v>316</v>
      </c>
      <c r="U190" s="2">
        <v>300</v>
      </c>
      <c r="V190" s="2">
        <v>214</v>
      </c>
      <c r="W190" s="2">
        <v>357</v>
      </c>
      <c r="X190" s="2">
        <v>410</v>
      </c>
      <c r="Y190" s="2">
        <v>93</v>
      </c>
      <c r="Z190" s="2">
        <v>76</v>
      </c>
      <c r="AA190" s="2">
        <v>74</v>
      </c>
      <c r="AB190" s="2">
        <v>105</v>
      </c>
      <c r="AC190" s="2">
        <v>143</v>
      </c>
    </row>
    <row r="191" spans="2:29" s="4" customFormat="1" ht="9.75" customHeight="1">
      <c r="B191" s="6" t="s">
        <v>105</v>
      </c>
      <c r="C191" s="4">
        <f aca="true" t="shared" si="24" ref="C191:AC191">C190/192593</f>
        <v>0.0008255751766678955</v>
      </c>
      <c r="D191" s="4">
        <f t="shared" si="24"/>
        <v>0.026532636180961924</v>
      </c>
      <c r="E191" s="4">
        <f t="shared" si="24"/>
        <v>0.0012669203968991604</v>
      </c>
      <c r="F191" s="4">
        <f t="shared" si="24"/>
        <v>0.001292881880442176</v>
      </c>
      <c r="G191" s="4">
        <f t="shared" si="24"/>
        <v>0.0006126910116151678</v>
      </c>
      <c r="H191" s="4">
        <f t="shared" si="24"/>
        <v>0.0009813440779259891</v>
      </c>
      <c r="I191" s="4">
        <f t="shared" si="24"/>
        <v>0.13591355864439517</v>
      </c>
      <c r="J191" s="4">
        <f t="shared" si="24"/>
        <v>0.3181995191933248</v>
      </c>
      <c r="K191" s="4">
        <f t="shared" si="24"/>
        <v>0.004361529235226618</v>
      </c>
      <c r="L191" s="4">
        <f t="shared" si="24"/>
        <v>0.15198371695752183</v>
      </c>
      <c r="M191" s="4">
        <f t="shared" si="24"/>
        <v>0.008941134932214566</v>
      </c>
      <c r="N191" s="4">
        <f t="shared" si="24"/>
        <v>0.0008099982865420862</v>
      </c>
      <c r="O191" s="4">
        <f t="shared" si="24"/>
        <v>0.0019626881558519782</v>
      </c>
      <c r="P191" s="4">
        <f t="shared" si="24"/>
        <v>0.004579605696987949</v>
      </c>
      <c r="Q191" s="4">
        <f t="shared" si="24"/>
        <v>0.2625277138836822</v>
      </c>
      <c r="R191" s="4">
        <f t="shared" si="24"/>
        <v>0.0038007611906974814</v>
      </c>
      <c r="S191" s="4">
        <f t="shared" si="24"/>
        <v>0.06456620957147975</v>
      </c>
      <c r="T191" s="4">
        <f t="shared" si="24"/>
        <v>0.0016407657599185848</v>
      </c>
      <c r="U191" s="4">
        <f t="shared" si="24"/>
        <v>0.001557689012580935</v>
      </c>
      <c r="V191" s="4">
        <f t="shared" si="24"/>
        <v>0.001111151495641067</v>
      </c>
      <c r="W191" s="4">
        <f t="shared" si="24"/>
        <v>0.0018536499249713126</v>
      </c>
      <c r="X191" s="4">
        <f t="shared" si="24"/>
        <v>0.0021288416505272777</v>
      </c>
      <c r="Y191" s="4">
        <f t="shared" si="24"/>
        <v>0.00048288359390008984</v>
      </c>
      <c r="Z191" s="4">
        <f t="shared" si="24"/>
        <v>0.00039461454985383683</v>
      </c>
      <c r="AA191" s="4">
        <f t="shared" si="24"/>
        <v>0.0003842299564366306</v>
      </c>
      <c r="AB191" s="4">
        <f t="shared" si="24"/>
        <v>0.0005451911544033272</v>
      </c>
      <c r="AC191" s="4">
        <f t="shared" si="24"/>
        <v>0.0007424984293302457</v>
      </c>
    </row>
    <row r="192" spans="2:29" ht="4.5" customHeight="1">
      <c r="B192" s="7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9.75" customHeight="1">
      <c r="A193" s="3" t="s">
        <v>86</v>
      </c>
      <c r="B193" s="7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9.75" customHeight="1">
      <c r="B194" s="5" t="s">
        <v>74</v>
      </c>
      <c r="C194" s="2">
        <v>218</v>
      </c>
      <c r="D194" s="2">
        <v>5538</v>
      </c>
      <c r="E194" s="2">
        <v>340</v>
      </c>
      <c r="F194" s="2">
        <v>191</v>
      </c>
      <c r="G194" s="2">
        <v>425</v>
      </c>
      <c r="H194" s="2">
        <v>231</v>
      </c>
      <c r="I194" s="2">
        <v>27989</v>
      </c>
      <c r="J194" s="2">
        <v>90009</v>
      </c>
      <c r="K194" s="2">
        <v>865</v>
      </c>
      <c r="L194" s="2">
        <v>35708</v>
      </c>
      <c r="M194" s="2">
        <v>1687</v>
      </c>
      <c r="N194" s="2">
        <v>176</v>
      </c>
      <c r="O194" s="2">
        <v>353</v>
      </c>
      <c r="P194" s="2">
        <v>1071</v>
      </c>
      <c r="Q194" s="2">
        <v>43793</v>
      </c>
      <c r="R194" s="2">
        <v>1026</v>
      </c>
      <c r="S194" s="2">
        <v>10081</v>
      </c>
      <c r="T194" s="2">
        <v>187</v>
      </c>
      <c r="U194" s="2">
        <v>351</v>
      </c>
      <c r="V194" s="2">
        <v>350</v>
      </c>
      <c r="W194" s="2">
        <v>433</v>
      </c>
      <c r="X194" s="2">
        <v>430</v>
      </c>
      <c r="Y194" s="2">
        <v>98</v>
      </c>
      <c r="Z194" s="2">
        <v>75</v>
      </c>
      <c r="AA194" s="2">
        <v>81</v>
      </c>
      <c r="AB194" s="2">
        <v>100</v>
      </c>
      <c r="AC194" s="2">
        <v>138</v>
      </c>
    </row>
    <row r="195" spans="1:29" ht="9.75" customHeight="1">
      <c r="A195" s="3" t="s">
        <v>104</v>
      </c>
      <c r="C195" s="2">
        <v>218</v>
      </c>
      <c r="D195" s="2">
        <v>5538</v>
      </c>
      <c r="E195" s="2">
        <v>340</v>
      </c>
      <c r="F195" s="2">
        <v>191</v>
      </c>
      <c r="G195" s="2">
        <v>425</v>
      </c>
      <c r="H195" s="2">
        <v>231</v>
      </c>
      <c r="I195" s="2">
        <v>27989</v>
      </c>
      <c r="J195" s="2">
        <v>90009</v>
      </c>
      <c r="K195" s="2">
        <v>865</v>
      </c>
      <c r="L195" s="2">
        <v>35708</v>
      </c>
      <c r="M195" s="2">
        <v>1687</v>
      </c>
      <c r="N195" s="2">
        <v>176</v>
      </c>
      <c r="O195" s="2">
        <v>353</v>
      </c>
      <c r="P195" s="2">
        <v>1071</v>
      </c>
      <c r="Q195" s="2">
        <v>43793</v>
      </c>
      <c r="R195" s="2">
        <v>1026</v>
      </c>
      <c r="S195" s="2">
        <v>10081</v>
      </c>
      <c r="T195" s="2">
        <v>187</v>
      </c>
      <c r="U195" s="2">
        <v>351</v>
      </c>
      <c r="V195" s="2">
        <v>350</v>
      </c>
      <c r="W195" s="2">
        <v>433</v>
      </c>
      <c r="X195" s="2">
        <v>430</v>
      </c>
      <c r="Y195" s="2">
        <v>98</v>
      </c>
      <c r="Z195" s="2">
        <v>75</v>
      </c>
      <c r="AA195" s="2">
        <v>81</v>
      </c>
      <c r="AB195" s="2">
        <v>100</v>
      </c>
      <c r="AC195" s="2">
        <v>138</v>
      </c>
    </row>
    <row r="196" spans="2:29" s="4" customFormat="1" ht="9.75" customHeight="1">
      <c r="B196" s="6" t="s">
        <v>105</v>
      </c>
      <c r="C196" s="4">
        <f aca="true" t="shared" si="25" ref="C196:AC196">C195/221944</f>
        <v>0.0009822297516490646</v>
      </c>
      <c r="D196" s="4">
        <f t="shared" si="25"/>
        <v>0.02495224020473633</v>
      </c>
      <c r="E196" s="4">
        <f t="shared" si="25"/>
        <v>0.001531917961287532</v>
      </c>
      <c r="F196" s="4">
        <f t="shared" si="25"/>
        <v>0.0008605774429585842</v>
      </c>
      <c r="G196" s="4">
        <f t="shared" si="25"/>
        <v>0.001914897451609415</v>
      </c>
      <c r="H196" s="4">
        <f t="shared" si="25"/>
        <v>0.0010408030854629996</v>
      </c>
      <c r="I196" s="4">
        <f t="shared" si="25"/>
        <v>0.12610838770140215</v>
      </c>
      <c r="J196" s="4">
        <f t="shared" si="25"/>
        <v>0.40554824640449844</v>
      </c>
      <c r="K196" s="4">
        <f t="shared" si="25"/>
        <v>0.003897379519157986</v>
      </c>
      <c r="L196" s="4">
        <f t="shared" si="25"/>
        <v>0.16088743106369174</v>
      </c>
      <c r="M196" s="4">
        <f t="shared" si="25"/>
        <v>0.007601016472623725</v>
      </c>
      <c r="N196" s="4">
        <f t="shared" si="25"/>
        <v>0.0007929928270194284</v>
      </c>
      <c r="O196" s="4">
        <f t="shared" si="25"/>
        <v>0.001590491295101467</v>
      </c>
      <c r="P196" s="4">
        <f t="shared" si="25"/>
        <v>0.004825541578055726</v>
      </c>
      <c r="Q196" s="4">
        <f t="shared" si="25"/>
        <v>0.19731553905489674</v>
      </c>
      <c r="R196" s="4">
        <f t="shared" si="25"/>
        <v>0.0046227877302382585</v>
      </c>
      <c r="S196" s="4">
        <f t="shared" si="25"/>
        <v>0.045421367552175324</v>
      </c>
      <c r="T196" s="4">
        <f t="shared" si="25"/>
        <v>0.0008425548787081426</v>
      </c>
      <c r="U196" s="4">
        <f t="shared" si="25"/>
        <v>0.0015814800129762463</v>
      </c>
      <c r="V196" s="4">
        <f t="shared" si="25"/>
        <v>0.0015769743719136358</v>
      </c>
      <c r="W196" s="4">
        <f t="shared" si="25"/>
        <v>0.0019509425801102981</v>
      </c>
      <c r="X196" s="4">
        <f t="shared" si="25"/>
        <v>0.001937425656922467</v>
      </c>
      <c r="Y196" s="4">
        <f t="shared" si="25"/>
        <v>0.000441552824135818</v>
      </c>
      <c r="Z196" s="4">
        <f t="shared" si="25"/>
        <v>0.0003379230796957791</v>
      </c>
      <c r="AA196" s="4">
        <f t="shared" si="25"/>
        <v>0.0003649569260714414</v>
      </c>
      <c r="AB196" s="4">
        <f t="shared" si="25"/>
        <v>0.00045056410626103885</v>
      </c>
      <c r="AC196" s="4">
        <f t="shared" si="25"/>
        <v>0.0006217784666402335</v>
      </c>
    </row>
    <row r="197" spans="2:29" ht="4.5" customHeight="1">
      <c r="B197" s="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9.75" customHeight="1">
      <c r="A198" s="3" t="s">
        <v>87</v>
      </c>
      <c r="B198" s="7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9.75" customHeight="1">
      <c r="B199" s="5" t="s">
        <v>74</v>
      </c>
      <c r="C199" s="2">
        <v>99</v>
      </c>
      <c r="D199" s="2">
        <v>2507</v>
      </c>
      <c r="E199" s="2">
        <v>188</v>
      </c>
      <c r="F199" s="2">
        <v>69</v>
      </c>
      <c r="G199" s="2">
        <v>115</v>
      </c>
      <c r="H199" s="2">
        <v>106</v>
      </c>
      <c r="I199" s="2">
        <v>13752</v>
      </c>
      <c r="J199" s="2">
        <v>41346</v>
      </c>
      <c r="K199" s="2">
        <v>372</v>
      </c>
      <c r="L199" s="2">
        <v>17128</v>
      </c>
      <c r="M199" s="2">
        <v>942</v>
      </c>
      <c r="N199" s="2">
        <v>101</v>
      </c>
      <c r="O199" s="2">
        <v>225</v>
      </c>
      <c r="P199" s="2">
        <v>532</v>
      </c>
      <c r="Q199" s="2">
        <v>30855</v>
      </c>
      <c r="R199" s="2">
        <v>389</v>
      </c>
      <c r="S199" s="2">
        <v>6888</v>
      </c>
      <c r="T199" s="2">
        <v>91</v>
      </c>
      <c r="U199" s="2">
        <v>158</v>
      </c>
      <c r="V199" s="2">
        <v>148</v>
      </c>
      <c r="W199" s="2">
        <v>154</v>
      </c>
      <c r="X199" s="2">
        <v>192</v>
      </c>
      <c r="Y199" s="2">
        <v>38</v>
      </c>
      <c r="Z199" s="2">
        <v>43</v>
      </c>
      <c r="AA199" s="2">
        <v>62</v>
      </c>
      <c r="AB199" s="2">
        <v>68</v>
      </c>
      <c r="AC199" s="2">
        <v>59</v>
      </c>
    </row>
    <row r="200" spans="2:29" ht="9.75" customHeight="1">
      <c r="B200" s="5" t="s">
        <v>77</v>
      </c>
      <c r="C200" s="2">
        <v>38</v>
      </c>
      <c r="D200" s="2">
        <v>1792</v>
      </c>
      <c r="E200" s="2">
        <v>86</v>
      </c>
      <c r="F200" s="2">
        <v>154</v>
      </c>
      <c r="G200" s="2">
        <v>29</v>
      </c>
      <c r="H200" s="2">
        <v>92</v>
      </c>
      <c r="I200" s="10" t="s">
        <v>137</v>
      </c>
      <c r="J200" s="10" t="s">
        <v>138</v>
      </c>
      <c r="K200" s="2">
        <v>312</v>
      </c>
      <c r="L200" s="10" t="s">
        <v>139</v>
      </c>
      <c r="M200" s="2">
        <v>982</v>
      </c>
      <c r="N200" s="2">
        <v>43</v>
      </c>
      <c r="O200" s="2">
        <v>192</v>
      </c>
      <c r="P200" s="2">
        <v>478</v>
      </c>
      <c r="Q200" s="2">
        <v>29318</v>
      </c>
      <c r="R200" s="2">
        <v>225</v>
      </c>
      <c r="S200" s="10" t="s">
        <v>140</v>
      </c>
      <c r="T200" s="2">
        <v>48</v>
      </c>
      <c r="U200" s="2">
        <v>119</v>
      </c>
      <c r="V200" s="2">
        <v>137</v>
      </c>
      <c r="W200" s="2">
        <v>184</v>
      </c>
      <c r="X200" s="2">
        <v>109</v>
      </c>
      <c r="Y200" s="2">
        <v>48</v>
      </c>
      <c r="Z200" s="2">
        <v>22</v>
      </c>
      <c r="AA200" s="2">
        <v>50</v>
      </c>
      <c r="AB200" s="2">
        <v>33</v>
      </c>
      <c r="AC200" s="2">
        <v>56</v>
      </c>
    </row>
    <row r="201" spans="1:29" ht="9.75" customHeight="1">
      <c r="A201" s="3" t="s">
        <v>104</v>
      </c>
      <c r="C201" s="2">
        <v>137</v>
      </c>
      <c r="D201" s="2">
        <v>4299</v>
      </c>
      <c r="E201" s="2">
        <v>274</v>
      </c>
      <c r="F201" s="2">
        <v>223</v>
      </c>
      <c r="G201" s="2">
        <v>144</v>
      </c>
      <c r="H201" s="2">
        <v>198</v>
      </c>
      <c r="I201" s="2">
        <v>21469</v>
      </c>
      <c r="J201" s="2">
        <v>61768</v>
      </c>
      <c r="K201" s="2">
        <v>684</v>
      </c>
      <c r="L201" s="2">
        <v>25267</v>
      </c>
      <c r="M201" s="2">
        <v>1924</v>
      </c>
      <c r="N201" s="2">
        <v>144</v>
      </c>
      <c r="O201" s="2">
        <v>417</v>
      </c>
      <c r="P201" s="2">
        <v>1010</v>
      </c>
      <c r="Q201" s="2">
        <v>60173</v>
      </c>
      <c r="R201" s="2">
        <v>614</v>
      </c>
      <c r="S201" s="2">
        <v>14810</v>
      </c>
      <c r="T201" s="2">
        <v>139</v>
      </c>
      <c r="U201" s="2">
        <v>277</v>
      </c>
      <c r="V201" s="2">
        <v>285</v>
      </c>
      <c r="W201" s="2">
        <v>338</v>
      </c>
      <c r="X201" s="2">
        <v>301</v>
      </c>
      <c r="Y201" s="2">
        <v>86</v>
      </c>
      <c r="Z201" s="2">
        <v>65</v>
      </c>
      <c r="AA201" s="2">
        <v>112</v>
      </c>
      <c r="AB201" s="2">
        <v>101</v>
      </c>
      <c r="AC201" s="2">
        <v>115</v>
      </c>
    </row>
    <row r="202" spans="2:29" s="4" customFormat="1" ht="9.75" customHeight="1">
      <c r="B202" s="6" t="s">
        <v>105</v>
      </c>
      <c r="C202" s="4">
        <f aca="true" t="shared" si="26" ref="C202:AC202">C201/195374</f>
        <v>0.000701219200098273</v>
      </c>
      <c r="D202" s="4">
        <f t="shared" si="26"/>
        <v>0.022003951395784496</v>
      </c>
      <c r="E202" s="4">
        <f t="shared" si="26"/>
        <v>0.001402438400196546</v>
      </c>
      <c r="F202" s="4">
        <f t="shared" si="26"/>
        <v>0.0011414005957804006</v>
      </c>
      <c r="G202" s="4">
        <f t="shared" si="26"/>
        <v>0.0007370479183514695</v>
      </c>
      <c r="H202" s="4">
        <f t="shared" si="26"/>
        <v>0.0010134408877332706</v>
      </c>
      <c r="I202" s="4">
        <f t="shared" si="26"/>
        <v>0.10988667888255346</v>
      </c>
      <c r="J202" s="4">
        <f t="shared" si="26"/>
        <v>0.3161526098662053</v>
      </c>
      <c r="K202" s="4">
        <f t="shared" si="26"/>
        <v>0.00350097761216948</v>
      </c>
      <c r="L202" s="4">
        <f t="shared" si="26"/>
        <v>0.12932631772907346</v>
      </c>
      <c r="M202" s="4">
        <f t="shared" si="26"/>
        <v>0.009847779131307135</v>
      </c>
      <c r="N202" s="4">
        <f t="shared" si="26"/>
        <v>0.0007370479183514695</v>
      </c>
      <c r="O202" s="4">
        <f t="shared" si="26"/>
        <v>0.0021343679302261304</v>
      </c>
      <c r="P202" s="4">
        <f t="shared" si="26"/>
        <v>0.005169572205104057</v>
      </c>
      <c r="Q202" s="4">
        <f t="shared" si="26"/>
        <v>0.30798878049279843</v>
      </c>
      <c r="R202" s="4">
        <f t="shared" si="26"/>
        <v>0.0031426904296375157</v>
      </c>
      <c r="S202" s="4">
        <f t="shared" si="26"/>
        <v>0.07580333104711988</v>
      </c>
      <c r="T202" s="4">
        <f t="shared" si="26"/>
        <v>0.0007114559767420434</v>
      </c>
      <c r="U202" s="4">
        <f t="shared" si="26"/>
        <v>0.0014177935651622016</v>
      </c>
      <c r="V202" s="4">
        <f t="shared" si="26"/>
        <v>0.0014587406717372835</v>
      </c>
      <c r="W202" s="4">
        <f t="shared" si="26"/>
        <v>0.0017300152527971993</v>
      </c>
      <c r="X202" s="4">
        <f t="shared" si="26"/>
        <v>0.0015406348848874467</v>
      </c>
      <c r="Y202" s="4">
        <f t="shared" si="26"/>
        <v>0.0004401813956821276</v>
      </c>
      <c r="Z202" s="4">
        <f t="shared" si="26"/>
        <v>0.0003326952409225383</v>
      </c>
      <c r="AA202" s="4">
        <f t="shared" si="26"/>
        <v>0.0005732594920511429</v>
      </c>
      <c r="AB202" s="4">
        <f t="shared" si="26"/>
        <v>0.0005169572205104057</v>
      </c>
      <c r="AC202" s="4">
        <f t="shared" si="26"/>
        <v>0.0005886146570167986</v>
      </c>
    </row>
    <row r="203" spans="2:29" ht="4.5" customHeight="1">
      <c r="B203" s="7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9.75" customHeight="1">
      <c r="A204" s="3" t="s">
        <v>88</v>
      </c>
      <c r="B204" s="7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9.75" customHeight="1">
      <c r="B205" s="5" t="s">
        <v>82</v>
      </c>
      <c r="C205" s="2">
        <v>93</v>
      </c>
      <c r="D205" s="2">
        <v>2961</v>
      </c>
      <c r="E205" s="2">
        <v>173</v>
      </c>
      <c r="F205" s="2">
        <v>290</v>
      </c>
      <c r="G205" s="2">
        <v>57</v>
      </c>
      <c r="H205" s="2">
        <v>570</v>
      </c>
      <c r="I205" s="2">
        <v>10213</v>
      </c>
      <c r="J205" s="2">
        <v>41759</v>
      </c>
      <c r="K205" s="2">
        <v>802</v>
      </c>
      <c r="L205" s="2">
        <v>19164</v>
      </c>
      <c r="M205" s="2">
        <v>2205</v>
      </c>
      <c r="N205" s="2">
        <v>154</v>
      </c>
      <c r="O205" s="2">
        <v>680</v>
      </c>
      <c r="P205" s="2">
        <v>1257</v>
      </c>
      <c r="Q205" s="2">
        <v>58786</v>
      </c>
      <c r="R205" s="2">
        <v>517</v>
      </c>
      <c r="S205" s="2">
        <v>23672</v>
      </c>
      <c r="T205" s="2">
        <v>150</v>
      </c>
      <c r="U205" s="2">
        <v>208</v>
      </c>
      <c r="V205" s="2">
        <v>196</v>
      </c>
      <c r="W205" s="2">
        <v>353</v>
      </c>
      <c r="X205" s="2">
        <v>302</v>
      </c>
      <c r="Y205" s="2">
        <v>90</v>
      </c>
      <c r="Z205" s="2">
        <v>101</v>
      </c>
      <c r="AA205" s="2">
        <v>63</v>
      </c>
      <c r="AB205" s="2">
        <v>47</v>
      </c>
      <c r="AC205" s="2">
        <v>105</v>
      </c>
    </row>
    <row r="206" spans="1:29" ht="9.75" customHeight="1">
      <c r="A206" s="3" t="s">
        <v>104</v>
      </c>
      <c r="C206" s="2">
        <v>93</v>
      </c>
      <c r="D206" s="2">
        <v>2961</v>
      </c>
      <c r="E206" s="2">
        <v>173</v>
      </c>
      <c r="F206" s="2">
        <v>290</v>
      </c>
      <c r="G206" s="2">
        <v>57</v>
      </c>
      <c r="H206" s="2">
        <v>570</v>
      </c>
      <c r="I206" s="2">
        <v>10213</v>
      </c>
      <c r="J206" s="2">
        <v>41759</v>
      </c>
      <c r="K206" s="2">
        <v>802</v>
      </c>
      <c r="L206" s="2">
        <v>19164</v>
      </c>
      <c r="M206" s="2">
        <v>2205</v>
      </c>
      <c r="N206" s="2">
        <v>154</v>
      </c>
      <c r="O206" s="2">
        <v>680</v>
      </c>
      <c r="P206" s="2">
        <v>1257</v>
      </c>
      <c r="Q206" s="2">
        <v>58786</v>
      </c>
      <c r="R206" s="2">
        <v>517</v>
      </c>
      <c r="S206" s="2">
        <v>23672</v>
      </c>
      <c r="T206" s="2">
        <v>150</v>
      </c>
      <c r="U206" s="2">
        <v>208</v>
      </c>
      <c r="V206" s="2">
        <v>196</v>
      </c>
      <c r="W206" s="2">
        <v>353</v>
      </c>
      <c r="X206" s="2">
        <v>302</v>
      </c>
      <c r="Y206" s="2">
        <v>90</v>
      </c>
      <c r="Z206" s="2">
        <v>101</v>
      </c>
      <c r="AA206" s="2">
        <v>63</v>
      </c>
      <c r="AB206" s="2">
        <v>47</v>
      </c>
      <c r="AC206" s="2">
        <v>105</v>
      </c>
    </row>
    <row r="207" spans="2:29" s="4" customFormat="1" ht="9.75" customHeight="1">
      <c r="B207" s="6" t="s">
        <v>105</v>
      </c>
      <c r="C207" s="4">
        <f aca="true" t="shared" si="27" ref="C207:AC207">C206/164968</f>
        <v>0.000563745696135008</v>
      </c>
      <c r="D207" s="4">
        <f t="shared" si="27"/>
        <v>0.01794893555113719</v>
      </c>
      <c r="E207" s="4">
        <f t="shared" si="27"/>
        <v>0.0010486882304446923</v>
      </c>
      <c r="F207" s="4">
        <f t="shared" si="27"/>
        <v>0.0017579166868726057</v>
      </c>
      <c r="G207" s="4">
        <f t="shared" si="27"/>
        <v>0.0003455215556956501</v>
      </c>
      <c r="H207" s="4">
        <f t="shared" si="27"/>
        <v>0.0034552155569565006</v>
      </c>
      <c r="I207" s="4">
        <f t="shared" si="27"/>
        <v>0.06190897628631007</v>
      </c>
      <c r="J207" s="4">
        <f t="shared" si="27"/>
        <v>0.2531339411279763</v>
      </c>
      <c r="K207" s="4">
        <f t="shared" si="27"/>
        <v>0.004861548906454585</v>
      </c>
      <c r="L207" s="4">
        <f t="shared" si="27"/>
        <v>0.11616798409388487</v>
      </c>
      <c r="M207" s="4">
        <f t="shared" si="27"/>
        <v>0.013366228601910673</v>
      </c>
      <c r="N207" s="4">
        <f t="shared" si="27"/>
        <v>0.0009335143785461423</v>
      </c>
      <c r="O207" s="4">
        <f t="shared" si="27"/>
        <v>0.004122011541632316</v>
      </c>
      <c r="P207" s="4">
        <f t="shared" si="27"/>
        <v>0.007619659570340914</v>
      </c>
      <c r="Q207" s="4">
        <f t="shared" si="27"/>
        <v>0.35634789777411374</v>
      </c>
      <c r="R207" s="4">
        <f t="shared" si="27"/>
        <v>0.0031339411279763347</v>
      </c>
      <c r="S207" s="4">
        <f t="shared" si="27"/>
        <v>0.1434944959022356</v>
      </c>
      <c r="T207" s="4">
        <f t="shared" si="27"/>
        <v>0.0009092672518306581</v>
      </c>
      <c r="U207" s="4">
        <f t="shared" si="27"/>
        <v>0.0012608505892051792</v>
      </c>
      <c r="V207" s="4">
        <f t="shared" si="27"/>
        <v>0.0011881092090587266</v>
      </c>
      <c r="W207" s="4">
        <f t="shared" si="27"/>
        <v>0.002139808932641482</v>
      </c>
      <c r="X207" s="4">
        <f t="shared" si="27"/>
        <v>0.0018306580670190583</v>
      </c>
      <c r="Y207" s="4">
        <f t="shared" si="27"/>
        <v>0.0005455603510983949</v>
      </c>
      <c r="Z207" s="4">
        <f t="shared" si="27"/>
        <v>0.0006122399495659764</v>
      </c>
      <c r="AA207" s="4">
        <f t="shared" si="27"/>
        <v>0.0003818922457688764</v>
      </c>
      <c r="AB207" s="4">
        <f t="shared" si="27"/>
        <v>0.0002849037389069395</v>
      </c>
      <c r="AC207" s="4">
        <f t="shared" si="27"/>
        <v>0.0006364870762814607</v>
      </c>
    </row>
    <row r="208" spans="2:29" ht="4.5" customHeight="1">
      <c r="B208" s="7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9.75" customHeight="1">
      <c r="A209" s="3" t="s">
        <v>90</v>
      </c>
      <c r="B209" s="7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9.75" customHeight="1">
      <c r="B210" s="5" t="s">
        <v>74</v>
      </c>
      <c r="C210" s="2">
        <v>33</v>
      </c>
      <c r="D210" s="2">
        <v>418</v>
      </c>
      <c r="E210" s="2">
        <v>21</v>
      </c>
      <c r="F210" s="2">
        <v>43</v>
      </c>
      <c r="G210" s="2">
        <v>13</v>
      </c>
      <c r="H210" s="2">
        <v>116</v>
      </c>
      <c r="I210" s="2">
        <v>5383</v>
      </c>
      <c r="J210" s="2">
        <v>5690</v>
      </c>
      <c r="K210" s="2">
        <v>85</v>
      </c>
      <c r="L210" s="2">
        <v>4176</v>
      </c>
      <c r="M210" s="2">
        <v>208</v>
      </c>
      <c r="N210" s="2">
        <v>40</v>
      </c>
      <c r="O210" s="2">
        <v>86</v>
      </c>
      <c r="P210" s="2">
        <v>175</v>
      </c>
      <c r="Q210" s="2">
        <v>6797</v>
      </c>
      <c r="R210" s="2">
        <v>352</v>
      </c>
      <c r="S210" s="2">
        <v>2811</v>
      </c>
      <c r="T210" s="2">
        <v>29</v>
      </c>
      <c r="U210" s="2">
        <v>81</v>
      </c>
      <c r="V210" s="2">
        <v>19</v>
      </c>
      <c r="W210" s="2">
        <v>19</v>
      </c>
      <c r="X210" s="2">
        <v>78</v>
      </c>
      <c r="Y210" s="2">
        <v>15</v>
      </c>
      <c r="Z210" s="2">
        <v>12</v>
      </c>
      <c r="AA210" s="2">
        <v>8</v>
      </c>
      <c r="AB210" s="2">
        <v>21</v>
      </c>
      <c r="AC210" s="2">
        <v>15</v>
      </c>
    </row>
    <row r="211" spans="2:29" ht="9.75" customHeight="1">
      <c r="B211" s="5" t="s">
        <v>89</v>
      </c>
      <c r="C211" s="2">
        <v>142</v>
      </c>
      <c r="D211" s="2">
        <v>2608</v>
      </c>
      <c r="E211" s="2">
        <v>161</v>
      </c>
      <c r="F211" s="2">
        <v>274</v>
      </c>
      <c r="G211" s="2">
        <v>68</v>
      </c>
      <c r="H211" s="2">
        <v>425</v>
      </c>
      <c r="I211" s="2">
        <v>12383</v>
      </c>
      <c r="J211" s="2">
        <v>26971</v>
      </c>
      <c r="K211" s="2">
        <v>844</v>
      </c>
      <c r="L211" s="2">
        <v>18071</v>
      </c>
      <c r="M211" s="2">
        <v>1545</v>
      </c>
      <c r="N211" s="2">
        <v>196</v>
      </c>
      <c r="O211" s="2">
        <v>473</v>
      </c>
      <c r="P211" s="2">
        <v>988</v>
      </c>
      <c r="Q211" s="2">
        <v>45118</v>
      </c>
      <c r="R211" s="2">
        <v>912</v>
      </c>
      <c r="S211" s="2">
        <v>15355</v>
      </c>
      <c r="T211" s="2">
        <v>136</v>
      </c>
      <c r="U211" s="2">
        <v>291</v>
      </c>
      <c r="V211" s="2">
        <v>291</v>
      </c>
      <c r="W211" s="2">
        <v>241</v>
      </c>
      <c r="X211" s="2">
        <v>288</v>
      </c>
      <c r="Y211" s="2">
        <v>135</v>
      </c>
      <c r="Z211" s="2">
        <v>84</v>
      </c>
      <c r="AA211" s="2">
        <v>219</v>
      </c>
      <c r="AB211" s="2">
        <v>66</v>
      </c>
      <c r="AC211" s="2">
        <v>76</v>
      </c>
    </row>
    <row r="212" spans="2:29" ht="9.75" customHeight="1">
      <c r="B212" s="5" t="s">
        <v>69</v>
      </c>
      <c r="C212" s="2">
        <v>23</v>
      </c>
      <c r="D212" s="2">
        <v>210</v>
      </c>
      <c r="E212" s="2">
        <v>11</v>
      </c>
      <c r="F212" s="2">
        <v>10</v>
      </c>
      <c r="G212" s="2">
        <v>2</v>
      </c>
      <c r="H212" s="2">
        <v>91</v>
      </c>
      <c r="I212" s="2">
        <v>1596</v>
      </c>
      <c r="J212" s="2">
        <v>3133</v>
      </c>
      <c r="K212" s="2">
        <v>60</v>
      </c>
      <c r="L212" s="2">
        <v>1936</v>
      </c>
      <c r="M212" s="2">
        <v>118</v>
      </c>
      <c r="N212" s="2">
        <v>25</v>
      </c>
      <c r="O212" s="2">
        <v>46</v>
      </c>
      <c r="P212" s="2">
        <v>69</v>
      </c>
      <c r="Q212" s="2">
        <v>5865</v>
      </c>
      <c r="R212" s="2">
        <v>189</v>
      </c>
      <c r="S212" s="2">
        <v>1802</v>
      </c>
      <c r="T212" s="2">
        <v>4</v>
      </c>
      <c r="U212" s="2">
        <v>44</v>
      </c>
      <c r="V212" s="2">
        <v>12</v>
      </c>
      <c r="W212" s="2">
        <v>26</v>
      </c>
      <c r="X212" s="2">
        <v>34</v>
      </c>
      <c r="Y212" s="2">
        <v>21</v>
      </c>
      <c r="Z212" s="2">
        <v>6</v>
      </c>
      <c r="AA212" s="2">
        <v>6</v>
      </c>
      <c r="AB212" s="2">
        <v>5</v>
      </c>
      <c r="AC212" s="2">
        <v>7</v>
      </c>
    </row>
    <row r="213" spans="1:29" ht="9.75" customHeight="1">
      <c r="A213" s="3" t="s">
        <v>104</v>
      </c>
      <c r="C213" s="2">
        <v>198</v>
      </c>
      <c r="D213" s="2">
        <v>3236</v>
      </c>
      <c r="E213" s="2">
        <v>193</v>
      </c>
      <c r="F213" s="2">
        <v>327</v>
      </c>
      <c r="G213" s="2">
        <v>83</v>
      </c>
      <c r="H213" s="2">
        <v>632</v>
      </c>
      <c r="I213" s="2">
        <v>19362</v>
      </c>
      <c r="J213" s="2">
        <v>35794</v>
      </c>
      <c r="K213" s="2">
        <v>989</v>
      </c>
      <c r="L213" s="2">
        <v>24183</v>
      </c>
      <c r="M213" s="2">
        <v>1871</v>
      </c>
      <c r="N213" s="2">
        <v>261</v>
      </c>
      <c r="O213" s="2">
        <v>605</v>
      </c>
      <c r="P213" s="2">
        <v>1232</v>
      </c>
      <c r="Q213" s="2">
        <v>57780</v>
      </c>
      <c r="R213" s="2">
        <v>1453</v>
      </c>
      <c r="S213" s="2">
        <v>19968</v>
      </c>
      <c r="T213" s="2">
        <v>169</v>
      </c>
      <c r="U213" s="2">
        <v>416</v>
      </c>
      <c r="V213" s="2">
        <v>322</v>
      </c>
      <c r="W213" s="2">
        <v>286</v>
      </c>
      <c r="X213" s="2">
        <v>400</v>
      </c>
      <c r="Y213" s="2">
        <v>171</v>
      </c>
      <c r="Z213" s="2">
        <v>102</v>
      </c>
      <c r="AA213" s="2">
        <v>233</v>
      </c>
      <c r="AB213" s="2">
        <v>92</v>
      </c>
      <c r="AC213" s="2">
        <v>98</v>
      </c>
    </row>
    <row r="214" spans="2:29" s="4" customFormat="1" ht="9.75" customHeight="1">
      <c r="B214" s="6" t="s">
        <v>105</v>
      </c>
      <c r="C214" s="4">
        <f aca="true" t="shared" si="28" ref="C214:AC214">C213/170457</f>
        <v>0.001161583273200866</v>
      </c>
      <c r="D214" s="4">
        <f t="shared" si="28"/>
        <v>0.01898425995998991</v>
      </c>
      <c r="E214" s="4">
        <f t="shared" si="28"/>
        <v>0.00113225036226145</v>
      </c>
      <c r="F214" s="4">
        <f t="shared" si="28"/>
        <v>0.0019183723754377937</v>
      </c>
      <c r="G214" s="4">
        <f t="shared" si="28"/>
        <v>0.0004869263215943024</v>
      </c>
      <c r="H214" s="4">
        <f t="shared" si="28"/>
        <v>0.003707679942742158</v>
      </c>
      <c r="I214" s="4">
        <f t="shared" si="28"/>
        <v>0.11358876432179377</v>
      </c>
      <c r="J214" s="4">
        <f t="shared" si="28"/>
        <v>0.20998844283308987</v>
      </c>
      <c r="K214" s="4">
        <f t="shared" si="28"/>
        <v>0.005802049783816447</v>
      </c>
      <c r="L214" s="4">
        <f t="shared" si="28"/>
        <v>0.1418715570495785</v>
      </c>
      <c r="M214" s="4">
        <f t="shared" si="28"/>
        <v>0.010976375273529395</v>
      </c>
      <c r="N214" s="4">
        <f t="shared" si="28"/>
        <v>0.0015311779510375051</v>
      </c>
      <c r="O214" s="4">
        <f t="shared" si="28"/>
        <v>0.0035492822236693126</v>
      </c>
      <c r="P214" s="4">
        <f t="shared" si="28"/>
        <v>0.007227629255472054</v>
      </c>
      <c r="Q214" s="4">
        <f t="shared" si="28"/>
        <v>0.33897111881588904</v>
      </c>
      <c r="R214" s="4">
        <f t="shared" si="28"/>
        <v>0.008524143918994233</v>
      </c>
      <c r="S214" s="4">
        <f t="shared" si="28"/>
        <v>0.11714391312765096</v>
      </c>
      <c r="T214" s="4">
        <f t="shared" si="28"/>
        <v>0.0009914523897522542</v>
      </c>
      <c r="U214" s="4">
        <f t="shared" si="28"/>
        <v>0.002440498190159395</v>
      </c>
      <c r="V214" s="4">
        <f t="shared" si="28"/>
        <v>0.0018890394644983778</v>
      </c>
      <c r="W214" s="4">
        <f t="shared" si="28"/>
        <v>0.0016778425057345841</v>
      </c>
      <c r="X214" s="4">
        <f t="shared" si="28"/>
        <v>0.0023466328751532645</v>
      </c>
      <c r="Y214" s="4">
        <f t="shared" si="28"/>
        <v>0.0010031855541280206</v>
      </c>
      <c r="Z214" s="4">
        <f t="shared" si="28"/>
        <v>0.0005983913831640825</v>
      </c>
      <c r="AA214" s="4">
        <f t="shared" si="28"/>
        <v>0.0013669136497767766</v>
      </c>
      <c r="AB214" s="4">
        <f t="shared" si="28"/>
        <v>0.0005397255612852508</v>
      </c>
      <c r="AC214" s="4">
        <f t="shared" si="28"/>
        <v>0.0005749250544125498</v>
      </c>
    </row>
    <row r="215" spans="2:29" ht="4.5" customHeight="1">
      <c r="B215" s="7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9.75" customHeight="1">
      <c r="A216" s="3" t="s">
        <v>91</v>
      </c>
      <c r="B216" s="7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9.75" customHeight="1">
      <c r="B217" s="5" t="s">
        <v>74</v>
      </c>
      <c r="C217" s="2">
        <v>307</v>
      </c>
      <c r="D217" s="2">
        <v>3573</v>
      </c>
      <c r="E217" s="2">
        <v>139</v>
      </c>
      <c r="F217" s="2">
        <v>150</v>
      </c>
      <c r="G217" s="2">
        <v>96</v>
      </c>
      <c r="H217" s="2">
        <v>324</v>
      </c>
      <c r="I217" s="2">
        <v>17533</v>
      </c>
      <c r="J217" s="2">
        <v>46905</v>
      </c>
      <c r="K217" s="2">
        <v>365</v>
      </c>
      <c r="L217" s="2">
        <v>37361</v>
      </c>
      <c r="M217" s="2">
        <v>813</v>
      </c>
      <c r="N217" s="2">
        <v>336</v>
      </c>
      <c r="O217" s="2">
        <v>314</v>
      </c>
      <c r="P217" s="2">
        <v>657</v>
      </c>
      <c r="Q217" s="2">
        <v>7564</v>
      </c>
      <c r="R217" s="2">
        <v>354</v>
      </c>
      <c r="S217" s="2">
        <v>2302</v>
      </c>
      <c r="T217" s="2">
        <v>77</v>
      </c>
      <c r="U217" s="2">
        <v>235</v>
      </c>
      <c r="V217" s="2">
        <v>114</v>
      </c>
      <c r="W217" s="2">
        <v>119</v>
      </c>
      <c r="X217" s="2">
        <v>383</v>
      </c>
      <c r="Y217" s="2">
        <v>59</v>
      </c>
      <c r="Z217" s="2">
        <v>71</v>
      </c>
      <c r="AA217" s="2">
        <v>43</v>
      </c>
      <c r="AB217" s="2">
        <v>61</v>
      </c>
      <c r="AC217" s="2">
        <v>58</v>
      </c>
    </row>
    <row r="218" spans="1:29" ht="9.75" customHeight="1">
      <c r="A218" s="3" t="s">
        <v>104</v>
      </c>
      <c r="C218" s="2">
        <v>307</v>
      </c>
      <c r="D218" s="2">
        <v>3573</v>
      </c>
      <c r="E218" s="2">
        <v>139</v>
      </c>
      <c r="F218" s="2">
        <v>150</v>
      </c>
      <c r="G218" s="2">
        <v>96</v>
      </c>
      <c r="H218" s="2">
        <v>324</v>
      </c>
      <c r="I218" s="2">
        <v>17533</v>
      </c>
      <c r="J218" s="2">
        <v>46905</v>
      </c>
      <c r="K218" s="2">
        <v>365</v>
      </c>
      <c r="L218" s="2">
        <v>37361</v>
      </c>
      <c r="M218" s="2">
        <v>813</v>
      </c>
      <c r="N218" s="2">
        <v>336</v>
      </c>
      <c r="O218" s="2">
        <v>314</v>
      </c>
      <c r="P218" s="2">
        <v>657</v>
      </c>
      <c r="Q218" s="2">
        <v>7564</v>
      </c>
      <c r="R218" s="2">
        <v>354</v>
      </c>
      <c r="S218" s="2">
        <v>2302</v>
      </c>
      <c r="T218" s="2">
        <v>77</v>
      </c>
      <c r="U218" s="2">
        <v>235</v>
      </c>
      <c r="V218" s="2">
        <v>114</v>
      </c>
      <c r="W218" s="2">
        <v>119</v>
      </c>
      <c r="X218" s="2">
        <v>383</v>
      </c>
      <c r="Y218" s="2">
        <v>59</v>
      </c>
      <c r="Z218" s="2">
        <v>71</v>
      </c>
      <c r="AA218" s="2">
        <v>43</v>
      </c>
      <c r="AB218" s="2">
        <v>61</v>
      </c>
      <c r="AC218" s="2">
        <v>58</v>
      </c>
    </row>
    <row r="219" spans="2:29" s="4" customFormat="1" ht="9.75" customHeight="1">
      <c r="B219" s="6" t="s">
        <v>105</v>
      </c>
      <c r="C219" s="4">
        <f aca="true" t="shared" si="29" ref="C219:AC219">C218/120313</f>
        <v>0.002551677707313424</v>
      </c>
      <c r="D219" s="4">
        <f t="shared" si="29"/>
        <v>0.029697538919318776</v>
      </c>
      <c r="E219" s="4">
        <f t="shared" si="29"/>
        <v>0.001155319873995329</v>
      </c>
      <c r="F219" s="4">
        <f t="shared" si="29"/>
        <v>0.001246748065462585</v>
      </c>
      <c r="G219" s="4">
        <f t="shared" si="29"/>
        <v>0.0007979187618960545</v>
      </c>
      <c r="H219" s="4">
        <f t="shared" si="29"/>
        <v>0.0026929758213991837</v>
      </c>
      <c r="I219" s="4">
        <f t="shared" si="29"/>
        <v>0.1457282255450367</v>
      </c>
      <c r="J219" s="4">
        <f t="shared" si="29"/>
        <v>0.38985812007015036</v>
      </c>
      <c r="K219" s="4">
        <f t="shared" si="29"/>
        <v>0.003033753625958957</v>
      </c>
      <c r="L219" s="4">
        <f t="shared" si="29"/>
        <v>0.31053169649165097</v>
      </c>
      <c r="M219" s="4">
        <f t="shared" si="29"/>
        <v>0.006757374514807211</v>
      </c>
      <c r="N219" s="4">
        <f t="shared" si="29"/>
        <v>0.0027927156666361906</v>
      </c>
      <c r="O219" s="4">
        <f t="shared" si="29"/>
        <v>0.002609859283701678</v>
      </c>
      <c r="P219" s="4">
        <f t="shared" si="29"/>
        <v>0.0054607565267261226</v>
      </c>
      <c r="Q219" s="4">
        <f t="shared" si="29"/>
        <v>0.06286934911439329</v>
      </c>
      <c r="R219" s="4">
        <f t="shared" si="29"/>
        <v>0.002942325434491701</v>
      </c>
      <c r="S219" s="4">
        <f t="shared" si="29"/>
        <v>0.019133426977965808</v>
      </c>
      <c r="T219" s="4">
        <f t="shared" si="29"/>
        <v>0.0006399973402707936</v>
      </c>
      <c r="U219" s="4">
        <f t="shared" si="29"/>
        <v>0.0019532386358913833</v>
      </c>
      <c r="V219" s="4">
        <f t="shared" si="29"/>
        <v>0.0009475285297515647</v>
      </c>
      <c r="W219" s="4">
        <f t="shared" si="29"/>
        <v>0.0009890867986003175</v>
      </c>
      <c r="X219" s="4">
        <f t="shared" si="29"/>
        <v>0.0031833633938144674</v>
      </c>
      <c r="Y219" s="4">
        <f t="shared" si="29"/>
        <v>0.0004903875724152835</v>
      </c>
      <c r="Z219" s="4">
        <f t="shared" si="29"/>
        <v>0.0005901274176522903</v>
      </c>
      <c r="AA219" s="4">
        <f t="shared" si="29"/>
        <v>0.0003574011120992744</v>
      </c>
      <c r="AB219" s="4">
        <f t="shared" si="29"/>
        <v>0.0005070108799547846</v>
      </c>
      <c r="AC219" s="4">
        <f t="shared" si="29"/>
        <v>0.0004820759186455329</v>
      </c>
    </row>
    <row r="220" spans="2:29" ht="4.5" customHeight="1">
      <c r="B220" s="7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9.75" customHeight="1">
      <c r="A221" s="3" t="s">
        <v>92</v>
      </c>
      <c r="B221" s="7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9.75" customHeight="1">
      <c r="B222" s="5" t="s">
        <v>82</v>
      </c>
      <c r="C222" s="2">
        <v>238</v>
      </c>
      <c r="D222" s="2">
        <v>2339</v>
      </c>
      <c r="E222" s="2">
        <v>71</v>
      </c>
      <c r="F222" s="2">
        <v>141</v>
      </c>
      <c r="G222" s="2">
        <v>44</v>
      </c>
      <c r="H222" s="2">
        <v>200</v>
      </c>
      <c r="I222" s="2">
        <v>10608</v>
      </c>
      <c r="J222" s="2">
        <v>23209</v>
      </c>
      <c r="K222" s="2">
        <v>533</v>
      </c>
      <c r="L222" s="2">
        <v>20316</v>
      </c>
      <c r="M222" s="2">
        <v>1488</v>
      </c>
      <c r="N222" s="2">
        <v>709</v>
      </c>
      <c r="O222" s="2">
        <v>592</v>
      </c>
      <c r="P222" s="2">
        <v>503</v>
      </c>
      <c r="Q222" s="2">
        <v>33855</v>
      </c>
      <c r="R222" s="2">
        <v>168</v>
      </c>
      <c r="S222" s="2">
        <v>18078</v>
      </c>
      <c r="T222" s="2">
        <v>93</v>
      </c>
      <c r="U222" s="2">
        <v>133</v>
      </c>
      <c r="V222" s="2">
        <v>195</v>
      </c>
      <c r="W222" s="2">
        <v>184</v>
      </c>
      <c r="X222" s="2">
        <v>182</v>
      </c>
      <c r="Y222" s="2">
        <v>61</v>
      </c>
      <c r="Z222" s="2">
        <v>51</v>
      </c>
      <c r="AA222" s="2">
        <v>74</v>
      </c>
      <c r="AB222" s="2">
        <v>78</v>
      </c>
      <c r="AC222" s="2">
        <v>54</v>
      </c>
    </row>
    <row r="223" spans="1:29" ht="9.75" customHeight="1">
      <c r="A223" s="3" t="s">
        <v>104</v>
      </c>
      <c r="C223" s="2">
        <v>238</v>
      </c>
      <c r="D223" s="2">
        <v>2339</v>
      </c>
      <c r="E223" s="2">
        <v>71</v>
      </c>
      <c r="F223" s="2">
        <v>141</v>
      </c>
      <c r="G223" s="2">
        <v>44</v>
      </c>
      <c r="H223" s="2">
        <v>200</v>
      </c>
      <c r="I223" s="2">
        <v>10608</v>
      </c>
      <c r="J223" s="2">
        <v>23209</v>
      </c>
      <c r="K223" s="2">
        <v>533</v>
      </c>
      <c r="L223" s="2">
        <v>20316</v>
      </c>
      <c r="M223" s="2">
        <v>1488</v>
      </c>
      <c r="N223" s="2">
        <v>709</v>
      </c>
      <c r="O223" s="2">
        <v>592</v>
      </c>
      <c r="P223" s="2">
        <v>503</v>
      </c>
      <c r="Q223" s="2">
        <v>33855</v>
      </c>
      <c r="R223" s="2">
        <v>168</v>
      </c>
      <c r="S223" s="2">
        <v>18078</v>
      </c>
      <c r="T223" s="2">
        <v>93</v>
      </c>
      <c r="U223" s="2">
        <v>133</v>
      </c>
      <c r="V223" s="2">
        <v>195</v>
      </c>
      <c r="W223" s="2">
        <v>184</v>
      </c>
      <c r="X223" s="2">
        <v>182</v>
      </c>
      <c r="Y223" s="2">
        <v>61</v>
      </c>
      <c r="Z223" s="2">
        <v>51</v>
      </c>
      <c r="AA223" s="2">
        <v>74</v>
      </c>
      <c r="AB223" s="2">
        <v>78</v>
      </c>
      <c r="AC223" s="2">
        <v>54</v>
      </c>
    </row>
    <row r="224" spans="2:29" s="4" customFormat="1" ht="9.75" customHeight="1">
      <c r="B224" s="6" t="s">
        <v>105</v>
      </c>
      <c r="C224" s="4">
        <f aca="true" t="shared" si="30" ref="C224:AC224">C223/114197</f>
        <v>0.0020841177964394863</v>
      </c>
      <c r="D224" s="4">
        <f t="shared" si="30"/>
        <v>0.02048214926836957</v>
      </c>
      <c r="E224" s="4">
        <f t="shared" si="30"/>
        <v>0.0006217326199462333</v>
      </c>
      <c r="F224" s="4">
        <f t="shared" si="30"/>
        <v>0.001234708442428435</v>
      </c>
      <c r="G224" s="4">
        <f t="shared" si="30"/>
        <v>0.000385299088417384</v>
      </c>
      <c r="H224" s="4">
        <f t="shared" si="30"/>
        <v>0.0017513594928062909</v>
      </c>
      <c r="I224" s="4">
        <f t="shared" si="30"/>
        <v>0.09289210749844568</v>
      </c>
      <c r="J224" s="4">
        <f t="shared" si="30"/>
        <v>0.20323651234270604</v>
      </c>
      <c r="K224" s="4">
        <f t="shared" si="30"/>
        <v>0.004667373048328765</v>
      </c>
      <c r="L224" s="4">
        <f t="shared" si="30"/>
        <v>0.17790309727926304</v>
      </c>
      <c r="M224" s="4">
        <f t="shared" si="30"/>
        <v>0.013030114626478803</v>
      </c>
      <c r="N224" s="4">
        <f t="shared" si="30"/>
        <v>0.0062085694019983016</v>
      </c>
      <c r="O224" s="4">
        <f t="shared" si="30"/>
        <v>0.005184024098706621</v>
      </c>
      <c r="P224" s="4">
        <f t="shared" si="30"/>
        <v>0.004404669124407822</v>
      </c>
      <c r="Q224" s="4">
        <f t="shared" si="30"/>
        <v>0.2964613781447849</v>
      </c>
      <c r="R224" s="4">
        <f t="shared" si="30"/>
        <v>0.0014711419739572844</v>
      </c>
      <c r="S224" s="4">
        <f t="shared" si="30"/>
        <v>0.15830538455476062</v>
      </c>
      <c r="T224" s="4">
        <f t="shared" si="30"/>
        <v>0.0008143821641549252</v>
      </c>
      <c r="U224" s="4">
        <f t="shared" si="30"/>
        <v>0.0011646540627161834</v>
      </c>
      <c r="V224" s="4">
        <f t="shared" si="30"/>
        <v>0.0017075755054861337</v>
      </c>
      <c r="W224" s="4">
        <f t="shared" si="30"/>
        <v>0.0016112507333817876</v>
      </c>
      <c r="X224" s="4">
        <f t="shared" si="30"/>
        <v>0.0015937371384537246</v>
      </c>
      <c r="Y224" s="4">
        <f t="shared" si="30"/>
        <v>0.0005341646453059187</v>
      </c>
      <c r="Z224" s="4">
        <f t="shared" si="30"/>
        <v>0.00044659667066560417</v>
      </c>
      <c r="AA224" s="4">
        <f t="shared" si="30"/>
        <v>0.0006480030123383276</v>
      </c>
      <c r="AB224" s="4">
        <f t="shared" si="30"/>
        <v>0.0006830302021944534</v>
      </c>
      <c r="AC224" s="4">
        <f t="shared" si="30"/>
        <v>0.0004728670630576985</v>
      </c>
    </row>
    <row r="225" spans="2:29" ht="4.5" customHeight="1">
      <c r="B225" s="7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9.75" customHeight="1">
      <c r="A226" s="3" t="s">
        <v>93</v>
      </c>
      <c r="B226" s="7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9.75" customHeight="1">
      <c r="B227" s="5" t="s">
        <v>74</v>
      </c>
      <c r="C227" s="2">
        <v>200</v>
      </c>
      <c r="D227" s="2">
        <v>2209</v>
      </c>
      <c r="E227" s="2">
        <v>218</v>
      </c>
      <c r="F227" s="2">
        <v>149</v>
      </c>
      <c r="G227" s="2">
        <v>69</v>
      </c>
      <c r="H227" s="2">
        <v>162</v>
      </c>
      <c r="I227" s="2">
        <v>15469</v>
      </c>
      <c r="J227" s="2">
        <v>27288</v>
      </c>
      <c r="K227" s="2">
        <v>365</v>
      </c>
      <c r="L227" s="2">
        <v>28950</v>
      </c>
      <c r="M227" s="2">
        <v>1216</v>
      </c>
      <c r="N227" s="2">
        <v>285</v>
      </c>
      <c r="O227" s="2">
        <v>504</v>
      </c>
      <c r="P227" s="2">
        <v>602</v>
      </c>
      <c r="Q227" s="2">
        <v>28750</v>
      </c>
      <c r="R227" s="2">
        <v>1230</v>
      </c>
      <c r="S227" s="2">
        <v>10062</v>
      </c>
      <c r="T227" s="2">
        <v>125</v>
      </c>
      <c r="U227" s="2">
        <v>126</v>
      </c>
      <c r="V227" s="2">
        <v>116</v>
      </c>
      <c r="W227" s="2">
        <v>132</v>
      </c>
      <c r="X227" s="2">
        <v>390</v>
      </c>
      <c r="Y227" s="2">
        <v>65</v>
      </c>
      <c r="Z227" s="2">
        <v>93</v>
      </c>
      <c r="AA227" s="2">
        <v>63</v>
      </c>
      <c r="AB227" s="2">
        <v>140</v>
      </c>
      <c r="AC227" s="2">
        <v>70</v>
      </c>
    </row>
    <row r="228" spans="2:29" ht="9.75" customHeight="1">
      <c r="B228" s="5" t="s">
        <v>89</v>
      </c>
      <c r="C228" s="2">
        <v>11</v>
      </c>
      <c r="D228" s="2">
        <v>218</v>
      </c>
      <c r="E228" s="2">
        <v>22</v>
      </c>
      <c r="F228" s="2">
        <v>37</v>
      </c>
      <c r="G228" s="2">
        <v>9</v>
      </c>
      <c r="H228" s="2">
        <v>30</v>
      </c>
      <c r="I228" s="2">
        <v>914</v>
      </c>
      <c r="J228" s="2">
        <v>1712</v>
      </c>
      <c r="K228" s="2">
        <v>97</v>
      </c>
      <c r="L228" s="2">
        <v>1570</v>
      </c>
      <c r="M228" s="2">
        <v>165</v>
      </c>
      <c r="N228" s="2">
        <v>19</v>
      </c>
      <c r="O228" s="2">
        <v>20</v>
      </c>
      <c r="P228" s="2">
        <v>79</v>
      </c>
      <c r="Q228" s="2">
        <v>2557</v>
      </c>
      <c r="R228" s="2">
        <v>37</v>
      </c>
      <c r="S228" s="2">
        <v>847</v>
      </c>
      <c r="T228" s="2">
        <v>10</v>
      </c>
      <c r="U228" s="2">
        <v>18</v>
      </c>
      <c r="V228" s="2">
        <v>17</v>
      </c>
      <c r="W228" s="2">
        <v>22</v>
      </c>
      <c r="X228" s="2">
        <v>18</v>
      </c>
      <c r="Y228" s="2">
        <v>16</v>
      </c>
      <c r="Z228" s="2">
        <v>7</v>
      </c>
      <c r="AA228" s="2">
        <v>14</v>
      </c>
      <c r="AB228" s="2">
        <v>12</v>
      </c>
      <c r="AC228" s="2">
        <v>6</v>
      </c>
    </row>
    <row r="229" spans="1:29" ht="9.75" customHeight="1">
      <c r="A229" s="3" t="s">
        <v>104</v>
      </c>
      <c r="C229" s="2">
        <v>211</v>
      </c>
      <c r="D229" s="2">
        <v>2427</v>
      </c>
      <c r="E229" s="2">
        <v>240</v>
      </c>
      <c r="F229" s="2">
        <v>186</v>
      </c>
      <c r="G229" s="2">
        <v>78</v>
      </c>
      <c r="H229" s="2">
        <v>192</v>
      </c>
      <c r="I229" s="2">
        <v>16383</v>
      </c>
      <c r="J229" s="2">
        <v>29000</v>
      </c>
      <c r="K229" s="2">
        <v>462</v>
      </c>
      <c r="L229" s="2">
        <v>30520</v>
      </c>
      <c r="M229" s="2">
        <v>1381</v>
      </c>
      <c r="N229" s="2">
        <v>304</v>
      </c>
      <c r="O229" s="2">
        <v>524</v>
      </c>
      <c r="P229" s="2">
        <v>681</v>
      </c>
      <c r="Q229" s="2">
        <v>31307</v>
      </c>
      <c r="R229" s="2">
        <v>1267</v>
      </c>
      <c r="S229" s="2">
        <v>10909</v>
      </c>
      <c r="T229" s="2">
        <v>135</v>
      </c>
      <c r="U229" s="2">
        <v>144</v>
      </c>
      <c r="V229" s="2">
        <v>133</v>
      </c>
      <c r="W229" s="2">
        <v>154</v>
      </c>
      <c r="X229" s="2">
        <v>408</v>
      </c>
      <c r="Y229" s="2">
        <v>81</v>
      </c>
      <c r="Z229" s="2">
        <v>100</v>
      </c>
      <c r="AA229" s="2">
        <v>77</v>
      </c>
      <c r="AB229" s="2">
        <v>152</v>
      </c>
      <c r="AC229" s="2">
        <v>76</v>
      </c>
    </row>
    <row r="230" spans="2:29" s="4" customFormat="1" ht="9.75" customHeight="1">
      <c r="B230" s="6" t="s">
        <v>105</v>
      </c>
      <c r="C230" s="4">
        <f aca="true" t="shared" si="31" ref="C230:AC230">C229/127533</f>
        <v>0.0016544737440505595</v>
      </c>
      <c r="D230" s="4">
        <f t="shared" si="31"/>
        <v>0.01903036861047729</v>
      </c>
      <c r="E230" s="4">
        <f t="shared" si="31"/>
        <v>0.001881865870010115</v>
      </c>
      <c r="F230" s="4">
        <f t="shared" si="31"/>
        <v>0.001458446049257839</v>
      </c>
      <c r="G230" s="4">
        <f t="shared" si="31"/>
        <v>0.0006116064077532874</v>
      </c>
      <c r="H230" s="4">
        <f t="shared" si="31"/>
        <v>0.001505492696008092</v>
      </c>
      <c r="I230" s="4">
        <f t="shared" si="31"/>
        <v>0.12846086895156547</v>
      </c>
      <c r="J230" s="4">
        <f t="shared" si="31"/>
        <v>0.22739212595955557</v>
      </c>
      <c r="K230" s="4">
        <f t="shared" si="31"/>
        <v>0.0036225917997694712</v>
      </c>
      <c r="L230" s="4">
        <f t="shared" si="31"/>
        <v>0.23931060980295296</v>
      </c>
      <c r="M230" s="4">
        <f t="shared" si="31"/>
        <v>0.010828569860349871</v>
      </c>
      <c r="N230" s="4">
        <f t="shared" si="31"/>
        <v>0.002383696768679479</v>
      </c>
      <c r="O230" s="4">
        <f t="shared" si="31"/>
        <v>0.004108740482855418</v>
      </c>
      <c r="P230" s="4">
        <f t="shared" si="31"/>
        <v>0.005339794406153701</v>
      </c>
      <c r="Q230" s="4">
        <f t="shared" si="31"/>
        <v>0.2454815616350278</v>
      </c>
      <c r="R230" s="4">
        <f t="shared" si="31"/>
        <v>0.009934683572095065</v>
      </c>
      <c r="S230" s="4">
        <f t="shared" si="31"/>
        <v>0.08553864489975144</v>
      </c>
      <c r="T230" s="4">
        <f t="shared" si="31"/>
        <v>0.0010585495518806898</v>
      </c>
      <c r="U230" s="4">
        <f t="shared" si="31"/>
        <v>0.001129119522006069</v>
      </c>
      <c r="V230" s="4">
        <f t="shared" si="31"/>
        <v>0.001042867336297272</v>
      </c>
      <c r="W230" s="4">
        <f t="shared" si="31"/>
        <v>0.0012075305999231572</v>
      </c>
      <c r="X230" s="4">
        <f t="shared" si="31"/>
        <v>0.0031991719790171957</v>
      </c>
      <c r="Y230" s="4">
        <f t="shared" si="31"/>
        <v>0.0006351297311284138</v>
      </c>
      <c r="Z230" s="4">
        <f t="shared" si="31"/>
        <v>0.0007841107791708812</v>
      </c>
      <c r="AA230" s="4">
        <f t="shared" si="31"/>
        <v>0.0006037652999615786</v>
      </c>
      <c r="AB230" s="4">
        <f t="shared" si="31"/>
        <v>0.0011918483843397394</v>
      </c>
      <c r="AC230" s="4">
        <f t="shared" si="31"/>
        <v>0.0005959241921698697</v>
      </c>
    </row>
    <row r="231" spans="2:29" ht="4.5" customHeight="1">
      <c r="B231" s="7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9.75" customHeight="1">
      <c r="A232" s="3" t="s">
        <v>94</v>
      </c>
      <c r="B232" s="7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9.75" customHeight="1">
      <c r="B233" s="5" t="s">
        <v>74</v>
      </c>
      <c r="C233" s="2">
        <v>274</v>
      </c>
      <c r="D233" s="2">
        <v>2444</v>
      </c>
      <c r="E233" s="2">
        <v>206</v>
      </c>
      <c r="F233" s="2">
        <v>174</v>
      </c>
      <c r="G233" s="2">
        <v>83</v>
      </c>
      <c r="H233" s="2">
        <v>150</v>
      </c>
      <c r="I233" s="2">
        <v>10523</v>
      </c>
      <c r="J233" s="2">
        <v>28539</v>
      </c>
      <c r="K233" s="2">
        <v>316</v>
      </c>
      <c r="L233" s="2">
        <v>26746</v>
      </c>
      <c r="M233" s="2">
        <v>1006</v>
      </c>
      <c r="N233" s="2">
        <v>172</v>
      </c>
      <c r="O233" s="2">
        <v>260</v>
      </c>
      <c r="P233" s="2">
        <v>419</v>
      </c>
      <c r="Q233" s="2">
        <v>12867</v>
      </c>
      <c r="R233" s="2">
        <v>332</v>
      </c>
      <c r="S233" s="2">
        <v>4760</v>
      </c>
      <c r="T233" s="2">
        <v>200</v>
      </c>
      <c r="U233" s="2">
        <v>175</v>
      </c>
      <c r="V233" s="2">
        <v>108</v>
      </c>
      <c r="W233" s="2">
        <v>134</v>
      </c>
      <c r="X233" s="2">
        <v>293</v>
      </c>
      <c r="Y233" s="2">
        <v>58</v>
      </c>
      <c r="Z233" s="2">
        <v>51</v>
      </c>
      <c r="AA233" s="2">
        <v>66</v>
      </c>
      <c r="AB233" s="2">
        <v>36</v>
      </c>
      <c r="AC233" s="2">
        <v>70</v>
      </c>
    </row>
    <row r="234" spans="1:29" ht="9.75" customHeight="1">
      <c r="A234" s="3" t="s">
        <v>104</v>
      </c>
      <c r="C234" s="2">
        <v>274</v>
      </c>
      <c r="D234" s="2">
        <v>2444</v>
      </c>
      <c r="E234" s="2">
        <v>206</v>
      </c>
      <c r="F234" s="2">
        <v>174</v>
      </c>
      <c r="G234" s="2">
        <v>83</v>
      </c>
      <c r="H234" s="2">
        <v>150</v>
      </c>
      <c r="I234" s="2">
        <v>10523</v>
      </c>
      <c r="J234" s="2">
        <v>28539</v>
      </c>
      <c r="K234" s="2">
        <v>316</v>
      </c>
      <c r="L234" s="2">
        <v>26746</v>
      </c>
      <c r="M234" s="2">
        <v>1006</v>
      </c>
      <c r="N234" s="2">
        <v>172</v>
      </c>
      <c r="O234" s="2">
        <v>260</v>
      </c>
      <c r="P234" s="2">
        <v>419</v>
      </c>
      <c r="Q234" s="2">
        <v>12867</v>
      </c>
      <c r="R234" s="2">
        <v>332</v>
      </c>
      <c r="S234" s="2">
        <v>4760</v>
      </c>
      <c r="T234" s="2">
        <v>200</v>
      </c>
      <c r="U234" s="2">
        <v>175</v>
      </c>
      <c r="V234" s="2">
        <v>108</v>
      </c>
      <c r="W234" s="2">
        <v>134</v>
      </c>
      <c r="X234" s="2">
        <v>293</v>
      </c>
      <c r="Y234" s="2">
        <v>58</v>
      </c>
      <c r="Z234" s="2">
        <v>51</v>
      </c>
      <c r="AA234" s="2">
        <v>66</v>
      </c>
      <c r="AB234" s="2">
        <v>36</v>
      </c>
      <c r="AC234" s="2">
        <v>70</v>
      </c>
    </row>
    <row r="235" spans="2:29" s="4" customFormat="1" ht="9.75" customHeight="1">
      <c r="B235" s="6" t="s">
        <v>105</v>
      </c>
      <c r="C235" s="4">
        <f aca="true" t="shared" si="32" ref="C235:AC235">C234/90462</f>
        <v>0.003028896111074263</v>
      </c>
      <c r="D235" s="4">
        <f t="shared" si="32"/>
        <v>0.027016868961552917</v>
      </c>
      <c r="E235" s="4">
        <f t="shared" si="32"/>
        <v>0.0022771992659901394</v>
      </c>
      <c r="F235" s="4">
        <f t="shared" si="32"/>
        <v>0.001923459574185846</v>
      </c>
      <c r="G235" s="4">
        <f t="shared" si="32"/>
        <v>0.0009175123256173863</v>
      </c>
      <c r="H235" s="4">
        <f t="shared" si="32"/>
        <v>0.001658154805332626</v>
      </c>
      <c r="I235" s="4">
        <f t="shared" si="32"/>
        <v>0.11632508677676814</v>
      </c>
      <c r="J235" s="4">
        <f t="shared" si="32"/>
        <v>0.3154805332625854</v>
      </c>
      <c r="K235" s="4">
        <f t="shared" si="32"/>
        <v>0.0034931794565673984</v>
      </c>
      <c r="L235" s="4">
        <f t="shared" si="32"/>
        <v>0.2956600561561761</v>
      </c>
      <c r="M235" s="4">
        <f t="shared" si="32"/>
        <v>0.011120691561097478</v>
      </c>
      <c r="N235" s="4">
        <f t="shared" si="32"/>
        <v>0.0019013508434480777</v>
      </c>
      <c r="O235" s="4">
        <f t="shared" si="32"/>
        <v>0.002874134995909885</v>
      </c>
      <c r="P235" s="4">
        <f t="shared" si="32"/>
        <v>0.0046317790895624685</v>
      </c>
      <c r="Q235" s="4">
        <f t="shared" si="32"/>
        <v>0.14223651920143265</v>
      </c>
      <c r="R235" s="4">
        <f t="shared" si="32"/>
        <v>0.0036700493024695454</v>
      </c>
      <c r="S235" s="4">
        <f t="shared" si="32"/>
        <v>0.05261877915588866</v>
      </c>
      <c r="T235" s="4">
        <f t="shared" si="32"/>
        <v>0.0022108730737768344</v>
      </c>
      <c r="U235" s="4">
        <f t="shared" si="32"/>
        <v>0.0019345139395547301</v>
      </c>
      <c r="V235" s="4">
        <f t="shared" si="32"/>
        <v>0.0011938714598394907</v>
      </c>
      <c r="W235" s="4">
        <f t="shared" si="32"/>
        <v>0.001481284959430479</v>
      </c>
      <c r="X235" s="4">
        <f t="shared" si="32"/>
        <v>0.0032389290530830625</v>
      </c>
      <c r="Y235" s="4">
        <f t="shared" si="32"/>
        <v>0.000641153191395282</v>
      </c>
      <c r="Z235" s="4">
        <f t="shared" si="32"/>
        <v>0.0005637726338130928</v>
      </c>
      <c r="AA235" s="4">
        <f t="shared" si="32"/>
        <v>0.0007295881143463554</v>
      </c>
      <c r="AB235" s="4">
        <f t="shared" si="32"/>
        <v>0.0003979571532798302</v>
      </c>
      <c r="AC235" s="4">
        <f t="shared" si="32"/>
        <v>0.000773805575821892</v>
      </c>
    </row>
    <row r="236" spans="2:29" ht="4.5" customHeight="1">
      <c r="B236" s="7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9.75" customHeight="1">
      <c r="A237" s="3" t="s">
        <v>95</v>
      </c>
      <c r="B237" s="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9.75" customHeight="1">
      <c r="B238" s="5" t="s">
        <v>74</v>
      </c>
      <c r="C238" s="2">
        <v>11</v>
      </c>
      <c r="D238" s="2">
        <v>393</v>
      </c>
      <c r="E238" s="2">
        <v>23</v>
      </c>
      <c r="F238" s="2">
        <v>19</v>
      </c>
      <c r="G238" s="2">
        <v>15</v>
      </c>
      <c r="H238" s="2">
        <v>13</v>
      </c>
      <c r="I238" s="2">
        <v>2358</v>
      </c>
      <c r="J238" s="2">
        <v>5951</v>
      </c>
      <c r="K238" s="2">
        <v>49</v>
      </c>
      <c r="L238" s="2">
        <v>1981</v>
      </c>
      <c r="M238" s="2">
        <v>129</v>
      </c>
      <c r="N238" s="2">
        <v>14</v>
      </c>
      <c r="O238" s="2">
        <v>46</v>
      </c>
      <c r="P238" s="2">
        <v>84</v>
      </c>
      <c r="Q238" s="2">
        <v>5960</v>
      </c>
      <c r="R238" s="2">
        <v>57</v>
      </c>
      <c r="S238" s="2">
        <v>1591</v>
      </c>
      <c r="T238" s="2">
        <v>34</v>
      </c>
      <c r="U238" s="2">
        <v>27</v>
      </c>
      <c r="V238" s="2">
        <v>20</v>
      </c>
      <c r="W238" s="2">
        <v>30</v>
      </c>
      <c r="X238" s="2">
        <v>24</v>
      </c>
      <c r="Y238" s="2">
        <v>11</v>
      </c>
      <c r="Z238" s="2">
        <v>1</v>
      </c>
      <c r="AA238" s="2">
        <v>6</v>
      </c>
      <c r="AB238" s="2">
        <v>6</v>
      </c>
      <c r="AC238" s="2">
        <v>11</v>
      </c>
    </row>
    <row r="239" spans="2:29" ht="9.75" customHeight="1">
      <c r="B239" s="5" t="s">
        <v>89</v>
      </c>
      <c r="C239" s="2">
        <v>136</v>
      </c>
      <c r="D239" s="2">
        <v>3192</v>
      </c>
      <c r="E239" s="2">
        <v>240</v>
      </c>
      <c r="F239" s="2">
        <v>418</v>
      </c>
      <c r="G239" s="2">
        <v>126</v>
      </c>
      <c r="H239" s="2">
        <v>377</v>
      </c>
      <c r="I239" s="2">
        <v>14215</v>
      </c>
      <c r="J239" s="2">
        <v>30263</v>
      </c>
      <c r="K239" s="2">
        <v>453</v>
      </c>
      <c r="L239" s="2">
        <v>18846</v>
      </c>
      <c r="M239" s="2">
        <v>2051</v>
      </c>
      <c r="N239" s="2">
        <v>202</v>
      </c>
      <c r="O239" s="2">
        <v>409</v>
      </c>
      <c r="P239" s="2">
        <v>883</v>
      </c>
      <c r="Q239" s="2">
        <v>39434</v>
      </c>
      <c r="R239" s="2">
        <v>387</v>
      </c>
      <c r="S239" s="2">
        <v>18861</v>
      </c>
      <c r="T239" s="2">
        <v>136</v>
      </c>
      <c r="U239" s="2">
        <v>217</v>
      </c>
      <c r="V239" s="2">
        <v>173</v>
      </c>
      <c r="W239" s="2">
        <v>263</v>
      </c>
      <c r="X239" s="2">
        <v>272</v>
      </c>
      <c r="Y239" s="2">
        <v>64</v>
      </c>
      <c r="Z239" s="2">
        <v>192</v>
      </c>
      <c r="AA239" s="2">
        <v>88</v>
      </c>
      <c r="AB239" s="2">
        <v>34</v>
      </c>
      <c r="AC239" s="2">
        <v>126</v>
      </c>
    </row>
    <row r="240" spans="1:29" ht="9.75" customHeight="1">
      <c r="A240" s="3" t="s">
        <v>104</v>
      </c>
      <c r="C240" s="2">
        <v>147</v>
      </c>
      <c r="D240" s="2">
        <v>3585</v>
      </c>
      <c r="E240" s="2">
        <v>263</v>
      </c>
      <c r="F240" s="2">
        <v>437</v>
      </c>
      <c r="G240" s="2">
        <v>141</v>
      </c>
      <c r="H240" s="2">
        <v>390</v>
      </c>
      <c r="I240" s="2">
        <v>16573</v>
      </c>
      <c r="J240" s="2">
        <v>36214</v>
      </c>
      <c r="K240" s="2">
        <v>502</v>
      </c>
      <c r="L240" s="2">
        <v>20827</v>
      </c>
      <c r="M240" s="2">
        <v>2180</v>
      </c>
      <c r="N240" s="2">
        <v>216</v>
      </c>
      <c r="O240" s="2">
        <v>455</v>
      </c>
      <c r="P240" s="2">
        <v>967</v>
      </c>
      <c r="Q240" s="2">
        <v>45394</v>
      </c>
      <c r="R240" s="2">
        <v>444</v>
      </c>
      <c r="S240" s="2">
        <v>20452</v>
      </c>
      <c r="T240" s="2">
        <v>170</v>
      </c>
      <c r="U240" s="2">
        <v>244</v>
      </c>
      <c r="V240" s="2">
        <v>193</v>
      </c>
      <c r="W240" s="2">
        <v>293</v>
      </c>
      <c r="X240" s="2">
        <v>296</v>
      </c>
      <c r="Y240" s="2">
        <v>75</v>
      </c>
      <c r="Z240" s="2">
        <v>193</v>
      </c>
      <c r="AA240" s="2">
        <v>94</v>
      </c>
      <c r="AB240" s="2">
        <v>40</v>
      </c>
      <c r="AC240" s="2">
        <v>137</v>
      </c>
    </row>
    <row r="241" spans="2:29" s="4" customFormat="1" ht="9.75" customHeight="1">
      <c r="B241" s="6" t="s">
        <v>105</v>
      </c>
      <c r="C241" s="4">
        <f aca="true" t="shared" si="33" ref="C241:AC241">C240/150924</f>
        <v>0.0009740001590204341</v>
      </c>
      <c r="D241" s="4">
        <f t="shared" si="33"/>
        <v>0.023753677347539158</v>
      </c>
      <c r="E241" s="4">
        <f t="shared" si="33"/>
        <v>0.0017425989239617291</v>
      </c>
      <c r="F241" s="4">
        <f t="shared" si="33"/>
        <v>0.0028954970713736716</v>
      </c>
      <c r="G241" s="4">
        <f t="shared" si="33"/>
        <v>0.0009342450504889879</v>
      </c>
      <c r="H241" s="4">
        <f t="shared" si="33"/>
        <v>0.0025840820545440088</v>
      </c>
      <c r="I241" s="4">
        <f t="shared" si="33"/>
        <v>0.10981023561527656</v>
      </c>
      <c r="J241" s="4">
        <f t="shared" si="33"/>
        <v>0.239948583392966</v>
      </c>
      <c r="K241" s="4">
        <f t="shared" si="33"/>
        <v>0.003326177413797673</v>
      </c>
      <c r="L241" s="4">
        <f t="shared" si="33"/>
        <v>0.13799660756407198</v>
      </c>
      <c r="M241" s="4">
        <f t="shared" si="33"/>
        <v>0.01444435609975882</v>
      </c>
      <c r="N241" s="4">
        <f t="shared" si="33"/>
        <v>0.0014311839071320664</v>
      </c>
      <c r="O241" s="4">
        <f t="shared" si="33"/>
        <v>0.0030147623969680104</v>
      </c>
      <c r="P241" s="4">
        <f t="shared" si="33"/>
        <v>0.006407198324984761</v>
      </c>
      <c r="Q241" s="4">
        <f t="shared" si="33"/>
        <v>0.3007738994460788</v>
      </c>
      <c r="R241" s="4">
        <f t="shared" si="33"/>
        <v>0.0029418780313270254</v>
      </c>
      <c r="S241" s="4">
        <f t="shared" si="33"/>
        <v>0.1355119132808566</v>
      </c>
      <c r="T241" s="4">
        <f t="shared" si="33"/>
        <v>0.0011263947417243115</v>
      </c>
      <c r="U241" s="4">
        <f t="shared" si="33"/>
        <v>0.0016167077469454825</v>
      </c>
      <c r="V241" s="4">
        <f t="shared" si="33"/>
        <v>0.001278789324428189</v>
      </c>
      <c r="W241" s="4">
        <f t="shared" si="33"/>
        <v>0.0019413744666189605</v>
      </c>
      <c r="X241" s="4">
        <f t="shared" si="33"/>
        <v>0.001961252020884684</v>
      </c>
      <c r="Y241" s="4">
        <f t="shared" si="33"/>
        <v>0.0004969388566430787</v>
      </c>
      <c r="Z241" s="4">
        <f t="shared" si="33"/>
        <v>0.001278789324428189</v>
      </c>
      <c r="AA241" s="4">
        <f t="shared" si="33"/>
        <v>0.0006228300336593252</v>
      </c>
      <c r="AB241" s="4">
        <f t="shared" si="33"/>
        <v>0.0002650340568763086</v>
      </c>
      <c r="AC241" s="4">
        <f t="shared" si="33"/>
        <v>0.0009077416448013569</v>
      </c>
    </row>
    <row r="242" spans="2:29" ht="4.5" customHeight="1">
      <c r="B242" s="7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9.75" customHeight="1">
      <c r="A243" s="3" t="s">
        <v>96</v>
      </c>
      <c r="B243" s="7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9.75" customHeight="1">
      <c r="B244" s="5" t="s">
        <v>74</v>
      </c>
      <c r="C244" s="2">
        <v>460</v>
      </c>
      <c r="D244" s="2">
        <v>2333</v>
      </c>
      <c r="E244" s="2">
        <v>215</v>
      </c>
      <c r="F244" s="2">
        <v>229</v>
      </c>
      <c r="G244" s="2">
        <v>100</v>
      </c>
      <c r="H244" s="2">
        <v>196</v>
      </c>
      <c r="I244" s="2">
        <v>15788</v>
      </c>
      <c r="J244" s="2">
        <v>32105</v>
      </c>
      <c r="K244" s="2">
        <v>472</v>
      </c>
      <c r="L244" s="2">
        <v>30061</v>
      </c>
      <c r="M244" s="2">
        <v>1008</v>
      </c>
      <c r="N244" s="2">
        <v>209</v>
      </c>
      <c r="O244" s="2">
        <v>309</v>
      </c>
      <c r="P244" s="2">
        <v>519</v>
      </c>
      <c r="Q244" s="2">
        <v>16070</v>
      </c>
      <c r="R244" s="2">
        <v>523</v>
      </c>
      <c r="S244" s="2">
        <v>4778</v>
      </c>
      <c r="T244" s="2">
        <v>152</v>
      </c>
      <c r="U244" s="2">
        <v>216</v>
      </c>
      <c r="V244" s="2">
        <v>158</v>
      </c>
      <c r="W244" s="2">
        <v>144</v>
      </c>
      <c r="X244" s="2">
        <v>271</v>
      </c>
      <c r="Y244" s="2">
        <v>91</v>
      </c>
      <c r="Z244" s="2">
        <v>88</v>
      </c>
      <c r="AA244" s="2">
        <v>97</v>
      </c>
      <c r="AB244" s="2">
        <v>69</v>
      </c>
      <c r="AC244" s="2">
        <v>94</v>
      </c>
    </row>
    <row r="245" spans="1:29" ht="9.75" customHeight="1">
      <c r="A245" s="3" t="s">
        <v>104</v>
      </c>
      <c r="C245" s="2">
        <v>460</v>
      </c>
      <c r="D245" s="2">
        <v>2333</v>
      </c>
      <c r="E245" s="2">
        <v>215</v>
      </c>
      <c r="F245" s="2">
        <v>229</v>
      </c>
      <c r="G245" s="2">
        <v>100</v>
      </c>
      <c r="H245" s="2">
        <v>196</v>
      </c>
      <c r="I245" s="2">
        <v>15788</v>
      </c>
      <c r="J245" s="2">
        <v>32105</v>
      </c>
      <c r="K245" s="2">
        <v>472</v>
      </c>
      <c r="L245" s="2">
        <v>30061</v>
      </c>
      <c r="M245" s="2">
        <v>1008</v>
      </c>
      <c r="N245" s="2">
        <v>209</v>
      </c>
      <c r="O245" s="2">
        <v>309</v>
      </c>
      <c r="P245" s="2">
        <v>519</v>
      </c>
      <c r="Q245" s="2">
        <v>16070</v>
      </c>
      <c r="R245" s="2">
        <v>523</v>
      </c>
      <c r="S245" s="2">
        <v>4778</v>
      </c>
      <c r="T245" s="2">
        <v>152</v>
      </c>
      <c r="U245" s="2">
        <v>216</v>
      </c>
      <c r="V245" s="2">
        <v>158</v>
      </c>
      <c r="W245" s="2">
        <v>144</v>
      </c>
      <c r="X245" s="2">
        <v>271</v>
      </c>
      <c r="Y245" s="2">
        <v>91</v>
      </c>
      <c r="Z245" s="2">
        <v>88</v>
      </c>
      <c r="AA245" s="2">
        <v>97</v>
      </c>
      <c r="AB245" s="2">
        <v>69</v>
      </c>
      <c r="AC245" s="2">
        <v>94</v>
      </c>
    </row>
    <row r="246" spans="2:29" s="4" customFormat="1" ht="9.75" customHeight="1">
      <c r="B246" s="6" t="s">
        <v>105</v>
      </c>
      <c r="C246" s="4">
        <f aca="true" t="shared" si="34" ref="C246:AC246">C245/106755</f>
        <v>0.0043089316659641235</v>
      </c>
      <c r="D246" s="4">
        <f t="shared" si="34"/>
        <v>0.02185377734063978</v>
      </c>
      <c r="E246" s="4">
        <f t="shared" si="34"/>
        <v>0.002013957191700623</v>
      </c>
      <c r="F246" s="4">
        <f t="shared" si="34"/>
        <v>0.002145098590229966</v>
      </c>
      <c r="G246" s="4">
        <f t="shared" si="34"/>
        <v>0.0009367242752095921</v>
      </c>
      <c r="H246" s="4">
        <f t="shared" si="34"/>
        <v>0.0018359795794108003</v>
      </c>
      <c r="I246" s="4">
        <f t="shared" si="34"/>
        <v>0.1478900285700904</v>
      </c>
      <c r="J246" s="4">
        <f t="shared" si="34"/>
        <v>0.3007353285560395</v>
      </c>
      <c r="K246" s="4">
        <f t="shared" si="34"/>
        <v>0.004421338578989274</v>
      </c>
      <c r="L246" s="4">
        <f t="shared" si="34"/>
        <v>0.28158868437075546</v>
      </c>
      <c r="M246" s="4">
        <f t="shared" si="34"/>
        <v>0.009442180694112687</v>
      </c>
      <c r="N246" s="4">
        <f t="shared" si="34"/>
        <v>0.0019577537351880476</v>
      </c>
      <c r="O246" s="4">
        <f t="shared" si="34"/>
        <v>0.0028944780103976396</v>
      </c>
      <c r="P246" s="4">
        <f t="shared" si="34"/>
        <v>0.004861598988337783</v>
      </c>
      <c r="Q246" s="4">
        <f t="shared" si="34"/>
        <v>0.15053159102618144</v>
      </c>
      <c r="R246" s="4">
        <f t="shared" si="34"/>
        <v>0.004899067959346167</v>
      </c>
      <c r="S246" s="4">
        <f t="shared" si="34"/>
        <v>0.044756685869514305</v>
      </c>
      <c r="T246" s="4">
        <f t="shared" si="34"/>
        <v>0.00142382089831858</v>
      </c>
      <c r="U246" s="4">
        <f t="shared" si="34"/>
        <v>0.002023324434452719</v>
      </c>
      <c r="V246" s="4">
        <f t="shared" si="34"/>
        <v>0.0014800243548311555</v>
      </c>
      <c r="W246" s="4">
        <f t="shared" si="34"/>
        <v>0.0013488829563018125</v>
      </c>
      <c r="X246" s="4">
        <f t="shared" si="34"/>
        <v>0.0025385227858179945</v>
      </c>
      <c r="Y246" s="4">
        <f t="shared" si="34"/>
        <v>0.0008524190904407288</v>
      </c>
      <c r="Z246" s="4">
        <f t="shared" si="34"/>
        <v>0.000824317362184441</v>
      </c>
      <c r="AA246" s="4">
        <f t="shared" si="34"/>
        <v>0.0009086225469533043</v>
      </c>
      <c r="AB246" s="4">
        <f t="shared" si="34"/>
        <v>0.0006463397498946185</v>
      </c>
      <c r="AC246" s="4">
        <f t="shared" si="34"/>
        <v>0.0008805208186970165</v>
      </c>
    </row>
    <row r="247" spans="2:29" ht="4.5" customHeight="1">
      <c r="B247" s="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9.75" customHeight="1">
      <c r="A248" s="3" t="s">
        <v>98</v>
      </c>
      <c r="B248" s="7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9.75" customHeight="1">
      <c r="B249" s="5" t="s">
        <v>89</v>
      </c>
      <c r="C249" s="2">
        <v>45</v>
      </c>
      <c r="D249" s="2">
        <v>2626</v>
      </c>
      <c r="E249" s="2">
        <v>108</v>
      </c>
      <c r="F249" s="2">
        <v>48</v>
      </c>
      <c r="G249" s="2">
        <v>69</v>
      </c>
      <c r="H249" s="2">
        <v>180</v>
      </c>
      <c r="I249" s="2">
        <v>7886</v>
      </c>
      <c r="J249" s="2">
        <v>32523</v>
      </c>
      <c r="K249" s="2">
        <v>320</v>
      </c>
      <c r="L249" s="2">
        <v>10056</v>
      </c>
      <c r="M249" s="2">
        <v>2118</v>
      </c>
      <c r="N249" s="2">
        <v>79</v>
      </c>
      <c r="O249" s="2">
        <v>209</v>
      </c>
      <c r="P249" s="2">
        <v>464</v>
      </c>
      <c r="Q249" s="2">
        <v>55693</v>
      </c>
      <c r="R249" s="2">
        <v>252</v>
      </c>
      <c r="S249" s="2">
        <v>12467</v>
      </c>
      <c r="T249" s="2">
        <v>69</v>
      </c>
      <c r="U249" s="2">
        <v>168</v>
      </c>
      <c r="V249" s="2">
        <v>107</v>
      </c>
      <c r="W249" s="2">
        <v>205</v>
      </c>
      <c r="X249" s="2">
        <v>148</v>
      </c>
      <c r="Y249" s="2">
        <v>39</v>
      </c>
      <c r="Z249" s="2">
        <v>46</v>
      </c>
      <c r="AA249" s="2">
        <v>33</v>
      </c>
      <c r="AB249" s="2">
        <v>38</v>
      </c>
      <c r="AC249" s="2">
        <v>76</v>
      </c>
    </row>
    <row r="250" spans="2:29" ht="9.75" customHeight="1">
      <c r="B250" s="5" t="s">
        <v>97</v>
      </c>
      <c r="C250" s="2">
        <v>131</v>
      </c>
      <c r="D250" s="2">
        <v>3250</v>
      </c>
      <c r="E250" s="2">
        <v>247</v>
      </c>
      <c r="F250" s="2">
        <v>99</v>
      </c>
      <c r="G250" s="2">
        <v>361</v>
      </c>
      <c r="H250" s="2">
        <v>339</v>
      </c>
      <c r="I250" s="2">
        <v>10613</v>
      </c>
      <c r="J250" s="2">
        <v>38047</v>
      </c>
      <c r="K250" s="2">
        <v>772</v>
      </c>
      <c r="L250" s="2">
        <v>10799</v>
      </c>
      <c r="M250" s="2">
        <v>2258</v>
      </c>
      <c r="N250" s="2">
        <v>164</v>
      </c>
      <c r="O250" s="2">
        <v>445</v>
      </c>
      <c r="P250" s="2">
        <v>999</v>
      </c>
      <c r="Q250" s="2">
        <v>39412</v>
      </c>
      <c r="R250" s="2">
        <v>449</v>
      </c>
      <c r="S250" s="2">
        <v>10280</v>
      </c>
      <c r="T250" s="2">
        <v>79</v>
      </c>
      <c r="U250" s="2">
        <v>199</v>
      </c>
      <c r="V250" s="2">
        <v>193</v>
      </c>
      <c r="W250" s="2">
        <v>296</v>
      </c>
      <c r="X250" s="2">
        <v>211</v>
      </c>
      <c r="Y250" s="2">
        <v>65</v>
      </c>
      <c r="Z250" s="2">
        <v>82</v>
      </c>
      <c r="AA250" s="2">
        <v>66</v>
      </c>
      <c r="AB250" s="2">
        <v>33</v>
      </c>
      <c r="AC250" s="2">
        <v>151</v>
      </c>
    </row>
    <row r="251" spans="1:29" ht="9.75" customHeight="1">
      <c r="A251" s="3" t="s">
        <v>104</v>
      </c>
      <c r="C251" s="2">
        <v>176</v>
      </c>
      <c r="D251" s="2">
        <v>5876</v>
      </c>
      <c r="E251" s="2">
        <v>355</v>
      </c>
      <c r="F251" s="2">
        <v>147</v>
      </c>
      <c r="G251" s="2">
        <v>430</v>
      </c>
      <c r="H251" s="2">
        <v>519</v>
      </c>
      <c r="I251" s="2">
        <v>18499</v>
      </c>
      <c r="J251" s="2">
        <v>70570</v>
      </c>
      <c r="K251" s="2">
        <v>1092</v>
      </c>
      <c r="L251" s="2">
        <v>20855</v>
      </c>
      <c r="M251" s="2">
        <v>4376</v>
      </c>
      <c r="N251" s="2">
        <v>243</v>
      </c>
      <c r="O251" s="2">
        <v>654</v>
      </c>
      <c r="P251" s="2">
        <v>1463</v>
      </c>
      <c r="Q251" s="2">
        <v>95105</v>
      </c>
      <c r="R251" s="2">
        <v>701</v>
      </c>
      <c r="S251" s="2">
        <v>22747</v>
      </c>
      <c r="T251" s="2">
        <v>148</v>
      </c>
      <c r="U251" s="2">
        <v>367</v>
      </c>
      <c r="V251" s="2">
        <v>300</v>
      </c>
      <c r="W251" s="2">
        <v>501</v>
      </c>
      <c r="X251" s="2">
        <v>359</v>
      </c>
      <c r="Y251" s="2">
        <v>104</v>
      </c>
      <c r="Z251" s="2">
        <v>128</v>
      </c>
      <c r="AA251" s="2">
        <v>99</v>
      </c>
      <c r="AB251" s="2">
        <v>71</v>
      </c>
      <c r="AC251" s="2">
        <v>227</v>
      </c>
    </row>
    <row r="252" spans="2:29" s="4" customFormat="1" ht="9.75" customHeight="1">
      <c r="B252" s="6" t="s">
        <v>105</v>
      </c>
      <c r="C252" s="4">
        <f aca="true" t="shared" si="35" ref="C252:AC252">C251/246112</f>
        <v>0.0007151215706670134</v>
      </c>
      <c r="D252" s="4">
        <f t="shared" si="35"/>
        <v>0.023875308802496425</v>
      </c>
      <c r="E252" s="4">
        <f t="shared" si="35"/>
        <v>0.0014424327135613053</v>
      </c>
      <c r="F252" s="4">
        <f t="shared" si="35"/>
        <v>0.0005972890391366532</v>
      </c>
      <c r="G252" s="4">
        <f t="shared" si="35"/>
        <v>0.0017471720192432714</v>
      </c>
      <c r="H252" s="4">
        <f t="shared" si="35"/>
        <v>0.0021087959953192043</v>
      </c>
      <c r="I252" s="4">
        <f t="shared" si="35"/>
        <v>0.07516496554414251</v>
      </c>
      <c r="J252" s="4">
        <f t="shared" si="35"/>
        <v>0.2867393706930178</v>
      </c>
      <c r="K252" s="4">
        <f t="shared" si="35"/>
        <v>0.004437004290729424</v>
      </c>
      <c r="L252" s="4">
        <f t="shared" si="35"/>
        <v>0.08473784293329865</v>
      </c>
      <c r="M252" s="4">
        <f t="shared" si="35"/>
        <v>0.017780522688857107</v>
      </c>
      <c r="N252" s="4">
        <f t="shared" si="35"/>
        <v>0.0009873553504095697</v>
      </c>
      <c r="O252" s="4">
        <f t="shared" si="35"/>
        <v>0.002657326745546743</v>
      </c>
      <c r="P252" s="4">
        <f t="shared" si="35"/>
        <v>0.005944448056169549</v>
      </c>
      <c r="Q252" s="4">
        <f t="shared" si="35"/>
        <v>0.38642975555844494</v>
      </c>
      <c r="R252" s="4">
        <f t="shared" si="35"/>
        <v>0.002848296710440775</v>
      </c>
      <c r="S252" s="4">
        <f t="shared" si="35"/>
        <v>0.09242539981796906</v>
      </c>
      <c r="T252" s="4">
        <f t="shared" si="35"/>
        <v>0.0006013522298790794</v>
      </c>
      <c r="U252" s="4">
        <f t="shared" si="35"/>
        <v>0.00149119100247042</v>
      </c>
      <c r="V252" s="4">
        <f t="shared" si="35"/>
        <v>0.0012189572227278638</v>
      </c>
      <c r="W252" s="4">
        <f t="shared" si="35"/>
        <v>0.0020356585619555325</v>
      </c>
      <c r="X252" s="4">
        <f t="shared" si="35"/>
        <v>0.0014586854765310103</v>
      </c>
      <c r="Y252" s="4">
        <f t="shared" si="35"/>
        <v>0.0004225718372123261</v>
      </c>
      <c r="Z252" s="4">
        <f t="shared" si="35"/>
        <v>0.0005200884150305552</v>
      </c>
      <c r="AA252" s="4">
        <f t="shared" si="35"/>
        <v>0.00040225588350019506</v>
      </c>
      <c r="AB252" s="4">
        <f t="shared" si="35"/>
        <v>0.0002884865427122611</v>
      </c>
      <c r="AC252" s="4">
        <f t="shared" si="35"/>
        <v>0.0009223442985307502</v>
      </c>
    </row>
    <row r="253" spans="2:29" ht="4.5" customHeight="1">
      <c r="B253" s="7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9.75" customHeight="1">
      <c r="A254" s="3" t="s">
        <v>99</v>
      </c>
      <c r="B254" s="7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9.75" customHeight="1">
      <c r="B255" s="5" t="s">
        <v>89</v>
      </c>
      <c r="C255" s="2">
        <v>120</v>
      </c>
      <c r="D255" s="2">
        <v>5211</v>
      </c>
      <c r="E255" s="2">
        <v>214</v>
      </c>
      <c r="F255" s="2">
        <v>241</v>
      </c>
      <c r="G255" s="2">
        <v>147</v>
      </c>
      <c r="H255" s="2">
        <v>320</v>
      </c>
      <c r="I255" s="2">
        <v>20554</v>
      </c>
      <c r="J255" s="2">
        <v>59558</v>
      </c>
      <c r="K255" s="2">
        <v>1407</v>
      </c>
      <c r="L255" s="2">
        <v>22213</v>
      </c>
      <c r="M255" s="2">
        <v>3305</v>
      </c>
      <c r="N255" s="2">
        <v>174</v>
      </c>
      <c r="O255" s="2">
        <v>513</v>
      </c>
      <c r="P255" s="2">
        <v>1838</v>
      </c>
      <c r="Q255" s="2">
        <v>82736</v>
      </c>
      <c r="R255" s="2">
        <v>895</v>
      </c>
      <c r="S255" s="2">
        <v>24028</v>
      </c>
      <c r="T255" s="2">
        <v>171</v>
      </c>
      <c r="U255" s="2">
        <v>346</v>
      </c>
      <c r="V255" s="2">
        <v>275</v>
      </c>
      <c r="W255" s="2">
        <v>589</v>
      </c>
      <c r="X255" s="2">
        <v>331</v>
      </c>
      <c r="Y255" s="2">
        <v>121</v>
      </c>
      <c r="Z255" s="2">
        <v>140</v>
      </c>
      <c r="AA255" s="2">
        <v>90</v>
      </c>
      <c r="AB255" s="2">
        <v>112</v>
      </c>
      <c r="AC255" s="2">
        <v>188</v>
      </c>
    </row>
    <row r="256" spans="1:29" ht="9.75" customHeight="1">
      <c r="A256" s="3" t="s">
        <v>104</v>
      </c>
      <c r="C256" s="2">
        <v>120</v>
      </c>
      <c r="D256" s="2">
        <v>5211</v>
      </c>
      <c r="E256" s="2">
        <v>214</v>
      </c>
      <c r="F256" s="2">
        <v>241</v>
      </c>
      <c r="G256" s="2">
        <v>147</v>
      </c>
      <c r="H256" s="2">
        <v>320</v>
      </c>
      <c r="I256" s="2">
        <v>20554</v>
      </c>
      <c r="J256" s="2">
        <v>59558</v>
      </c>
      <c r="K256" s="2">
        <v>1407</v>
      </c>
      <c r="L256" s="2">
        <v>22213</v>
      </c>
      <c r="M256" s="2">
        <v>3305</v>
      </c>
      <c r="N256" s="2">
        <v>174</v>
      </c>
      <c r="O256" s="2">
        <v>513</v>
      </c>
      <c r="P256" s="2">
        <v>1838</v>
      </c>
      <c r="Q256" s="2">
        <v>82736</v>
      </c>
      <c r="R256" s="2">
        <v>895</v>
      </c>
      <c r="S256" s="2">
        <v>24028</v>
      </c>
      <c r="T256" s="2">
        <v>171</v>
      </c>
      <c r="U256" s="2">
        <v>346</v>
      </c>
      <c r="V256" s="2">
        <v>275</v>
      </c>
      <c r="W256" s="2">
        <v>589</v>
      </c>
      <c r="X256" s="2">
        <v>331</v>
      </c>
      <c r="Y256" s="2">
        <v>121</v>
      </c>
      <c r="Z256" s="2">
        <v>140</v>
      </c>
      <c r="AA256" s="2">
        <v>90</v>
      </c>
      <c r="AB256" s="2">
        <v>112</v>
      </c>
      <c r="AC256" s="2">
        <v>188</v>
      </c>
    </row>
    <row r="257" spans="2:29" s="4" customFormat="1" ht="9.75" customHeight="1">
      <c r="B257" s="6" t="s">
        <v>105</v>
      </c>
      <c r="C257" s="4">
        <f aca="true" t="shared" si="36" ref="C257:AC257">C256/225842</f>
        <v>0.0005313449225564775</v>
      </c>
      <c r="D257" s="4">
        <f t="shared" si="36"/>
        <v>0.023073653262015038</v>
      </c>
      <c r="E257" s="4">
        <f t="shared" si="36"/>
        <v>0.0009475651118923849</v>
      </c>
      <c r="F257" s="4">
        <f t="shared" si="36"/>
        <v>0.0010671177194675923</v>
      </c>
      <c r="G257" s="4">
        <f t="shared" si="36"/>
        <v>0.000650897530131685</v>
      </c>
      <c r="H257" s="4">
        <f t="shared" si="36"/>
        <v>0.00141691979348394</v>
      </c>
      <c r="I257" s="4">
        <f t="shared" si="36"/>
        <v>0.09101052948521533</v>
      </c>
      <c r="J257" s="4">
        <f t="shared" si="36"/>
        <v>0.2637153408134891</v>
      </c>
      <c r="K257" s="4">
        <f t="shared" si="36"/>
        <v>0.006230019216974699</v>
      </c>
      <c r="L257" s="4">
        <f t="shared" si="36"/>
        <v>0.09835637303955863</v>
      </c>
      <c r="M257" s="4">
        <f t="shared" si="36"/>
        <v>0.014634124742076319</v>
      </c>
      <c r="N257" s="4">
        <f t="shared" si="36"/>
        <v>0.0007704501377068924</v>
      </c>
      <c r="O257" s="4">
        <f t="shared" si="36"/>
        <v>0.0022714995439289416</v>
      </c>
      <c r="P257" s="4">
        <f t="shared" si="36"/>
        <v>0.008138433063823381</v>
      </c>
      <c r="Q257" s="4">
        <f t="shared" si="36"/>
        <v>0.36634461260527273</v>
      </c>
      <c r="R257" s="4">
        <f t="shared" si="36"/>
        <v>0.003962947547400395</v>
      </c>
      <c r="S257" s="4">
        <f t="shared" si="36"/>
        <v>0.10639296499322536</v>
      </c>
      <c r="T257" s="4">
        <f t="shared" si="36"/>
        <v>0.0007571665146429804</v>
      </c>
      <c r="U257" s="4">
        <f t="shared" si="36"/>
        <v>0.0015320445267045103</v>
      </c>
      <c r="V257" s="4">
        <f t="shared" si="36"/>
        <v>0.001217665447525261</v>
      </c>
      <c r="W257" s="4">
        <f t="shared" si="36"/>
        <v>0.002608017994881377</v>
      </c>
      <c r="X257" s="4">
        <f t="shared" si="36"/>
        <v>0.0014656264113849504</v>
      </c>
      <c r="Y257" s="4">
        <f t="shared" si="36"/>
        <v>0.0005357727969111149</v>
      </c>
      <c r="Z257" s="4">
        <f t="shared" si="36"/>
        <v>0.0006199024096492238</v>
      </c>
      <c r="AA257" s="4">
        <f t="shared" si="36"/>
        <v>0.00039850869191735815</v>
      </c>
      <c r="AB257" s="4">
        <f t="shared" si="36"/>
        <v>0.000495921927719379</v>
      </c>
      <c r="AC257" s="4">
        <f t="shared" si="36"/>
        <v>0.0008324403786718148</v>
      </c>
    </row>
    <row r="258" spans="2:29" ht="4.5" customHeight="1">
      <c r="B258" s="7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9.75" customHeight="1">
      <c r="A259" s="3" t="s">
        <v>100</v>
      </c>
      <c r="B259" s="7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9.75" customHeight="1">
      <c r="B260" s="5" t="s">
        <v>97</v>
      </c>
      <c r="C260" s="2">
        <v>188</v>
      </c>
      <c r="D260" s="2">
        <v>5391</v>
      </c>
      <c r="E260" s="2">
        <v>363</v>
      </c>
      <c r="F260" s="2">
        <v>336</v>
      </c>
      <c r="G260" s="2">
        <v>258</v>
      </c>
      <c r="H260" s="2">
        <v>447</v>
      </c>
      <c r="I260" s="2">
        <v>17898</v>
      </c>
      <c r="J260" s="2">
        <v>49328</v>
      </c>
      <c r="K260" s="2">
        <v>897</v>
      </c>
      <c r="L260" s="2">
        <v>15515</v>
      </c>
      <c r="M260" s="2">
        <v>3396</v>
      </c>
      <c r="N260" s="2">
        <v>232</v>
      </c>
      <c r="O260" s="2">
        <v>748</v>
      </c>
      <c r="P260" s="2">
        <v>1649</v>
      </c>
      <c r="Q260" s="2">
        <v>91048</v>
      </c>
      <c r="R260" s="2">
        <v>660</v>
      </c>
      <c r="S260" s="2">
        <v>19861</v>
      </c>
      <c r="T260" s="2">
        <v>205</v>
      </c>
      <c r="U260" s="2">
        <v>328</v>
      </c>
      <c r="V260" s="2">
        <v>375</v>
      </c>
      <c r="W260" s="2">
        <v>496</v>
      </c>
      <c r="X260" s="2">
        <v>277</v>
      </c>
      <c r="Y260" s="2">
        <v>132</v>
      </c>
      <c r="Z260" s="2">
        <v>94</v>
      </c>
      <c r="AA260" s="2">
        <v>137</v>
      </c>
      <c r="AB260" s="2">
        <v>70</v>
      </c>
      <c r="AC260" s="2">
        <v>193</v>
      </c>
    </row>
    <row r="261" spans="1:29" ht="9.75" customHeight="1">
      <c r="A261" s="3" t="s">
        <v>104</v>
      </c>
      <c r="C261" s="2">
        <v>188</v>
      </c>
      <c r="D261" s="2">
        <v>5391</v>
      </c>
      <c r="E261" s="2">
        <v>363</v>
      </c>
      <c r="F261" s="2">
        <v>336</v>
      </c>
      <c r="G261" s="2">
        <v>258</v>
      </c>
      <c r="H261" s="2">
        <v>447</v>
      </c>
      <c r="I261" s="2">
        <v>17898</v>
      </c>
      <c r="J261" s="2">
        <v>49328</v>
      </c>
      <c r="K261" s="2">
        <v>897</v>
      </c>
      <c r="L261" s="2">
        <v>15515</v>
      </c>
      <c r="M261" s="2">
        <v>3396</v>
      </c>
      <c r="N261" s="2">
        <v>232</v>
      </c>
      <c r="O261" s="2">
        <v>748</v>
      </c>
      <c r="P261" s="2">
        <v>1649</v>
      </c>
      <c r="Q261" s="2">
        <v>91048</v>
      </c>
      <c r="R261" s="2">
        <v>660</v>
      </c>
      <c r="S261" s="2">
        <v>19861</v>
      </c>
      <c r="T261" s="2">
        <v>205</v>
      </c>
      <c r="U261" s="2">
        <v>328</v>
      </c>
      <c r="V261" s="2">
        <v>375</v>
      </c>
      <c r="W261" s="2">
        <v>496</v>
      </c>
      <c r="X261" s="2">
        <v>277</v>
      </c>
      <c r="Y261" s="2">
        <v>132</v>
      </c>
      <c r="Z261" s="2">
        <v>94</v>
      </c>
      <c r="AA261" s="2">
        <v>137</v>
      </c>
      <c r="AB261" s="2">
        <v>70</v>
      </c>
      <c r="AC261" s="2">
        <v>193</v>
      </c>
    </row>
    <row r="262" spans="2:29" s="4" customFormat="1" ht="9.75" customHeight="1">
      <c r="B262" s="6" t="s">
        <v>105</v>
      </c>
      <c r="C262" s="4">
        <f aca="true" t="shared" si="37" ref="C262:AC262">C261/210522</f>
        <v>0.0008930183068752909</v>
      </c>
      <c r="D262" s="4">
        <f t="shared" si="37"/>
        <v>0.025607774959386667</v>
      </c>
      <c r="E262" s="4">
        <f t="shared" si="37"/>
        <v>0.001724285347849631</v>
      </c>
      <c r="F262" s="4">
        <f t="shared" si="37"/>
        <v>0.0015960327186707328</v>
      </c>
      <c r="G262" s="4">
        <f t="shared" si="37"/>
        <v>0.001225525123265027</v>
      </c>
      <c r="H262" s="4">
        <f t="shared" si="37"/>
        <v>0.002123293527517314</v>
      </c>
      <c r="I262" s="4">
        <f t="shared" si="37"/>
        <v>0.0850172428534785</v>
      </c>
      <c r="J262" s="4">
        <f t="shared" si="37"/>
        <v>0.23431280341246996</v>
      </c>
      <c r="K262" s="4">
        <f t="shared" si="37"/>
        <v>0.0042608373471656165</v>
      </c>
      <c r="L262" s="4">
        <f t="shared" si="37"/>
        <v>0.07369776080409648</v>
      </c>
      <c r="M262" s="4">
        <f t="shared" si="37"/>
        <v>0.01613133069227919</v>
      </c>
      <c r="N262" s="4">
        <f t="shared" si="37"/>
        <v>0.001102022591463125</v>
      </c>
      <c r="O262" s="4">
        <f t="shared" si="37"/>
        <v>0.0035530728379931788</v>
      </c>
      <c r="P262" s="4">
        <f t="shared" si="37"/>
        <v>0.007832910574666781</v>
      </c>
      <c r="Q262" s="4">
        <f t="shared" si="37"/>
        <v>0.4324868659807526</v>
      </c>
      <c r="R262" s="4">
        <f t="shared" si="37"/>
        <v>0.0031350642688175107</v>
      </c>
      <c r="S262" s="4">
        <f t="shared" si="37"/>
        <v>0.09434168400452209</v>
      </c>
      <c r="T262" s="4">
        <f t="shared" si="37"/>
        <v>0.0009737699622842268</v>
      </c>
      <c r="U262" s="4">
        <f t="shared" si="37"/>
        <v>0.001558031939654763</v>
      </c>
      <c r="V262" s="4">
        <f t="shared" si="37"/>
        <v>0.0017812865163735856</v>
      </c>
      <c r="W262" s="4">
        <f t="shared" si="37"/>
        <v>0.0023560482989901294</v>
      </c>
      <c r="X262" s="4">
        <f t="shared" si="37"/>
        <v>0.0013157769734279553</v>
      </c>
      <c r="Y262" s="4">
        <f t="shared" si="37"/>
        <v>0.0006270128537635022</v>
      </c>
      <c r="Z262" s="4">
        <f t="shared" si="37"/>
        <v>0.00044650915343764545</v>
      </c>
      <c r="AA262" s="4">
        <f t="shared" si="37"/>
        <v>0.0006507633406484833</v>
      </c>
      <c r="AB262" s="4">
        <f t="shared" si="37"/>
        <v>0.00033250681638973597</v>
      </c>
      <c r="AC262" s="4">
        <f t="shared" si="37"/>
        <v>0.0009167687937602721</v>
      </c>
    </row>
    <row r="263" spans="2:29" ht="4.5" customHeight="1">
      <c r="B263" s="7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9.75" customHeight="1">
      <c r="A264" s="3" t="s">
        <v>101</v>
      </c>
      <c r="B264" s="7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9.75" customHeight="1">
      <c r="B265" s="5" t="s">
        <v>97</v>
      </c>
      <c r="C265" s="2">
        <v>349</v>
      </c>
      <c r="D265" s="2">
        <v>7320</v>
      </c>
      <c r="E265" s="2">
        <v>888</v>
      </c>
      <c r="F265" s="2">
        <v>151</v>
      </c>
      <c r="G265" s="2">
        <v>407</v>
      </c>
      <c r="H265" s="2">
        <v>692</v>
      </c>
      <c r="I265" s="2">
        <v>25649</v>
      </c>
      <c r="J265" s="2">
        <v>86999</v>
      </c>
      <c r="K265" s="2">
        <v>1211</v>
      </c>
      <c r="L265" s="2">
        <v>22830</v>
      </c>
      <c r="M265" s="2">
        <v>3938</v>
      </c>
      <c r="N265" s="2">
        <v>316</v>
      </c>
      <c r="O265" s="2">
        <v>619</v>
      </c>
      <c r="P265" s="2">
        <v>1947</v>
      </c>
      <c r="Q265" s="2">
        <v>60602</v>
      </c>
      <c r="R265" s="2">
        <v>798</v>
      </c>
      <c r="S265" s="2">
        <v>12778</v>
      </c>
      <c r="T265" s="2">
        <v>207</v>
      </c>
      <c r="U265" s="2">
        <v>477</v>
      </c>
      <c r="V265" s="2">
        <v>407</v>
      </c>
      <c r="W265" s="2">
        <v>676</v>
      </c>
      <c r="X265" s="2">
        <v>460</v>
      </c>
      <c r="Y265" s="2">
        <v>126</v>
      </c>
      <c r="Z265" s="2">
        <v>75</v>
      </c>
      <c r="AA265" s="2">
        <v>122</v>
      </c>
      <c r="AB265" s="2">
        <v>88</v>
      </c>
      <c r="AC265" s="2">
        <v>324</v>
      </c>
    </row>
    <row r="266" spans="1:29" ht="9.75" customHeight="1">
      <c r="A266" s="3" t="s">
        <v>104</v>
      </c>
      <c r="C266" s="2">
        <v>349</v>
      </c>
      <c r="D266" s="2">
        <v>7320</v>
      </c>
      <c r="E266" s="2">
        <v>888</v>
      </c>
      <c r="F266" s="2">
        <v>151</v>
      </c>
      <c r="G266" s="2">
        <v>407</v>
      </c>
      <c r="H266" s="2">
        <v>692</v>
      </c>
      <c r="I266" s="2">
        <v>25649</v>
      </c>
      <c r="J266" s="2">
        <v>86999</v>
      </c>
      <c r="K266" s="2">
        <v>1211</v>
      </c>
      <c r="L266" s="2">
        <v>22830</v>
      </c>
      <c r="M266" s="2">
        <v>3938</v>
      </c>
      <c r="N266" s="2">
        <v>316</v>
      </c>
      <c r="O266" s="2">
        <v>619</v>
      </c>
      <c r="P266" s="2">
        <v>1947</v>
      </c>
      <c r="Q266" s="2">
        <v>60602</v>
      </c>
      <c r="R266" s="2">
        <v>798</v>
      </c>
      <c r="S266" s="2">
        <v>12778</v>
      </c>
      <c r="T266" s="2">
        <v>207</v>
      </c>
      <c r="U266" s="2">
        <v>477</v>
      </c>
      <c r="V266" s="2">
        <v>407</v>
      </c>
      <c r="W266" s="2">
        <v>676</v>
      </c>
      <c r="X266" s="2">
        <v>460</v>
      </c>
      <c r="Y266" s="2">
        <v>126</v>
      </c>
      <c r="Z266" s="2">
        <v>75</v>
      </c>
      <c r="AA266" s="2">
        <v>122</v>
      </c>
      <c r="AB266" s="2">
        <v>88</v>
      </c>
      <c r="AC266" s="2">
        <v>324</v>
      </c>
    </row>
    <row r="267" spans="2:29" s="4" customFormat="1" ht="9.75" customHeight="1">
      <c r="B267" s="6" t="s">
        <v>105</v>
      </c>
      <c r="C267" s="4">
        <f aca="true" t="shared" si="38" ref="C267:AC267">C266/230456</f>
        <v>0.0015143888638178222</v>
      </c>
      <c r="D267" s="4">
        <f t="shared" si="38"/>
        <v>0.0317631131322248</v>
      </c>
      <c r="E267" s="4">
        <f t="shared" si="38"/>
        <v>0.0038532301176797306</v>
      </c>
      <c r="F267" s="4">
        <f t="shared" si="38"/>
        <v>0.000655222688929774</v>
      </c>
      <c r="G267" s="4">
        <f t="shared" si="38"/>
        <v>0.0017660638039365432</v>
      </c>
      <c r="H267" s="4">
        <f t="shared" si="38"/>
        <v>0.003002742389002673</v>
      </c>
      <c r="I267" s="4">
        <f t="shared" si="38"/>
        <v>0.11129673343284618</v>
      </c>
      <c r="J267" s="4">
        <f t="shared" si="38"/>
        <v>0.37750807095497624</v>
      </c>
      <c r="K267" s="4">
        <f t="shared" si="38"/>
        <v>0.005254799180754678</v>
      </c>
      <c r="L267" s="4">
        <f t="shared" si="38"/>
        <v>0.09906446349845524</v>
      </c>
      <c r="M267" s="4">
        <f t="shared" si="38"/>
        <v>0.017087860589440066</v>
      </c>
      <c r="N267" s="4">
        <f t="shared" si="38"/>
        <v>0.0013711945013364806</v>
      </c>
      <c r="O267" s="4">
        <f t="shared" si="38"/>
        <v>0.002685979102301524</v>
      </c>
      <c r="P267" s="4">
        <f t="shared" si="38"/>
        <v>0.00844846738639914</v>
      </c>
      <c r="Q267" s="4">
        <f t="shared" si="38"/>
        <v>0.26296559863921964</v>
      </c>
      <c r="R267" s="4">
        <f t="shared" si="38"/>
        <v>0.0034627000381851633</v>
      </c>
      <c r="S267" s="4">
        <f t="shared" si="38"/>
        <v>0.05544659284201756</v>
      </c>
      <c r="T267" s="4">
        <f t="shared" si="38"/>
        <v>0.0008982191828375048</v>
      </c>
      <c r="U267" s="4">
        <f t="shared" si="38"/>
        <v>0.002069809421321207</v>
      </c>
      <c r="V267" s="4">
        <f t="shared" si="38"/>
        <v>0.0017660638039365432</v>
      </c>
      <c r="W267" s="4">
        <f t="shared" si="38"/>
        <v>0.00293331481931475</v>
      </c>
      <c r="X267" s="4">
        <f t="shared" si="38"/>
        <v>0.0019960426285277884</v>
      </c>
      <c r="Y267" s="4">
        <f t="shared" si="38"/>
        <v>0.0005467421112923943</v>
      </c>
      <c r="Z267" s="4">
        <f t="shared" si="38"/>
        <v>0.0003254417329121394</v>
      </c>
      <c r="AA267" s="4">
        <f t="shared" si="38"/>
        <v>0.0005293852188704135</v>
      </c>
      <c r="AB267" s="4">
        <f t="shared" si="38"/>
        <v>0.0003818516332835769</v>
      </c>
      <c r="AC267" s="4">
        <f t="shared" si="38"/>
        <v>0.0014059082861804422</v>
      </c>
    </row>
    <row r="268" spans="2:29" ht="4.5" customHeight="1">
      <c r="B268" s="7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9.75" customHeight="1">
      <c r="A269" s="3" t="s">
        <v>103</v>
      </c>
      <c r="B269" s="7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9.75" customHeight="1">
      <c r="B270" s="5" t="s">
        <v>102</v>
      </c>
      <c r="C270" s="2">
        <v>29</v>
      </c>
      <c r="D270" s="2">
        <v>292</v>
      </c>
      <c r="E270" s="2">
        <v>42</v>
      </c>
      <c r="F270" s="2">
        <v>130</v>
      </c>
      <c r="G270" s="2">
        <v>15</v>
      </c>
      <c r="H270" s="2">
        <v>535</v>
      </c>
      <c r="I270" s="2">
        <v>1487</v>
      </c>
      <c r="J270" s="2">
        <v>2278</v>
      </c>
      <c r="K270" s="2">
        <v>129</v>
      </c>
      <c r="L270" s="2">
        <v>5835</v>
      </c>
      <c r="M270" s="2">
        <v>614</v>
      </c>
      <c r="N270" s="2">
        <v>136</v>
      </c>
      <c r="O270" s="2">
        <v>137</v>
      </c>
      <c r="P270" s="2">
        <v>150</v>
      </c>
      <c r="Q270" s="2">
        <v>4284</v>
      </c>
      <c r="R270" s="2">
        <v>171</v>
      </c>
      <c r="S270" s="2">
        <v>1884</v>
      </c>
      <c r="T270" s="2">
        <v>31</v>
      </c>
      <c r="U270" s="2">
        <v>52</v>
      </c>
      <c r="V270" s="2">
        <v>28</v>
      </c>
      <c r="W270" s="2">
        <v>28</v>
      </c>
      <c r="X270" s="2">
        <v>333</v>
      </c>
      <c r="Y270" s="2">
        <v>37</v>
      </c>
      <c r="Z270" s="2">
        <v>39</v>
      </c>
      <c r="AA270" s="2">
        <v>26</v>
      </c>
      <c r="AB270" s="2">
        <v>10</v>
      </c>
      <c r="AC270" s="2">
        <v>20</v>
      </c>
    </row>
    <row r="271" spans="2:29" ht="9.75" customHeight="1">
      <c r="B271" s="5" t="s">
        <v>97</v>
      </c>
      <c r="C271" s="2">
        <v>239</v>
      </c>
      <c r="D271" s="2">
        <v>2532</v>
      </c>
      <c r="E271" s="2">
        <v>544</v>
      </c>
      <c r="F271" s="2">
        <v>168</v>
      </c>
      <c r="G271" s="2">
        <v>100</v>
      </c>
      <c r="H271" s="2">
        <v>728</v>
      </c>
      <c r="I271" s="2">
        <v>10822</v>
      </c>
      <c r="J271" s="2">
        <v>27919</v>
      </c>
      <c r="K271" s="2">
        <v>600</v>
      </c>
      <c r="L271" s="2">
        <v>20201</v>
      </c>
      <c r="M271" s="2">
        <v>2242</v>
      </c>
      <c r="N271" s="2">
        <v>299</v>
      </c>
      <c r="O271" s="2">
        <v>519</v>
      </c>
      <c r="P271" s="2">
        <v>1634</v>
      </c>
      <c r="Q271" s="2">
        <v>25039</v>
      </c>
      <c r="R271" s="2">
        <v>464</v>
      </c>
      <c r="S271" s="2">
        <v>6829</v>
      </c>
      <c r="T271" s="2">
        <v>90</v>
      </c>
      <c r="U271" s="2">
        <v>288</v>
      </c>
      <c r="V271" s="2">
        <v>147</v>
      </c>
      <c r="W271" s="2">
        <v>158</v>
      </c>
      <c r="X271" s="2">
        <v>472</v>
      </c>
      <c r="Y271" s="2">
        <v>78</v>
      </c>
      <c r="Z271" s="2">
        <v>74</v>
      </c>
      <c r="AA271" s="2">
        <v>82</v>
      </c>
      <c r="AB271" s="2">
        <v>36</v>
      </c>
      <c r="AC271" s="2">
        <v>94</v>
      </c>
    </row>
    <row r="272" spans="1:29" ht="9.75" customHeight="1">
      <c r="A272" s="3" t="s">
        <v>104</v>
      </c>
      <c r="C272" s="2">
        <v>268</v>
      </c>
      <c r="D272" s="2">
        <v>2824</v>
      </c>
      <c r="E272" s="2">
        <v>586</v>
      </c>
      <c r="F272" s="2">
        <v>298</v>
      </c>
      <c r="G272" s="2">
        <v>115</v>
      </c>
      <c r="H272" s="2">
        <v>1263</v>
      </c>
      <c r="I272" s="2">
        <v>12309</v>
      </c>
      <c r="J272" s="2">
        <v>30197</v>
      </c>
      <c r="K272" s="2">
        <v>729</v>
      </c>
      <c r="L272" s="2">
        <v>26036</v>
      </c>
      <c r="M272" s="2">
        <v>2856</v>
      </c>
      <c r="N272" s="2">
        <v>435</v>
      </c>
      <c r="O272" s="2">
        <v>656</v>
      </c>
      <c r="P272" s="2">
        <v>1784</v>
      </c>
      <c r="Q272" s="2">
        <v>29323</v>
      </c>
      <c r="R272" s="2">
        <v>635</v>
      </c>
      <c r="S272" s="2">
        <v>8713</v>
      </c>
      <c r="T272" s="2">
        <v>121</v>
      </c>
      <c r="U272" s="2">
        <v>340</v>
      </c>
      <c r="V272" s="2">
        <v>175</v>
      </c>
      <c r="W272" s="2">
        <v>186</v>
      </c>
      <c r="X272" s="2">
        <v>805</v>
      </c>
      <c r="Y272" s="2">
        <v>115</v>
      </c>
      <c r="Z272" s="2">
        <v>113</v>
      </c>
      <c r="AA272" s="2">
        <v>108</v>
      </c>
      <c r="AB272" s="2">
        <v>46</v>
      </c>
      <c r="AC272" s="2">
        <v>114</v>
      </c>
    </row>
    <row r="273" spans="2:29" s="4" customFormat="1" ht="9.75" customHeight="1">
      <c r="B273" s="6" t="s">
        <v>105</v>
      </c>
      <c r="C273" s="4">
        <f aca="true" t="shared" si="39" ref="C273:AC273">C272/121150</f>
        <v>0.002212133718530747</v>
      </c>
      <c r="D273" s="4">
        <f t="shared" si="39"/>
        <v>0.023309946347503094</v>
      </c>
      <c r="E273" s="4">
        <f t="shared" si="39"/>
        <v>0.0048369789517127525</v>
      </c>
      <c r="F273" s="4">
        <f t="shared" si="39"/>
        <v>0.002459760627321502</v>
      </c>
      <c r="G273" s="4">
        <f t="shared" si="39"/>
        <v>0.0009492364836978952</v>
      </c>
      <c r="H273" s="4">
        <f t="shared" si="39"/>
        <v>0.010425092860090796</v>
      </c>
      <c r="I273" s="4">
        <f t="shared" si="39"/>
        <v>0.10160132067684688</v>
      </c>
      <c r="J273" s="4">
        <f t="shared" si="39"/>
        <v>0.24925299215848123</v>
      </c>
      <c r="K273" s="4">
        <f t="shared" si="39"/>
        <v>0.0060173338836153525</v>
      </c>
      <c r="L273" s="4">
        <f t="shared" si="39"/>
        <v>0.21490713990920346</v>
      </c>
      <c r="M273" s="4">
        <f t="shared" si="39"/>
        <v>0.0235740817168799</v>
      </c>
      <c r="N273" s="4">
        <f t="shared" si="39"/>
        <v>0.0035905901774659515</v>
      </c>
      <c r="O273" s="4">
        <f t="shared" si="39"/>
        <v>0.005414775072224515</v>
      </c>
      <c r="P273" s="4">
        <f t="shared" si="39"/>
        <v>0.014725546842756914</v>
      </c>
      <c r="Q273" s="4">
        <f t="shared" si="39"/>
        <v>0.24203879488237723</v>
      </c>
      <c r="R273" s="4">
        <f t="shared" si="39"/>
        <v>0.005241436236070986</v>
      </c>
      <c r="S273" s="4">
        <f t="shared" si="39"/>
        <v>0.07191910854312836</v>
      </c>
      <c r="T273" s="4">
        <f t="shared" si="39"/>
        <v>0.0009987618654560462</v>
      </c>
      <c r="U273" s="4">
        <f t="shared" si="39"/>
        <v>0.0028064382996285595</v>
      </c>
      <c r="V273" s="4">
        <f t="shared" si="39"/>
        <v>0.0014444903012794056</v>
      </c>
      <c r="W273" s="4">
        <f t="shared" si="39"/>
        <v>0.0015352868345026825</v>
      </c>
      <c r="X273" s="4">
        <f t="shared" si="39"/>
        <v>0.006644655385885267</v>
      </c>
      <c r="Y273" s="4">
        <f t="shared" si="39"/>
        <v>0.0009492364836978952</v>
      </c>
      <c r="Z273" s="4">
        <f t="shared" si="39"/>
        <v>0.0009327280231118449</v>
      </c>
      <c r="AA273" s="4">
        <f t="shared" si="39"/>
        <v>0.000891456871646719</v>
      </c>
      <c r="AB273" s="4">
        <f t="shared" si="39"/>
        <v>0.00037969459347915804</v>
      </c>
      <c r="AC273" s="4">
        <f t="shared" si="39"/>
        <v>0.00094098225340487</v>
      </c>
    </row>
    <row r="274" spans="2:29" ht="4.5" customHeight="1">
      <c r="B274" s="7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9.75" customHeight="1">
      <c r="B275" s="7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</sheetData>
  <sheetProtection/>
  <printOptions/>
  <pageMargins left="0.9" right="0.9" top="1" bottom="0.8" header="0.3" footer="0.3"/>
  <pageSetup firstPageNumber="186" useFirstPageNumber="1" fitToHeight="0" fitToWidth="0" horizontalDpi="600" verticalDpi="600" orientation="portrait" r:id="rId1"/>
  <headerFooter alignWithMargins="0">
    <oddHeader>&amp;C&amp;"Arial,Bold"Supplement to the Statement of Vote
Counties by State Senate Districts for Governor</oddHeader>
    <oddFooter>&amp;L&amp;7*See Explanatory Notes on page ii.&amp;C&amp;"Arial,Bold"&amp;8&amp;P</oddFooter>
  </headerFooter>
  <rowBreaks count="3" manualBreakCount="3">
    <brk id="69" max="28" man="1"/>
    <brk id="137" max="28" man="1"/>
    <brk id="207" max="28" man="1"/>
  </rowBreaks>
  <colBreaks count="2" manualBreakCount="2">
    <brk id="8" max="274" man="1"/>
    <brk id="26" max="2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Keller, Wesley</cp:lastModifiedBy>
  <cp:lastPrinted>2018-11-03T00:29:52Z</cp:lastPrinted>
  <dcterms:modified xsi:type="dcterms:W3CDTF">2018-11-05T23:31:15Z</dcterms:modified>
  <cp:category/>
  <cp:version/>
  <cp:contentType/>
  <cp:contentStatus/>
</cp:coreProperties>
</file>