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>
    <definedName name="_xlnm.Print_Area" localSheetId="0">'Sheet1'!$A$1:$AH$471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<sst xmlns="http://schemas.openxmlformats.org/spreadsheetml/2006/main" count="454" uniqueCount="177">
  <si>
    <t>DEM</t>
  </si>
  <si>
    <t>REP</t>
  </si>
  <si>
    <t>LIB</t>
  </si>
  <si>
    <t>PF</t>
  </si>
  <si>
    <t>NPP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</si>
  <si>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</si>
  <si>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</si>
  <si>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</si>
  <si>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</si>
  <si>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</si>
  <si>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</si>
  <si>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</si>
  <si>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</si>
  <si>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</si>
  <si>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</si>
  <si>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</si>
  <si>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</si>
  <si>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</si>
  <si>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</si>
  <si>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</si>
  <si>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</si>
  <si>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</si>
  <si>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</si>
  <si>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</si>
  <si>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</si>
  <si>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</si>
  <si>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</si>
  <si>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</si>
  <si>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</si>
  <si>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</si>
  <si>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</si>
  <si>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</si>
  <si>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</si>
  <si>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</si>
  <si>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</si>
  <si>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</si>
  <si>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</si>
  <si>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</si>
  <si>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</si>
  <si>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</si>
  <si>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</si>
  <si>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</si>
  <si>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</si>
  <si>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</si>
  <si>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</si>
  <si>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</si>
  <si>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</si>
  <si>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</si>
  <si>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</si>
  <si>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</si>
  <si>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</si>
  <si>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</si>
  <si>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</si>
  <si>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</si>
  <si>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</si>
  <si>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</si>
  <si>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</si>
  <si>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</si>
  <si>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</si>
  <si>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</si>
  <si>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</si>
  <si>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</si>
  <si>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</si>
  <si>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</si>
  <si>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</si>
  <si>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</si>
  <si>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</si>
  <si>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Fresno</t>
  </si>
  <si>
    <t>Tulare</t>
  </si>
  <si>
    <t>State Assembly District 23</t>
  </si>
  <si>
    <t>Santa Clara</t>
  </si>
  <si>
    <t>State Assembly District 24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</si>
  <si>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</si>
  <si>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</si>
  <si>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</si>
  <si>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</si>
  <si>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</si>
  <si>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</si>
  <si>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</si>
  <si>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</si>
  <si>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</si>
  <si>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</si>
  <si>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</si>
  <si>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</si>
  <si>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</si>
  <si>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</si>
  <si>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</si>
  <si>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</si>
  <si>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</si>
  <si>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</si>
  <si>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</si>
  <si>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</si>
  <si>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</si>
  <si>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</si>
  <si>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</si>
  <si>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</si>
  <si>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</si>
  <si>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</si>
  <si>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</si>
  <si>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</si>
  <si>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</si>
  <si>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</si>
  <si>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</si>
  <si>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</si>
  <si>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</si>
  <si>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</si>
  <si>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</si>
  <si>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</si>
  <si>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</si>
  <si>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</si>
  <si>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</si>
  <si>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</si>
  <si>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</si>
  <si>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</si>
  <si>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</si>
  <si>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</si>
  <si>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</si>
  <si>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</si>
  <si>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</si>
  <si>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</si>
  <si>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</si>
  <si>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</si>
  <si>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</si>
  <si>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</si>
  <si>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</si>
  <si>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</si>
  <si>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</si>
  <si>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</si>
  <si>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</si>
  <si>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</si>
  <si>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</si>
  <si>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</si>
  <si>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</si>
  <si>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</si>
  <si>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</si>
  <si>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</si>
  <si>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</si>
  <si>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</si>
  <si>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</si>
  <si>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</si>
  <si>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</si>
  <si>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</si>
  <si>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</si>
  <si>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</si>
  <si>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</si>
  <si>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>Herbert G. 
Peters</t>
  </si>
  <si>
    <t>David 
Hildebrand</t>
  </si>
  <si>
    <t>Donnie O. 
Turner</t>
  </si>
  <si>
    <t>Alison 
Hartson</t>
  </si>
  <si>
    <t>Gerald 
Plummer</t>
  </si>
  <si>
    <t>Adrienne 
Nicole 
Edwards</t>
  </si>
  <si>
    <t>Kevin 
De Leon</t>
  </si>
  <si>
    <t>Dianne 
Feinstein</t>
  </si>
  <si>
    <t>Douglas 
Howard 
Pierce</t>
  </si>
  <si>
    <t>Pat 
Harris</t>
  </si>
  <si>
    <t>Jerry 
Joseph 
Laws</t>
  </si>
  <si>
    <t>Erin 
Cruz</t>
  </si>
  <si>
    <t>John 
"Jack" 
Crew</t>
  </si>
  <si>
    <t>Mario 
Nabliba</t>
  </si>
  <si>
    <t>Kevin 
Mottus</t>
  </si>
  <si>
    <t>Patrick 
Little</t>
  </si>
  <si>
    <t>Paul A 
Taylor</t>
  </si>
  <si>
    <t>Roque 
"Rocky" 
De La Fuente</t>
  </si>
  <si>
    <t>Arun K. 
Bhumitra</t>
  </si>
  <si>
    <t>Tom 
Palzer</t>
  </si>
  <si>
    <t>James P 
Bradley</t>
  </si>
  <si>
    <t>Derrick 
Michael 
Reid</t>
  </si>
  <si>
    <t>John 
Thompson 
Parker</t>
  </si>
  <si>
    <t>Don J. 
Grundmann</t>
  </si>
  <si>
    <t>Tim 
Gildersleeve</t>
  </si>
  <si>
    <t>Jason M. 
Hanania</t>
  </si>
  <si>
    <t>Lee 
Olson</t>
  </si>
  <si>
    <t>Michael 
Fahmy 
Girgis</t>
  </si>
  <si>
    <t>Ling Ling 
Shi</t>
  </si>
  <si>
    <t>David 
Moore</t>
  </si>
  <si>
    <t>Rash 
Bihari
 Ghosh</t>
  </si>
  <si>
    <t>Colleen 
Shea 
Fernald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</si>
</sst>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right" wrapText="1"/>
      <protection locked="0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3"/>
  <sheetViews>
    <sheetView tabSelected="1" showOutlineSymbols="0" view="pageLayout" zoomScaleNormal="140" workbookViewId="0" topLeftCell="A16">
      <selection activeCell="F8" sqref="F8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3" width="9.421875" style="1" customWidth="1"/>
    <col min="4" max="4" width="9.7109375" style="1" customWidth="1"/>
    <col min="5" max="19" width="8.7109375" style="1" customWidth="1"/>
    <col min="20" max="20" width="11.421875" style="1" customWidth="1"/>
    <col min="21" max="24" width="8.7109375" style="1" customWidth="1"/>
    <col min="25" max="26" width="10.421875" style="1" customWidth="1"/>
    <col min="27" max="27" width="10.8515625" style="1" customWidth="1"/>
    <col min="28" max="34" width="8.7109375" style="1" customWidth="1"/>
    <col min="35" max="16384" width="7.7109375" style="1" customWidth="1"/>
  </cols>
  <sheetData>
    <row r="1" spans="3:34" s="10" customFormat="1" ht="32.25" customHeight="1">
      <c r="C1" s="10" t="s">
        <v>145</v>
      </c>
      <c r="D1" s="10" t="s">
        <v>146</v>
      </c>
      <c r="E1" s="10" t="s">
        <v>147</v>
      </c>
      <c r="F1" s="10" t="s">
        <v>148</v>
      </c>
      <c r="G1" s="10" t="s">
        <v>149</v>
      </c>
      <c r="H1" s="10" t="s">
        <v>150</v>
      </c>
      <c r="I1" s="10" t="s">
        <v>151</v>
      </c>
      <c r="J1" s="10" t="s">
        <v>152</v>
      </c>
      <c r="K1" s="10" t="s">
        <v>153</v>
      </c>
      <c r="L1" s="10" t="s">
        <v>154</v>
      </c>
      <c r="M1" s="10" t="s">
        <v>155</v>
      </c>
      <c r="N1" s="10" t="s">
        <v>156</v>
      </c>
      <c r="O1" s="10" t="s">
        <v>157</v>
      </c>
      <c r="P1" s="10" t="s">
        <v>158</v>
      </c>
      <c r="Q1" s="10" t="s">
        <v>159</v>
      </c>
      <c r="R1" s="10" t="s">
        <v>160</v>
      </c>
      <c r="S1" s="10" t="s">
        <v>161</v>
      </c>
      <c r="T1" s="10" t="s">
        <v>162</v>
      </c>
      <c r="U1" s="10" t="s">
        <v>163</v>
      </c>
      <c r="V1" s="10" t="s">
        <v>164</v>
      </c>
      <c r="W1" s="10" t="s">
        <v>165</v>
      </c>
      <c r="X1" s="10" t="s">
        <v>166</v>
      </c>
      <c r="Y1" s="10" t="s">
        <v>167</v>
      </c>
      <c r="Z1" s="10" t="s">
        <v>168</v>
      </c>
      <c r="AA1" s="10" t="s">
        <v>169</v>
      </c>
      <c r="AB1" s="10" t="s">
        <v>170</v>
      </c>
      <c r="AC1" s="10" t="s">
        <v>171</v>
      </c>
      <c r="AD1" s="10" t="s">
        <v>172</v>
      </c>
      <c r="AE1" s="10" t="s">
        <v>173</v>
      </c>
      <c r="AF1" s="10" t="s">
        <v>174</v>
      </c>
      <c r="AG1" s="10" t="s">
        <v>175</v>
      </c>
      <c r="AH1" s="10" t="s">
        <v>176</v>
      </c>
    </row>
    <row r="2" spans="3:34" s="9" customFormat="1" ht="9.75">
      <c r="C2" s="9" t="s">
        <v>0</v>
      </c>
      <c r="D2" s="9" t="s">
        <v>0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1</v>
      </c>
      <c r="N2" s="9" t="s">
        <v>1</v>
      </c>
      <c r="O2" s="9" t="s">
        <v>1</v>
      </c>
      <c r="P2" s="9" t="s">
        <v>1</v>
      </c>
      <c r="Q2" s="9" t="s">
        <v>1</v>
      </c>
      <c r="R2" s="9" t="s">
        <v>1</v>
      </c>
      <c r="S2" s="9" t="s">
        <v>1</v>
      </c>
      <c r="T2" s="9" t="s">
        <v>1</v>
      </c>
      <c r="U2" s="9" t="s">
        <v>1</v>
      </c>
      <c r="V2" s="9" t="s">
        <v>1</v>
      </c>
      <c r="W2" s="9" t="s">
        <v>1</v>
      </c>
      <c r="X2" s="9" t="s">
        <v>2</v>
      </c>
      <c r="Y2" s="9" t="s">
        <v>3</v>
      </c>
      <c r="Z2" s="9" t="s">
        <v>4</v>
      </c>
      <c r="AA2" s="9" t="s">
        <v>4</v>
      </c>
      <c r="AB2" s="9" t="s">
        <v>4</v>
      </c>
      <c r="AC2" s="9" t="s">
        <v>4</v>
      </c>
      <c r="AD2" s="9" t="s">
        <v>4</v>
      </c>
      <c r="AE2" s="9" t="s">
        <v>4</v>
      </c>
      <c r="AF2" s="9" t="s">
        <v>4</v>
      </c>
      <c r="AG2" s="9" t="s">
        <v>4</v>
      </c>
      <c r="AH2" s="9" t="s">
        <v>4</v>
      </c>
    </row>
    <row r="3" ht="9.75" customHeight="1">
      <c r="A3" s="4" t="s">
        <v>14</v>
      </c>
    </row>
    <row r="4" spans="2:34" ht="9.75" customHeight="1">
      <c r="B4" s="6" t="s">
        <v>5</v>
      </c>
      <c r="C4" s="2">
        <v>27</v>
      </c>
      <c r="D4" s="2">
        <v>25</v>
      </c>
      <c r="E4" s="2">
        <v>51</v>
      </c>
      <c r="F4" s="2">
        <v>143</v>
      </c>
      <c r="G4" s="2">
        <v>49</v>
      </c>
      <c r="H4" s="2">
        <v>44</v>
      </c>
      <c r="I4" s="2">
        <v>364</v>
      </c>
      <c r="J4" s="2">
        <v>1685</v>
      </c>
      <c r="K4" s="2">
        <v>59</v>
      </c>
      <c r="L4" s="2">
        <v>103</v>
      </c>
      <c r="M4" s="2">
        <v>145</v>
      </c>
      <c r="N4" s="2">
        <v>501</v>
      </c>
      <c r="O4" s="2">
        <v>194</v>
      </c>
      <c r="P4" s="2">
        <v>51</v>
      </c>
      <c r="Q4" s="2">
        <v>148</v>
      </c>
      <c r="R4" s="2">
        <v>82</v>
      </c>
      <c r="S4" s="2">
        <v>430</v>
      </c>
      <c r="T4" s="2">
        <v>137</v>
      </c>
      <c r="U4" s="2">
        <v>89</v>
      </c>
      <c r="V4" s="2">
        <v>293</v>
      </c>
      <c r="W4" s="2">
        <v>685</v>
      </c>
      <c r="X4" s="2">
        <v>96</v>
      </c>
      <c r="Y4" s="2">
        <v>38</v>
      </c>
      <c r="Z4" s="2">
        <v>41</v>
      </c>
      <c r="AA4" s="2">
        <v>13</v>
      </c>
      <c r="AB4" s="2">
        <v>15</v>
      </c>
      <c r="AC4" s="2">
        <v>25</v>
      </c>
      <c r="AD4" s="2">
        <v>1</v>
      </c>
      <c r="AE4" s="2">
        <v>4</v>
      </c>
      <c r="AF4" s="2">
        <v>36</v>
      </c>
      <c r="AG4" s="2">
        <v>13</v>
      </c>
      <c r="AH4" s="2">
        <v>16</v>
      </c>
    </row>
    <row r="5" spans="2:34" ht="9.75" customHeight="1">
      <c r="B5" s="6" t="s">
        <v>6</v>
      </c>
      <c r="C5" s="2">
        <v>41</v>
      </c>
      <c r="D5" s="2">
        <v>13</v>
      </c>
      <c r="E5" s="2">
        <v>62</v>
      </c>
      <c r="F5" s="2">
        <v>79</v>
      </c>
      <c r="G5" s="2">
        <v>40</v>
      </c>
      <c r="H5" s="2">
        <v>32</v>
      </c>
      <c r="I5" s="2">
        <v>282</v>
      </c>
      <c r="J5" s="2">
        <v>999</v>
      </c>
      <c r="K5" s="2">
        <v>66</v>
      </c>
      <c r="L5" s="2">
        <v>52</v>
      </c>
      <c r="M5" s="2">
        <v>143</v>
      </c>
      <c r="N5" s="2">
        <v>520</v>
      </c>
      <c r="O5" s="2">
        <v>301</v>
      </c>
      <c r="P5" s="2">
        <v>75</v>
      </c>
      <c r="Q5" s="2">
        <v>128</v>
      </c>
      <c r="R5" s="2">
        <v>122</v>
      </c>
      <c r="S5" s="2">
        <v>739</v>
      </c>
      <c r="T5" s="2">
        <v>261</v>
      </c>
      <c r="U5" s="2">
        <v>362</v>
      </c>
      <c r="V5" s="2">
        <v>394</v>
      </c>
      <c r="W5" s="2">
        <v>930</v>
      </c>
      <c r="X5" s="2">
        <v>65</v>
      </c>
      <c r="Y5" s="2">
        <v>7</v>
      </c>
      <c r="Z5" s="2">
        <v>49</v>
      </c>
      <c r="AA5" s="2">
        <v>17</v>
      </c>
      <c r="AB5" s="2">
        <v>23</v>
      </c>
      <c r="AC5" s="2">
        <v>26</v>
      </c>
      <c r="AD5" s="2">
        <v>2</v>
      </c>
      <c r="AE5" s="2">
        <v>2</v>
      </c>
      <c r="AF5" s="2">
        <v>40</v>
      </c>
      <c r="AG5" s="2">
        <v>9</v>
      </c>
      <c r="AH5" s="2">
        <v>15</v>
      </c>
    </row>
    <row r="6" spans="2:34" ht="9.75" customHeight="1">
      <c r="B6" s="6" t="s">
        <v>7</v>
      </c>
      <c r="C6" s="2">
        <v>14</v>
      </c>
      <c r="D6" s="2">
        <v>13</v>
      </c>
      <c r="E6" s="2">
        <v>21</v>
      </c>
      <c r="F6" s="2">
        <v>78</v>
      </c>
      <c r="G6" s="2">
        <v>23</v>
      </c>
      <c r="H6" s="2">
        <v>19</v>
      </c>
      <c r="I6" s="2">
        <v>129</v>
      </c>
      <c r="J6" s="2">
        <v>407</v>
      </c>
      <c r="K6" s="2">
        <v>19</v>
      </c>
      <c r="L6" s="2">
        <v>43</v>
      </c>
      <c r="M6" s="2">
        <v>84</v>
      </c>
      <c r="N6" s="2">
        <v>355</v>
      </c>
      <c r="O6" s="2">
        <v>131</v>
      </c>
      <c r="P6" s="2">
        <v>26</v>
      </c>
      <c r="Q6" s="2">
        <v>68</v>
      </c>
      <c r="R6" s="2">
        <v>50</v>
      </c>
      <c r="S6" s="2">
        <v>386</v>
      </c>
      <c r="T6" s="2">
        <v>94</v>
      </c>
      <c r="U6" s="2">
        <v>47</v>
      </c>
      <c r="V6" s="2">
        <v>191</v>
      </c>
      <c r="W6" s="2">
        <v>407</v>
      </c>
      <c r="X6" s="2">
        <v>31</v>
      </c>
      <c r="Y6" s="2">
        <v>12</v>
      </c>
      <c r="Z6" s="2">
        <v>15</v>
      </c>
      <c r="AA6" s="2">
        <v>9</v>
      </c>
      <c r="AB6" s="2">
        <v>12</v>
      </c>
      <c r="AC6" s="2">
        <v>8</v>
      </c>
      <c r="AD6" s="2">
        <v>0</v>
      </c>
      <c r="AE6" s="2">
        <v>2</v>
      </c>
      <c r="AF6" s="2">
        <v>17</v>
      </c>
      <c r="AG6" s="2">
        <v>7</v>
      </c>
      <c r="AH6" s="2">
        <v>5</v>
      </c>
    </row>
    <row r="7" spans="2:34" ht="9.75" customHeight="1">
      <c r="B7" s="6" t="s">
        <v>8</v>
      </c>
      <c r="C7" s="2">
        <v>142</v>
      </c>
      <c r="D7" s="2">
        <v>186</v>
      </c>
      <c r="E7" s="2">
        <v>103</v>
      </c>
      <c r="F7" s="2">
        <v>1344</v>
      </c>
      <c r="G7" s="2">
        <v>239</v>
      </c>
      <c r="H7" s="2">
        <v>324</v>
      </c>
      <c r="I7" s="2">
        <v>3459</v>
      </c>
      <c r="J7" s="2">
        <v>14006</v>
      </c>
      <c r="K7" s="2">
        <v>244</v>
      </c>
      <c r="L7" s="2">
        <v>585</v>
      </c>
      <c r="M7" s="2">
        <v>497</v>
      </c>
      <c r="N7" s="2">
        <v>2218</v>
      </c>
      <c r="O7" s="2">
        <v>821</v>
      </c>
      <c r="P7" s="2">
        <v>152</v>
      </c>
      <c r="Q7" s="2">
        <v>533</v>
      </c>
      <c r="R7" s="2">
        <v>361</v>
      </c>
      <c r="S7" s="2">
        <v>1672</v>
      </c>
      <c r="T7" s="2">
        <v>504</v>
      </c>
      <c r="U7" s="2">
        <v>1780</v>
      </c>
      <c r="V7" s="2">
        <v>2098</v>
      </c>
      <c r="W7" s="2">
        <v>3669</v>
      </c>
      <c r="X7" s="2">
        <v>471</v>
      </c>
      <c r="Y7" s="2">
        <v>160</v>
      </c>
      <c r="Z7" s="2">
        <v>85</v>
      </c>
      <c r="AA7" s="2">
        <v>74</v>
      </c>
      <c r="AB7" s="2">
        <v>109</v>
      </c>
      <c r="AC7" s="2">
        <v>120</v>
      </c>
      <c r="AD7" s="2">
        <v>4</v>
      </c>
      <c r="AE7" s="2">
        <v>31</v>
      </c>
      <c r="AF7" s="2">
        <v>68</v>
      </c>
      <c r="AG7" s="2">
        <v>67</v>
      </c>
      <c r="AH7" s="2">
        <v>72</v>
      </c>
    </row>
    <row r="8" spans="2:34" ht="9.75" customHeight="1">
      <c r="B8" s="6" t="s">
        <v>9</v>
      </c>
      <c r="C8" s="2">
        <v>69</v>
      </c>
      <c r="D8" s="2">
        <v>46</v>
      </c>
      <c r="E8" s="2">
        <v>58</v>
      </c>
      <c r="F8" s="2">
        <v>393</v>
      </c>
      <c r="G8" s="2">
        <v>84</v>
      </c>
      <c r="H8" s="2">
        <v>109</v>
      </c>
      <c r="I8" s="2">
        <v>1290</v>
      </c>
      <c r="J8" s="2">
        <v>5974</v>
      </c>
      <c r="K8" s="2">
        <v>98</v>
      </c>
      <c r="L8" s="2">
        <v>185</v>
      </c>
      <c r="M8" s="2">
        <v>189</v>
      </c>
      <c r="N8" s="2">
        <v>1159</v>
      </c>
      <c r="O8" s="2">
        <v>386</v>
      </c>
      <c r="P8" s="2">
        <v>157</v>
      </c>
      <c r="Q8" s="2">
        <v>277</v>
      </c>
      <c r="R8" s="2">
        <v>253</v>
      </c>
      <c r="S8" s="2">
        <v>971</v>
      </c>
      <c r="T8" s="2">
        <v>394</v>
      </c>
      <c r="U8" s="2">
        <v>1801</v>
      </c>
      <c r="V8" s="2">
        <v>785</v>
      </c>
      <c r="W8" s="2">
        <v>1667</v>
      </c>
      <c r="X8" s="2">
        <v>248</v>
      </c>
      <c r="Y8" s="2">
        <v>29</v>
      </c>
      <c r="Z8" s="2">
        <v>62</v>
      </c>
      <c r="AA8" s="2">
        <v>33</v>
      </c>
      <c r="AB8" s="2">
        <v>50</v>
      </c>
      <c r="AC8" s="2">
        <v>50</v>
      </c>
      <c r="AD8" s="2">
        <v>4</v>
      </c>
      <c r="AE8" s="2">
        <v>15</v>
      </c>
      <c r="AF8" s="2">
        <v>95</v>
      </c>
      <c r="AG8" s="2">
        <v>29</v>
      </c>
      <c r="AH8" s="2">
        <v>57</v>
      </c>
    </row>
    <row r="9" spans="2:34" ht="9.75" customHeight="1">
      <c r="B9" s="6" t="s">
        <v>10</v>
      </c>
      <c r="C9" s="2">
        <v>30</v>
      </c>
      <c r="D9" s="2">
        <v>16</v>
      </c>
      <c r="E9" s="2">
        <v>34</v>
      </c>
      <c r="F9" s="2">
        <v>202</v>
      </c>
      <c r="G9" s="2">
        <v>32</v>
      </c>
      <c r="H9" s="2">
        <v>46</v>
      </c>
      <c r="I9" s="2">
        <v>488</v>
      </c>
      <c r="J9" s="2">
        <v>1824</v>
      </c>
      <c r="K9" s="2">
        <v>42</v>
      </c>
      <c r="L9" s="2">
        <v>85</v>
      </c>
      <c r="M9" s="2">
        <v>115</v>
      </c>
      <c r="N9" s="2">
        <v>598</v>
      </c>
      <c r="O9" s="2">
        <v>174</v>
      </c>
      <c r="P9" s="2">
        <v>62</v>
      </c>
      <c r="Q9" s="2">
        <v>166</v>
      </c>
      <c r="R9" s="2">
        <v>71</v>
      </c>
      <c r="S9" s="2">
        <v>602</v>
      </c>
      <c r="T9" s="2">
        <v>167</v>
      </c>
      <c r="U9" s="2">
        <v>78</v>
      </c>
      <c r="V9" s="2">
        <v>348</v>
      </c>
      <c r="W9" s="2">
        <v>755</v>
      </c>
      <c r="X9" s="2">
        <v>94</v>
      </c>
      <c r="Y9" s="2">
        <v>17</v>
      </c>
      <c r="Z9" s="2">
        <v>30</v>
      </c>
      <c r="AA9" s="2">
        <v>20</v>
      </c>
      <c r="AB9" s="2">
        <v>18</v>
      </c>
      <c r="AC9" s="2">
        <v>14</v>
      </c>
      <c r="AD9" s="2">
        <v>2</v>
      </c>
      <c r="AE9" s="2">
        <v>1</v>
      </c>
      <c r="AF9" s="2">
        <v>34</v>
      </c>
      <c r="AG9" s="2">
        <v>10</v>
      </c>
      <c r="AH9" s="2">
        <v>21</v>
      </c>
    </row>
    <row r="10" spans="2:34" ht="9.75" customHeight="1">
      <c r="B10" s="6" t="s">
        <v>11</v>
      </c>
      <c r="C10" s="2">
        <v>171</v>
      </c>
      <c r="D10" s="2">
        <v>161</v>
      </c>
      <c r="E10" s="2">
        <v>255</v>
      </c>
      <c r="F10" s="2">
        <v>1033</v>
      </c>
      <c r="G10" s="2">
        <v>336</v>
      </c>
      <c r="H10" s="2">
        <v>345</v>
      </c>
      <c r="I10" s="2">
        <v>2064</v>
      </c>
      <c r="J10" s="2">
        <v>10063</v>
      </c>
      <c r="K10" s="2">
        <v>288</v>
      </c>
      <c r="L10" s="2">
        <v>486</v>
      </c>
      <c r="M10" s="2">
        <v>1085</v>
      </c>
      <c r="N10" s="2">
        <v>4154</v>
      </c>
      <c r="O10" s="2">
        <v>1159</v>
      </c>
      <c r="P10" s="2">
        <v>308</v>
      </c>
      <c r="Q10" s="2">
        <v>999</v>
      </c>
      <c r="R10" s="2">
        <v>686</v>
      </c>
      <c r="S10" s="2">
        <v>3931</v>
      </c>
      <c r="T10" s="2">
        <v>1220</v>
      </c>
      <c r="U10" s="2">
        <v>4798</v>
      </c>
      <c r="V10" s="2">
        <v>3230</v>
      </c>
      <c r="W10" s="2">
        <v>6024</v>
      </c>
      <c r="X10" s="2">
        <v>508</v>
      </c>
      <c r="Y10" s="2">
        <v>201</v>
      </c>
      <c r="Z10" s="2">
        <v>201</v>
      </c>
      <c r="AA10" s="2">
        <v>114</v>
      </c>
      <c r="AB10" s="2">
        <v>169</v>
      </c>
      <c r="AC10" s="2">
        <v>163</v>
      </c>
      <c r="AD10" s="2">
        <v>7</v>
      </c>
      <c r="AE10" s="2">
        <v>43</v>
      </c>
      <c r="AF10" s="2">
        <v>194</v>
      </c>
      <c r="AG10" s="2">
        <v>63</v>
      </c>
      <c r="AH10" s="2">
        <v>149</v>
      </c>
    </row>
    <row r="11" spans="2:34" ht="9.75" customHeight="1">
      <c r="B11" s="6" t="s">
        <v>12</v>
      </c>
      <c r="C11" s="2">
        <v>6</v>
      </c>
      <c r="D11" s="2">
        <v>0</v>
      </c>
      <c r="E11" s="2">
        <v>8</v>
      </c>
      <c r="F11" s="2">
        <v>28</v>
      </c>
      <c r="G11" s="2">
        <v>10</v>
      </c>
      <c r="H11" s="2">
        <v>11</v>
      </c>
      <c r="I11" s="2">
        <v>103</v>
      </c>
      <c r="J11" s="2">
        <v>374</v>
      </c>
      <c r="K11" s="2">
        <v>9</v>
      </c>
      <c r="L11" s="2">
        <v>16</v>
      </c>
      <c r="M11" s="2">
        <v>34</v>
      </c>
      <c r="N11" s="2">
        <v>94</v>
      </c>
      <c r="O11" s="2">
        <v>84</v>
      </c>
      <c r="P11" s="2">
        <v>21</v>
      </c>
      <c r="Q11" s="2">
        <v>30</v>
      </c>
      <c r="R11" s="2">
        <v>30</v>
      </c>
      <c r="S11" s="2">
        <v>128</v>
      </c>
      <c r="T11" s="2">
        <v>25</v>
      </c>
      <c r="U11" s="2">
        <v>30</v>
      </c>
      <c r="V11" s="2">
        <v>55</v>
      </c>
      <c r="W11" s="2">
        <v>166</v>
      </c>
      <c r="X11" s="2">
        <v>29</v>
      </c>
      <c r="Y11" s="2">
        <v>10</v>
      </c>
      <c r="Z11" s="2">
        <v>4</v>
      </c>
      <c r="AA11" s="2">
        <v>6</v>
      </c>
      <c r="AB11" s="2">
        <v>9</v>
      </c>
      <c r="AC11" s="2">
        <v>6</v>
      </c>
      <c r="AD11" s="2">
        <v>0</v>
      </c>
      <c r="AE11" s="2">
        <v>5</v>
      </c>
      <c r="AF11" s="2">
        <v>9</v>
      </c>
      <c r="AG11" s="2">
        <v>5</v>
      </c>
      <c r="AH11" s="2">
        <v>7</v>
      </c>
    </row>
    <row r="12" spans="2:34" ht="9.75" customHeight="1">
      <c r="B12" s="6" t="s">
        <v>13</v>
      </c>
      <c r="C12" s="2">
        <v>57</v>
      </c>
      <c r="D12" s="2">
        <v>121</v>
      </c>
      <c r="E12" s="2">
        <v>70</v>
      </c>
      <c r="F12" s="2">
        <v>388</v>
      </c>
      <c r="G12" s="2">
        <v>89</v>
      </c>
      <c r="H12" s="2">
        <v>106</v>
      </c>
      <c r="I12" s="2">
        <v>781</v>
      </c>
      <c r="J12" s="2">
        <v>3057</v>
      </c>
      <c r="K12" s="2">
        <v>94</v>
      </c>
      <c r="L12" s="2">
        <v>191</v>
      </c>
      <c r="M12" s="2">
        <v>378</v>
      </c>
      <c r="N12" s="2">
        <v>815</v>
      </c>
      <c r="O12" s="2">
        <v>280</v>
      </c>
      <c r="P12" s="2">
        <v>82</v>
      </c>
      <c r="Q12" s="2">
        <v>290</v>
      </c>
      <c r="R12" s="2">
        <v>125</v>
      </c>
      <c r="S12" s="2">
        <v>1001</v>
      </c>
      <c r="T12" s="2">
        <v>289</v>
      </c>
      <c r="U12" s="2">
        <v>154</v>
      </c>
      <c r="V12" s="2">
        <v>652</v>
      </c>
      <c r="W12" s="2">
        <v>1591</v>
      </c>
      <c r="X12" s="2">
        <v>176</v>
      </c>
      <c r="Y12" s="2">
        <v>74</v>
      </c>
      <c r="Z12" s="2">
        <v>52</v>
      </c>
      <c r="AA12" s="2">
        <v>29</v>
      </c>
      <c r="AB12" s="2">
        <v>61</v>
      </c>
      <c r="AC12" s="2">
        <v>31</v>
      </c>
      <c r="AD12" s="2">
        <v>1</v>
      </c>
      <c r="AE12" s="2">
        <v>10</v>
      </c>
      <c r="AF12" s="2">
        <v>54</v>
      </c>
      <c r="AG12" s="2">
        <v>17</v>
      </c>
      <c r="AH12" s="2">
        <v>34</v>
      </c>
    </row>
    <row r="13" spans="1:34" ht="9.75" customHeight="1">
      <c r="A13" s="4" t="s">
        <v>143</v>
      </c>
      <c r="C13" s="3">
        <v>557</v>
      </c>
      <c r="D13" s="3">
        <v>581</v>
      </c>
      <c r="E13" s="3">
        <v>662</v>
      </c>
      <c r="F13" s="3">
        <v>3688</v>
      </c>
      <c r="G13" s="3">
        <v>902</v>
      </c>
      <c r="H13" s="3">
        <v>1036</v>
      </c>
      <c r="I13" s="3">
        <v>8960</v>
      </c>
      <c r="J13" s="3">
        <v>38389</v>
      </c>
      <c r="K13" s="3">
        <v>919</v>
      </c>
      <c r="L13" s="3">
        <v>1746</v>
      </c>
      <c r="M13" s="3">
        <v>2670</v>
      </c>
      <c r="N13" s="3">
        <v>10414</v>
      </c>
      <c r="O13" s="3">
        <v>3530</v>
      </c>
      <c r="P13" s="3">
        <v>934</v>
      </c>
      <c r="Q13" s="3">
        <v>2639</v>
      </c>
      <c r="R13" s="3">
        <v>1780</v>
      </c>
      <c r="S13" s="3">
        <v>9860</v>
      </c>
      <c r="T13" s="3">
        <v>3091</v>
      </c>
      <c r="U13" s="3">
        <v>9139</v>
      </c>
      <c r="V13" s="3">
        <v>8046</v>
      </c>
      <c r="W13" s="3">
        <v>15894</v>
      </c>
      <c r="X13" s="3">
        <v>1718</v>
      </c>
      <c r="Y13" s="3">
        <v>548</v>
      </c>
      <c r="Z13" s="3">
        <v>539</v>
      </c>
      <c r="AA13" s="3">
        <v>315</v>
      </c>
      <c r="AB13" s="3">
        <v>466</v>
      </c>
      <c r="AC13" s="3">
        <v>443</v>
      </c>
      <c r="AD13" s="3">
        <v>21</v>
      </c>
      <c r="AE13" s="3">
        <v>113</v>
      </c>
      <c r="AF13" s="3">
        <v>547</v>
      </c>
      <c r="AG13" s="3">
        <v>220</v>
      </c>
      <c r="AH13" s="3">
        <v>376</v>
      </c>
    </row>
    <row r="14" spans="2:34" s="5" customFormat="1" ht="9.75" customHeight="1">
      <c r="B14" s="7" t="s">
        <v>144</v>
      </c>
      <c r="C14" s="5">
        <f aca="true" t="shared" si="0" ref="C14:AH14">C13/130749</f>
        <v>0.0042600708227213974</v>
      </c>
      <c r="D14" s="5">
        <f t="shared" si="0"/>
        <v>0.004443628631958944</v>
      </c>
      <c r="E14" s="5">
        <f t="shared" si="0"/>
        <v>0.005063136238135664</v>
      </c>
      <c r="F14" s="5">
        <f t="shared" si="0"/>
        <v>0.028206716686169683</v>
      </c>
      <c r="G14" s="5">
        <f t="shared" si="0"/>
        <v>0.006898714330511132</v>
      </c>
      <c r="H14" s="5">
        <f t="shared" si="0"/>
        <v>0.007923578765420767</v>
      </c>
      <c r="I14" s="5">
        <f t="shared" si="0"/>
        <v>0.06852824878201745</v>
      </c>
      <c r="J14" s="5">
        <f t="shared" si="0"/>
        <v>0.29360836411750757</v>
      </c>
      <c r="K14" s="5">
        <f t="shared" si="0"/>
        <v>0.007028734445387728</v>
      </c>
      <c r="L14" s="5">
        <f t="shared" si="0"/>
        <v>0.013353830622031526</v>
      </c>
      <c r="M14" s="5">
        <f t="shared" si="0"/>
        <v>0.020420806277677075</v>
      </c>
      <c r="N14" s="5">
        <f t="shared" si="0"/>
        <v>0.07964879272499216</v>
      </c>
      <c r="O14" s="5">
        <f t="shared" si="0"/>
        <v>0.0269982944420225</v>
      </c>
      <c r="P14" s="5">
        <f t="shared" si="0"/>
        <v>0.007143458076161195</v>
      </c>
      <c r="Q14" s="5">
        <f t="shared" si="0"/>
        <v>0.02018371077407858</v>
      </c>
      <c r="R14" s="5">
        <f t="shared" si="0"/>
        <v>0.013613870851784718</v>
      </c>
      <c r="S14" s="5">
        <f t="shared" si="0"/>
        <v>0.07541166662842545</v>
      </c>
      <c r="T14" s="5">
        <f t="shared" si="0"/>
        <v>0.023640716181385708</v>
      </c>
      <c r="U14" s="5">
        <f t="shared" si="0"/>
        <v>0.06989728410924749</v>
      </c>
      <c r="V14" s="5">
        <f t="shared" si="0"/>
        <v>0.06153775554688755</v>
      </c>
      <c r="W14" s="5">
        <f t="shared" si="0"/>
        <v>0.12156115916756534</v>
      </c>
      <c r="X14" s="5">
        <f t="shared" si="0"/>
        <v>0.013139679844587722</v>
      </c>
      <c r="Y14" s="5">
        <f t="shared" si="0"/>
        <v>0.004191236644257318</v>
      </c>
      <c r="Z14" s="5">
        <f t="shared" si="0"/>
        <v>0.004122402465793237</v>
      </c>
      <c r="AA14" s="5">
        <f t="shared" si="0"/>
        <v>0.002409196246242801</v>
      </c>
      <c r="AB14" s="5">
        <f t="shared" si="0"/>
        <v>0.003564080796029033</v>
      </c>
      <c r="AC14" s="5">
        <f t="shared" si="0"/>
        <v>0.0033881712288430506</v>
      </c>
      <c r="AD14" s="5">
        <f t="shared" si="0"/>
        <v>0.0001606130830828534</v>
      </c>
      <c r="AE14" s="5">
        <f t="shared" si="0"/>
        <v>0.0008642513518267826</v>
      </c>
      <c r="AF14" s="5">
        <f t="shared" si="0"/>
        <v>0.004183588402205753</v>
      </c>
      <c r="AG14" s="5">
        <f t="shared" si="0"/>
        <v>0.0016826132513441784</v>
      </c>
      <c r="AH14" s="5">
        <f t="shared" si="0"/>
        <v>0.0028757390113882324</v>
      </c>
    </row>
    <row r="15" spans="2:34" ht="4.5" customHeight="1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9.75" customHeight="1">
      <c r="A16" s="4" t="s">
        <v>20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9.75" customHeight="1">
      <c r="B17" s="6" t="s">
        <v>15</v>
      </c>
      <c r="C17" s="2">
        <v>21</v>
      </c>
      <c r="D17" s="2">
        <v>40</v>
      </c>
      <c r="E17" s="2">
        <v>30</v>
      </c>
      <c r="F17" s="2">
        <v>147</v>
      </c>
      <c r="G17" s="2">
        <v>15</v>
      </c>
      <c r="H17" s="2">
        <v>31</v>
      </c>
      <c r="I17" s="2">
        <v>351</v>
      </c>
      <c r="J17" s="2">
        <v>1510</v>
      </c>
      <c r="K17" s="2">
        <v>58</v>
      </c>
      <c r="L17" s="2">
        <v>70</v>
      </c>
      <c r="M17" s="2">
        <v>103</v>
      </c>
      <c r="N17" s="2">
        <v>643</v>
      </c>
      <c r="O17" s="2">
        <v>145</v>
      </c>
      <c r="P17" s="2">
        <v>42</v>
      </c>
      <c r="Q17" s="2">
        <v>96</v>
      </c>
      <c r="R17" s="2">
        <v>96</v>
      </c>
      <c r="S17" s="2">
        <v>379</v>
      </c>
      <c r="T17" s="2">
        <v>96</v>
      </c>
      <c r="U17" s="2">
        <v>107</v>
      </c>
      <c r="V17" s="2">
        <v>406</v>
      </c>
      <c r="W17" s="2">
        <v>551</v>
      </c>
      <c r="X17" s="2">
        <v>32</v>
      </c>
      <c r="Y17" s="2">
        <v>38</v>
      </c>
      <c r="Z17" s="2">
        <v>28</v>
      </c>
      <c r="AA17" s="2">
        <v>13</v>
      </c>
      <c r="AB17" s="2">
        <v>18</v>
      </c>
      <c r="AC17" s="2">
        <v>18</v>
      </c>
      <c r="AD17" s="2">
        <v>1</v>
      </c>
      <c r="AE17" s="2">
        <v>5</v>
      </c>
      <c r="AF17" s="2">
        <v>27</v>
      </c>
      <c r="AG17" s="2">
        <v>7</v>
      </c>
      <c r="AH17" s="2">
        <v>14</v>
      </c>
    </row>
    <row r="18" spans="2:34" ht="9.75" customHeight="1">
      <c r="B18" s="6" t="s">
        <v>16</v>
      </c>
      <c r="C18" s="2">
        <v>194</v>
      </c>
      <c r="D18" s="2">
        <v>188</v>
      </c>
      <c r="E18" s="2">
        <v>223</v>
      </c>
      <c r="F18" s="2">
        <v>1165</v>
      </c>
      <c r="G18" s="2">
        <v>71</v>
      </c>
      <c r="H18" s="2">
        <v>442</v>
      </c>
      <c r="I18" s="2">
        <v>3777</v>
      </c>
      <c r="J18" s="2">
        <v>12758</v>
      </c>
      <c r="K18" s="2">
        <v>381</v>
      </c>
      <c r="L18" s="2">
        <v>678</v>
      </c>
      <c r="M18" s="2">
        <v>390</v>
      </c>
      <c r="N18" s="2">
        <v>1184</v>
      </c>
      <c r="O18" s="2">
        <v>502</v>
      </c>
      <c r="P18" s="2">
        <v>97</v>
      </c>
      <c r="Q18" s="2">
        <v>317</v>
      </c>
      <c r="R18" s="2">
        <v>235</v>
      </c>
      <c r="S18" s="2">
        <v>1483</v>
      </c>
      <c r="T18" s="2">
        <v>332</v>
      </c>
      <c r="U18" s="2">
        <v>662</v>
      </c>
      <c r="V18" s="2">
        <v>1412</v>
      </c>
      <c r="W18" s="2">
        <v>2662</v>
      </c>
      <c r="X18" s="2">
        <v>336</v>
      </c>
      <c r="Y18" s="2">
        <v>241</v>
      </c>
      <c r="Z18" s="2">
        <v>90</v>
      </c>
      <c r="AA18" s="2">
        <v>61</v>
      </c>
      <c r="AB18" s="2">
        <v>81</v>
      </c>
      <c r="AC18" s="2">
        <v>41</v>
      </c>
      <c r="AD18" s="2">
        <v>9</v>
      </c>
      <c r="AE18" s="2">
        <v>47</v>
      </c>
      <c r="AF18" s="2">
        <v>102</v>
      </c>
      <c r="AG18" s="2">
        <v>110</v>
      </c>
      <c r="AH18" s="2">
        <v>77</v>
      </c>
    </row>
    <row r="19" spans="2:34" ht="9.75" customHeight="1">
      <c r="B19" s="6" t="s">
        <v>17</v>
      </c>
      <c r="C19" s="2">
        <v>98</v>
      </c>
      <c r="D19" s="2">
        <v>113</v>
      </c>
      <c r="E19" s="2">
        <v>161</v>
      </c>
      <c r="F19" s="2">
        <v>820</v>
      </c>
      <c r="G19" s="2">
        <v>65</v>
      </c>
      <c r="H19" s="2">
        <v>247</v>
      </c>
      <c r="I19" s="2">
        <v>2883</v>
      </c>
      <c r="J19" s="2">
        <v>9732</v>
      </c>
      <c r="K19" s="2">
        <v>207</v>
      </c>
      <c r="L19" s="2">
        <v>696</v>
      </c>
      <c r="M19" s="2">
        <v>218</v>
      </c>
      <c r="N19" s="2">
        <v>750</v>
      </c>
      <c r="O19" s="2">
        <v>321</v>
      </c>
      <c r="P19" s="2">
        <v>106</v>
      </c>
      <c r="Q19" s="2">
        <v>190</v>
      </c>
      <c r="R19" s="2">
        <v>195</v>
      </c>
      <c r="S19" s="2">
        <v>896</v>
      </c>
      <c r="T19" s="2">
        <v>202</v>
      </c>
      <c r="U19" s="2">
        <v>541</v>
      </c>
      <c r="V19" s="2">
        <v>740</v>
      </c>
      <c r="W19" s="2">
        <v>1351</v>
      </c>
      <c r="X19" s="2">
        <v>213</v>
      </c>
      <c r="Y19" s="2">
        <v>216</v>
      </c>
      <c r="Z19" s="2">
        <v>58</v>
      </c>
      <c r="AA19" s="2">
        <v>26</v>
      </c>
      <c r="AB19" s="2">
        <v>37</v>
      </c>
      <c r="AC19" s="2">
        <v>69</v>
      </c>
      <c r="AD19" s="2">
        <v>10</v>
      </c>
      <c r="AE19" s="2">
        <v>21</v>
      </c>
      <c r="AF19" s="2">
        <v>68</v>
      </c>
      <c r="AG19" s="2">
        <v>81</v>
      </c>
      <c r="AH19" s="2">
        <v>50</v>
      </c>
    </row>
    <row r="20" spans="2:34" ht="9.75" customHeight="1">
      <c r="B20" s="6" t="s">
        <v>18</v>
      </c>
      <c r="C20" s="2">
        <v>714</v>
      </c>
      <c r="D20" s="2">
        <v>146</v>
      </c>
      <c r="E20" s="2">
        <v>143</v>
      </c>
      <c r="F20" s="2">
        <v>1404</v>
      </c>
      <c r="G20" s="2">
        <v>85</v>
      </c>
      <c r="H20" s="2">
        <v>443</v>
      </c>
      <c r="I20" s="2">
        <v>6393</v>
      </c>
      <c r="J20" s="2">
        <v>31019</v>
      </c>
      <c r="K20" s="2">
        <v>994</v>
      </c>
      <c r="L20" s="2">
        <v>831</v>
      </c>
      <c r="M20" s="2">
        <v>360</v>
      </c>
      <c r="N20" s="2">
        <v>1177</v>
      </c>
      <c r="O20" s="2">
        <v>596</v>
      </c>
      <c r="P20" s="2">
        <v>147</v>
      </c>
      <c r="Q20" s="2">
        <v>312</v>
      </c>
      <c r="R20" s="2">
        <v>333</v>
      </c>
      <c r="S20" s="2">
        <v>1148</v>
      </c>
      <c r="T20" s="2">
        <v>280</v>
      </c>
      <c r="U20" s="2">
        <v>2129</v>
      </c>
      <c r="V20" s="2">
        <v>1640</v>
      </c>
      <c r="W20" s="2">
        <v>4176</v>
      </c>
      <c r="X20" s="2">
        <v>556</v>
      </c>
      <c r="Y20" s="2">
        <v>310</v>
      </c>
      <c r="Z20" s="2">
        <v>91</v>
      </c>
      <c r="AA20" s="2">
        <v>54</v>
      </c>
      <c r="AB20" s="2">
        <v>91</v>
      </c>
      <c r="AC20" s="2">
        <v>69</v>
      </c>
      <c r="AD20" s="2">
        <v>19</v>
      </c>
      <c r="AE20" s="2">
        <v>79</v>
      </c>
      <c r="AF20" s="2">
        <v>101</v>
      </c>
      <c r="AG20" s="2">
        <v>170</v>
      </c>
      <c r="AH20" s="2">
        <v>87</v>
      </c>
    </row>
    <row r="21" spans="2:34" ht="9.75" customHeight="1">
      <c r="B21" s="6" t="s">
        <v>19</v>
      </c>
      <c r="C21" s="2">
        <v>21</v>
      </c>
      <c r="D21" s="2">
        <v>31</v>
      </c>
      <c r="E21" s="2">
        <v>29</v>
      </c>
      <c r="F21" s="2">
        <v>147</v>
      </c>
      <c r="G21" s="2">
        <v>13</v>
      </c>
      <c r="H21" s="2">
        <v>48</v>
      </c>
      <c r="I21" s="2">
        <v>334</v>
      </c>
      <c r="J21" s="2">
        <v>1113</v>
      </c>
      <c r="K21" s="2">
        <v>44</v>
      </c>
      <c r="L21" s="2">
        <v>74</v>
      </c>
      <c r="M21" s="2">
        <v>93</v>
      </c>
      <c r="N21" s="2">
        <v>298</v>
      </c>
      <c r="O21" s="2">
        <v>117</v>
      </c>
      <c r="P21" s="2">
        <v>49</v>
      </c>
      <c r="Q21" s="2">
        <v>105</v>
      </c>
      <c r="R21" s="2">
        <v>74</v>
      </c>
      <c r="S21" s="2">
        <v>339</v>
      </c>
      <c r="T21" s="2">
        <v>88</v>
      </c>
      <c r="U21" s="2">
        <v>72</v>
      </c>
      <c r="V21" s="2">
        <v>201</v>
      </c>
      <c r="W21" s="2">
        <v>388</v>
      </c>
      <c r="X21" s="2">
        <v>65</v>
      </c>
      <c r="Y21" s="2">
        <v>25</v>
      </c>
      <c r="Z21" s="2">
        <v>20</v>
      </c>
      <c r="AA21" s="2">
        <v>18</v>
      </c>
      <c r="AB21" s="2">
        <v>23</v>
      </c>
      <c r="AC21" s="2">
        <v>21</v>
      </c>
      <c r="AD21" s="2">
        <v>1</v>
      </c>
      <c r="AE21" s="2">
        <v>5</v>
      </c>
      <c r="AF21" s="2">
        <v>25</v>
      </c>
      <c r="AG21" s="2">
        <v>9</v>
      </c>
      <c r="AH21" s="2">
        <v>24</v>
      </c>
    </row>
    <row r="22" spans="1:34" ht="9.75" customHeight="1">
      <c r="A22" s="4" t="s">
        <v>143</v>
      </c>
      <c r="C22" s="3">
        <v>1048</v>
      </c>
      <c r="D22" s="3">
        <v>518</v>
      </c>
      <c r="E22" s="3">
        <v>586</v>
      </c>
      <c r="F22" s="3">
        <v>3683</v>
      </c>
      <c r="G22" s="3">
        <v>249</v>
      </c>
      <c r="H22" s="3">
        <v>1211</v>
      </c>
      <c r="I22" s="3">
        <v>13738</v>
      </c>
      <c r="J22" s="3">
        <v>56132</v>
      </c>
      <c r="K22" s="3">
        <v>1684</v>
      </c>
      <c r="L22" s="3">
        <v>2349</v>
      </c>
      <c r="M22" s="3">
        <v>1164</v>
      </c>
      <c r="N22" s="3">
        <v>4052</v>
      </c>
      <c r="O22" s="3">
        <v>1681</v>
      </c>
      <c r="P22" s="3">
        <v>441</v>
      </c>
      <c r="Q22" s="3">
        <v>1020</v>
      </c>
      <c r="R22" s="3">
        <v>933</v>
      </c>
      <c r="S22" s="3">
        <v>4245</v>
      </c>
      <c r="T22" s="3">
        <v>998</v>
      </c>
      <c r="U22" s="3">
        <v>3511</v>
      </c>
      <c r="V22" s="3">
        <v>4399</v>
      </c>
      <c r="W22" s="3">
        <v>9128</v>
      </c>
      <c r="X22" s="3">
        <v>1202</v>
      </c>
      <c r="Y22" s="3">
        <v>830</v>
      </c>
      <c r="Z22" s="3">
        <v>287</v>
      </c>
      <c r="AA22" s="3">
        <v>172</v>
      </c>
      <c r="AB22" s="3">
        <v>250</v>
      </c>
      <c r="AC22" s="3">
        <v>218</v>
      </c>
      <c r="AD22" s="3">
        <v>40</v>
      </c>
      <c r="AE22" s="3">
        <v>157</v>
      </c>
      <c r="AF22" s="3">
        <v>323</v>
      </c>
      <c r="AG22" s="3">
        <v>377</v>
      </c>
      <c r="AH22" s="3">
        <v>252</v>
      </c>
    </row>
    <row r="23" spans="2:34" s="5" customFormat="1" ht="9.75" customHeight="1">
      <c r="B23" s="7" t="s">
        <v>144</v>
      </c>
      <c r="C23" s="5">
        <f aca="true" t="shared" si="1" ref="C23:AH23">C22/116888</f>
        <v>0.008965847649031551</v>
      </c>
      <c r="D23" s="5">
        <f t="shared" si="1"/>
        <v>0.0044315926356854425</v>
      </c>
      <c r="E23" s="5">
        <f t="shared" si="1"/>
        <v>0.005013346109095887</v>
      </c>
      <c r="F23" s="5">
        <f t="shared" si="1"/>
        <v>0.031508794743686265</v>
      </c>
      <c r="G23" s="5">
        <f t="shared" si="1"/>
        <v>0.0021302443364588325</v>
      </c>
      <c r="H23" s="5">
        <f t="shared" si="1"/>
        <v>0.01036034494558894</v>
      </c>
      <c r="I23" s="5">
        <f t="shared" si="1"/>
        <v>0.1175313120251865</v>
      </c>
      <c r="J23" s="5">
        <f t="shared" si="1"/>
        <v>0.4802203819040449</v>
      </c>
      <c r="K23" s="5">
        <f t="shared" si="1"/>
        <v>0.014406953665046882</v>
      </c>
      <c r="L23" s="5">
        <f t="shared" si="1"/>
        <v>0.02009616042707549</v>
      </c>
      <c r="M23" s="5">
        <f t="shared" si="1"/>
        <v>0.009958250633084663</v>
      </c>
      <c r="N23" s="5">
        <f t="shared" si="1"/>
        <v>0.03466566285675176</v>
      </c>
      <c r="O23" s="5">
        <f t="shared" si="1"/>
        <v>0.014381288070631717</v>
      </c>
      <c r="P23" s="5">
        <f t="shared" si="1"/>
        <v>0.0037728423790294985</v>
      </c>
      <c r="Q23" s="5">
        <f t="shared" si="1"/>
        <v>0.008726302101156663</v>
      </c>
      <c r="R23" s="5">
        <f t="shared" si="1"/>
        <v>0.00798199986311683</v>
      </c>
      <c r="S23" s="5">
        <f t="shared" si="1"/>
        <v>0.03631681609746082</v>
      </c>
      <c r="T23" s="5">
        <f t="shared" si="1"/>
        <v>0.008538087742112108</v>
      </c>
      <c r="U23" s="5">
        <f t="shared" si="1"/>
        <v>0.030037300663883375</v>
      </c>
      <c r="V23" s="5">
        <f t="shared" si="1"/>
        <v>0.037634316610772704</v>
      </c>
      <c r="W23" s="5">
        <f t="shared" si="1"/>
        <v>0.07809184860721374</v>
      </c>
      <c r="X23" s="5">
        <f t="shared" si="1"/>
        <v>0.01028334816234344</v>
      </c>
      <c r="Y23" s="5">
        <f t="shared" si="1"/>
        <v>0.007100814454862775</v>
      </c>
      <c r="Z23" s="5">
        <f t="shared" si="1"/>
        <v>0.0024553418657176102</v>
      </c>
      <c r="AA23" s="5">
        <f t="shared" si="1"/>
        <v>0.0014714940798028883</v>
      </c>
      <c r="AB23" s="5">
        <f t="shared" si="1"/>
        <v>0.0021387995345972213</v>
      </c>
      <c r="AC23" s="5">
        <f t="shared" si="1"/>
        <v>0.0018650331941687769</v>
      </c>
      <c r="AD23" s="5">
        <f t="shared" si="1"/>
        <v>0.0003422079255355554</v>
      </c>
      <c r="AE23" s="5">
        <f t="shared" si="1"/>
        <v>0.001343166107727055</v>
      </c>
      <c r="AF23" s="5">
        <f t="shared" si="1"/>
        <v>0.0027633289986996098</v>
      </c>
      <c r="AG23" s="5">
        <f t="shared" si="1"/>
        <v>0.0032253096981726096</v>
      </c>
      <c r="AH23" s="5">
        <f t="shared" si="1"/>
        <v>0.002155909930873999</v>
      </c>
    </row>
    <row r="24" spans="2:34" ht="4.5" customHeight="1"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9.75" customHeight="1">
      <c r="A25" s="4" t="s">
        <v>26</v>
      </c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9.75" customHeight="1">
      <c r="B26" s="6" t="s">
        <v>5</v>
      </c>
      <c r="C26" s="2">
        <v>289</v>
      </c>
      <c r="D26" s="2">
        <v>240</v>
      </c>
      <c r="E26" s="2">
        <v>282</v>
      </c>
      <c r="F26" s="2">
        <v>1520</v>
      </c>
      <c r="G26" s="2">
        <v>116</v>
      </c>
      <c r="H26" s="2">
        <v>398</v>
      </c>
      <c r="I26" s="2">
        <v>3720</v>
      </c>
      <c r="J26" s="2">
        <v>16219</v>
      </c>
      <c r="K26" s="2">
        <v>651</v>
      </c>
      <c r="L26" s="2">
        <v>779</v>
      </c>
      <c r="M26" s="2">
        <v>699</v>
      </c>
      <c r="N26" s="2">
        <v>3525</v>
      </c>
      <c r="O26" s="2">
        <v>1134</v>
      </c>
      <c r="P26" s="2">
        <v>271</v>
      </c>
      <c r="Q26" s="2">
        <v>979</v>
      </c>
      <c r="R26" s="2">
        <v>641</v>
      </c>
      <c r="S26" s="2">
        <v>3107</v>
      </c>
      <c r="T26" s="2">
        <v>1190</v>
      </c>
      <c r="U26" s="2">
        <v>1029</v>
      </c>
      <c r="V26" s="2">
        <v>1441</v>
      </c>
      <c r="W26" s="2">
        <v>6565</v>
      </c>
      <c r="X26" s="2">
        <v>588</v>
      </c>
      <c r="Y26" s="2">
        <v>335</v>
      </c>
      <c r="Z26" s="2">
        <v>249</v>
      </c>
      <c r="AA26" s="2">
        <v>100</v>
      </c>
      <c r="AB26" s="2">
        <v>176</v>
      </c>
      <c r="AC26" s="2">
        <v>197</v>
      </c>
      <c r="AD26" s="2">
        <v>16</v>
      </c>
      <c r="AE26" s="2">
        <v>66</v>
      </c>
      <c r="AF26" s="2">
        <v>246</v>
      </c>
      <c r="AG26" s="2">
        <v>117</v>
      </c>
      <c r="AH26" s="2">
        <v>127</v>
      </c>
    </row>
    <row r="27" spans="2:34" ht="9.75" customHeight="1">
      <c r="B27" s="6" t="s">
        <v>21</v>
      </c>
      <c r="C27" s="2">
        <v>10</v>
      </c>
      <c r="D27" s="2">
        <v>8</v>
      </c>
      <c r="E27" s="2">
        <v>7</v>
      </c>
      <c r="F27" s="2">
        <v>34</v>
      </c>
      <c r="G27" s="2">
        <v>4</v>
      </c>
      <c r="H27" s="2">
        <v>10</v>
      </c>
      <c r="I27" s="2">
        <v>108</v>
      </c>
      <c r="J27" s="2">
        <v>391</v>
      </c>
      <c r="K27" s="2">
        <v>19</v>
      </c>
      <c r="L27" s="2">
        <v>16</v>
      </c>
      <c r="M27" s="2">
        <v>41</v>
      </c>
      <c r="N27" s="2">
        <v>193</v>
      </c>
      <c r="O27" s="2">
        <v>80</v>
      </c>
      <c r="P27" s="2">
        <v>7</v>
      </c>
      <c r="Q27" s="2">
        <v>47</v>
      </c>
      <c r="R27" s="2">
        <v>60</v>
      </c>
      <c r="S27" s="2">
        <v>171</v>
      </c>
      <c r="T27" s="2">
        <v>57</v>
      </c>
      <c r="U27" s="2">
        <v>22</v>
      </c>
      <c r="V27" s="2">
        <v>55</v>
      </c>
      <c r="W27" s="2">
        <v>404</v>
      </c>
      <c r="X27" s="2">
        <v>19</v>
      </c>
      <c r="Y27" s="2">
        <v>10</v>
      </c>
      <c r="Z27" s="2">
        <v>9</v>
      </c>
      <c r="AA27" s="2">
        <v>6</v>
      </c>
      <c r="AB27" s="2">
        <v>11</v>
      </c>
      <c r="AC27" s="2">
        <v>10</v>
      </c>
      <c r="AD27" s="2">
        <v>4</v>
      </c>
      <c r="AE27" s="2">
        <v>5</v>
      </c>
      <c r="AF27" s="2">
        <v>7</v>
      </c>
      <c r="AG27" s="2">
        <v>0</v>
      </c>
      <c r="AH27" s="2">
        <v>2</v>
      </c>
    </row>
    <row r="28" spans="2:34" ht="9.75" customHeight="1">
      <c r="B28" s="6" t="s">
        <v>22</v>
      </c>
      <c r="C28" s="2">
        <v>23</v>
      </c>
      <c r="D28" s="2">
        <v>23</v>
      </c>
      <c r="E28" s="2">
        <v>18</v>
      </c>
      <c r="F28" s="2">
        <v>110</v>
      </c>
      <c r="G28" s="2">
        <v>6</v>
      </c>
      <c r="H28" s="2">
        <v>37</v>
      </c>
      <c r="I28" s="2">
        <v>243</v>
      </c>
      <c r="J28" s="2">
        <v>989</v>
      </c>
      <c r="K28" s="2">
        <v>56</v>
      </c>
      <c r="L28" s="2">
        <v>46</v>
      </c>
      <c r="M28" s="2">
        <v>85</v>
      </c>
      <c r="N28" s="2">
        <v>539</v>
      </c>
      <c r="O28" s="2">
        <v>218</v>
      </c>
      <c r="P28" s="2">
        <v>28</v>
      </c>
      <c r="Q28" s="2">
        <v>142</v>
      </c>
      <c r="R28" s="2">
        <v>110</v>
      </c>
      <c r="S28" s="2">
        <v>552</v>
      </c>
      <c r="T28" s="2">
        <v>124</v>
      </c>
      <c r="U28" s="2">
        <v>79</v>
      </c>
      <c r="V28" s="2">
        <v>181</v>
      </c>
      <c r="W28" s="2">
        <v>964</v>
      </c>
      <c r="X28" s="2">
        <v>61</v>
      </c>
      <c r="Y28" s="2">
        <v>24</v>
      </c>
      <c r="Z28" s="2">
        <v>46</v>
      </c>
      <c r="AA28" s="2">
        <v>21</v>
      </c>
      <c r="AB28" s="2">
        <v>14</v>
      </c>
      <c r="AC28" s="2">
        <v>5</v>
      </c>
      <c r="AD28" s="2">
        <v>0</v>
      </c>
      <c r="AE28" s="2">
        <v>12</v>
      </c>
      <c r="AF28" s="2">
        <v>17</v>
      </c>
      <c r="AG28" s="2">
        <v>2</v>
      </c>
      <c r="AH28" s="2">
        <v>9</v>
      </c>
    </row>
    <row r="29" spans="2:34" ht="9.75" customHeight="1">
      <c r="B29" s="6" t="s">
        <v>23</v>
      </c>
      <c r="C29" s="2">
        <v>218</v>
      </c>
      <c r="D29" s="2">
        <v>71</v>
      </c>
      <c r="E29" s="2">
        <v>105</v>
      </c>
      <c r="F29" s="2">
        <v>294</v>
      </c>
      <c r="G29" s="2">
        <v>45</v>
      </c>
      <c r="H29" s="2">
        <v>104</v>
      </c>
      <c r="I29" s="2">
        <v>1118</v>
      </c>
      <c r="J29" s="2">
        <v>4659</v>
      </c>
      <c r="K29" s="2">
        <v>444</v>
      </c>
      <c r="L29" s="2">
        <v>252</v>
      </c>
      <c r="M29" s="2">
        <v>329</v>
      </c>
      <c r="N29" s="2">
        <v>1294</v>
      </c>
      <c r="O29" s="2">
        <v>495</v>
      </c>
      <c r="P29" s="2">
        <v>107</v>
      </c>
      <c r="Q29" s="2">
        <v>330</v>
      </c>
      <c r="R29" s="2">
        <v>316</v>
      </c>
      <c r="S29" s="2">
        <v>1244</v>
      </c>
      <c r="T29" s="2">
        <v>398</v>
      </c>
      <c r="U29" s="2">
        <v>1998</v>
      </c>
      <c r="V29" s="2">
        <v>642</v>
      </c>
      <c r="W29" s="2">
        <v>3520</v>
      </c>
      <c r="X29" s="2">
        <v>203</v>
      </c>
      <c r="Y29" s="2">
        <v>123</v>
      </c>
      <c r="Z29" s="2">
        <v>74</v>
      </c>
      <c r="AA29" s="2">
        <v>44</v>
      </c>
      <c r="AB29" s="2">
        <v>49</v>
      </c>
      <c r="AC29" s="2">
        <v>47</v>
      </c>
      <c r="AD29" s="2">
        <v>10</v>
      </c>
      <c r="AE29" s="2">
        <v>41</v>
      </c>
      <c r="AF29" s="2">
        <v>80</v>
      </c>
      <c r="AG29" s="2">
        <v>169</v>
      </c>
      <c r="AH29" s="2">
        <v>37</v>
      </c>
    </row>
    <row r="30" spans="2:34" ht="9.75" customHeight="1">
      <c r="B30" s="6" t="s">
        <v>24</v>
      </c>
      <c r="C30" s="2">
        <v>88</v>
      </c>
      <c r="D30" s="2">
        <v>40</v>
      </c>
      <c r="E30" s="2">
        <v>91</v>
      </c>
      <c r="F30" s="2">
        <v>276</v>
      </c>
      <c r="G30" s="2">
        <v>42</v>
      </c>
      <c r="H30" s="2">
        <v>96</v>
      </c>
      <c r="I30" s="2">
        <v>531</v>
      </c>
      <c r="J30" s="2">
        <v>2684</v>
      </c>
      <c r="K30" s="2">
        <v>185</v>
      </c>
      <c r="L30" s="2">
        <v>113</v>
      </c>
      <c r="M30" s="2">
        <v>409</v>
      </c>
      <c r="N30" s="2">
        <v>1204</v>
      </c>
      <c r="O30" s="2">
        <v>559</v>
      </c>
      <c r="P30" s="2">
        <v>106</v>
      </c>
      <c r="Q30" s="2">
        <v>279</v>
      </c>
      <c r="R30" s="2">
        <v>324</v>
      </c>
      <c r="S30" s="2">
        <v>1297</v>
      </c>
      <c r="T30" s="2">
        <v>412</v>
      </c>
      <c r="U30" s="2">
        <v>1423</v>
      </c>
      <c r="V30" s="2">
        <v>354</v>
      </c>
      <c r="W30" s="2">
        <v>2648</v>
      </c>
      <c r="X30" s="2">
        <v>189</v>
      </c>
      <c r="Y30" s="2">
        <v>80</v>
      </c>
      <c r="Z30" s="2">
        <v>71</v>
      </c>
      <c r="AA30" s="2">
        <v>50</v>
      </c>
      <c r="AB30" s="2">
        <v>36</v>
      </c>
      <c r="AC30" s="2">
        <v>58</v>
      </c>
      <c r="AD30" s="2">
        <v>10</v>
      </c>
      <c r="AE30" s="2">
        <v>23</v>
      </c>
      <c r="AF30" s="2">
        <v>62</v>
      </c>
      <c r="AG30" s="2">
        <v>17</v>
      </c>
      <c r="AH30" s="2">
        <v>57</v>
      </c>
    </row>
    <row r="31" spans="2:34" ht="9.75" customHeight="1">
      <c r="B31" s="6" t="s">
        <v>25</v>
      </c>
      <c r="C31" s="2">
        <v>99</v>
      </c>
      <c r="D31" s="2">
        <v>31</v>
      </c>
      <c r="E31" s="2">
        <v>52</v>
      </c>
      <c r="F31" s="2">
        <v>236</v>
      </c>
      <c r="G31" s="2">
        <v>11</v>
      </c>
      <c r="H31" s="2">
        <v>58</v>
      </c>
      <c r="I31" s="2">
        <v>572</v>
      </c>
      <c r="J31" s="2">
        <v>2737</v>
      </c>
      <c r="K31" s="2">
        <v>195</v>
      </c>
      <c r="L31" s="2">
        <v>128</v>
      </c>
      <c r="M31" s="2">
        <v>211</v>
      </c>
      <c r="N31" s="2">
        <v>998</v>
      </c>
      <c r="O31" s="2">
        <v>426</v>
      </c>
      <c r="P31" s="2">
        <v>45</v>
      </c>
      <c r="Q31" s="2">
        <v>266</v>
      </c>
      <c r="R31" s="2">
        <v>327</v>
      </c>
      <c r="S31" s="2">
        <v>648</v>
      </c>
      <c r="T31" s="2">
        <v>162</v>
      </c>
      <c r="U31" s="2">
        <v>1051</v>
      </c>
      <c r="V31" s="2">
        <v>228</v>
      </c>
      <c r="W31" s="2">
        <v>2393</v>
      </c>
      <c r="X31" s="2">
        <v>189</v>
      </c>
      <c r="Y31" s="2">
        <v>94</v>
      </c>
      <c r="Z31" s="2">
        <v>67</v>
      </c>
      <c r="AA31" s="2">
        <v>41</v>
      </c>
      <c r="AB31" s="2">
        <v>35</v>
      </c>
      <c r="AC31" s="2">
        <v>32</v>
      </c>
      <c r="AD31" s="2">
        <v>7</v>
      </c>
      <c r="AE31" s="2">
        <v>20</v>
      </c>
      <c r="AF31" s="2">
        <v>35</v>
      </c>
      <c r="AG31" s="2">
        <v>19</v>
      </c>
      <c r="AH31" s="2">
        <v>21</v>
      </c>
    </row>
    <row r="32" spans="1:34" ht="9.75" customHeight="1">
      <c r="A32" s="4" t="s">
        <v>143</v>
      </c>
      <c r="C32" s="3">
        <v>727</v>
      </c>
      <c r="D32" s="3">
        <v>413</v>
      </c>
      <c r="E32" s="3">
        <v>555</v>
      </c>
      <c r="F32" s="3">
        <v>2470</v>
      </c>
      <c r="G32" s="3">
        <v>224</v>
      </c>
      <c r="H32" s="3">
        <v>703</v>
      </c>
      <c r="I32" s="3">
        <v>6292</v>
      </c>
      <c r="J32" s="3">
        <v>27679</v>
      </c>
      <c r="K32" s="3">
        <v>1550</v>
      </c>
      <c r="L32" s="3">
        <v>1334</v>
      </c>
      <c r="M32" s="3">
        <v>1774</v>
      </c>
      <c r="N32" s="3">
        <v>7753</v>
      </c>
      <c r="O32" s="3">
        <v>2912</v>
      </c>
      <c r="P32" s="3">
        <v>564</v>
      </c>
      <c r="Q32" s="3">
        <v>2043</v>
      </c>
      <c r="R32" s="3">
        <v>1778</v>
      </c>
      <c r="S32" s="3">
        <v>7019</v>
      </c>
      <c r="T32" s="3">
        <v>2343</v>
      </c>
      <c r="U32" s="3">
        <v>5602</v>
      </c>
      <c r="V32" s="3">
        <v>2901</v>
      </c>
      <c r="W32" s="3">
        <v>16494</v>
      </c>
      <c r="X32" s="3">
        <v>1249</v>
      </c>
      <c r="Y32" s="3">
        <v>666</v>
      </c>
      <c r="Z32" s="3">
        <v>516</v>
      </c>
      <c r="AA32" s="3">
        <v>262</v>
      </c>
      <c r="AB32" s="3">
        <v>321</v>
      </c>
      <c r="AC32" s="3">
        <v>349</v>
      </c>
      <c r="AD32" s="3">
        <v>47</v>
      </c>
      <c r="AE32" s="3">
        <v>167</v>
      </c>
      <c r="AF32" s="3">
        <v>447</v>
      </c>
      <c r="AG32" s="3">
        <v>324</v>
      </c>
      <c r="AH32" s="3">
        <v>253</v>
      </c>
    </row>
    <row r="33" spans="2:34" s="5" customFormat="1" ht="9.75" customHeight="1">
      <c r="B33" s="7" t="s">
        <v>144</v>
      </c>
      <c r="C33" s="5">
        <f aca="true" t="shared" si="2" ref="C33:AH33">C32/97735</f>
        <v>0.007438481608430961</v>
      </c>
      <c r="D33" s="5">
        <f t="shared" si="2"/>
        <v>0.004225712385532307</v>
      </c>
      <c r="E33" s="5">
        <f t="shared" si="2"/>
        <v>0.0056786207602189595</v>
      </c>
      <c r="F33" s="5">
        <f t="shared" si="2"/>
        <v>0.025272420320253747</v>
      </c>
      <c r="G33" s="5">
        <f t="shared" si="2"/>
        <v>0.002291911802322607</v>
      </c>
      <c r="H33" s="5">
        <f t="shared" si="2"/>
        <v>0.007192919629610682</v>
      </c>
      <c r="I33" s="5">
        <f t="shared" si="2"/>
        <v>0.06437816544738323</v>
      </c>
      <c r="J33" s="5">
        <f t="shared" si="2"/>
        <v>0.28320458382360464</v>
      </c>
      <c r="K33" s="5">
        <f t="shared" si="2"/>
        <v>0.01585921113214304</v>
      </c>
      <c r="L33" s="5">
        <f t="shared" si="2"/>
        <v>0.013649153322760526</v>
      </c>
      <c r="M33" s="5">
        <f t="shared" si="2"/>
        <v>0.018151122934465646</v>
      </c>
      <c r="N33" s="5">
        <f t="shared" si="2"/>
        <v>0.07932675090806773</v>
      </c>
      <c r="O33" s="5">
        <f t="shared" si="2"/>
        <v>0.02979485343019389</v>
      </c>
      <c r="P33" s="5">
        <f t="shared" si="2"/>
        <v>0.0057707065022765645</v>
      </c>
      <c r="Q33" s="5">
        <f t="shared" si="2"/>
        <v>0.02090346344707628</v>
      </c>
      <c r="R33" s="5">
        <f t="shared" si="2"/>
        <v>0.018192049930935695</v>
      </c>
      <c r="S33" s="5">
        <f t="shared" si="2"/>
        <v>0.0718166470558142</v>
      </c>
      <c r="T33" s="5">
        <f t="shared" si="2"/>
        <v>0.02397298818232977</v>
      </c>
      <c r="U33" s="5">
        <f t="shared" si="2"/>
        <v>0.0573182585563002</v>
      </c>
      <c r="V33" s="5">
        <f t="shared" si="2"/>
        <v>0.029682304189901264</v>
      </c>
      <c r="W33" s="5">
        <f t="shared" si="2"/>
        <v>0.16876246994423696</v>
      </c>
      <c r="X33" s="5">
        <f t="shared" si="2"/>
        <v>0.012779454647772037</v>
      </c>
      <c r="Y33" s="5">
        <f t="shared" si="2"/>
        <v>0.006814344912262751</v>
      </c>
      <c r="Z33" s="5">
        <f t="shared" si="2"/>
        <v>0.005279582544636005</v>
      </c>
      <c r="AA33" s="5">
        <f t="shared" si="2"/>
        <v>0.0026807182687880494</v>
      </c>
      <c r="AB33" s="5">
        <f t="shared" si="2"/>
        <v>0.003284391466721236</v>
      </c>
      <c r="AC33" s="5">
        <f t="shared" si="2"/>
        <v>0.0035708804420115617</v>
      </c>
      <c r="AD33" s="5">
        <f t="shared" si="2"/>
        <v>0.000480892208523047</v>
      </c>
      <c r="AE33" s="5">
        <f t="shared" si="2"/>
        <v>0.0017087021026244435</v>
      </c>
      <c r="AF33" s="5">
        <f t="shared" si="2"/>
        <v>0.004573591855527703</v>
      </c>
      <c r="AG33" s="5">
        <f t="shared" si="2"/>
        <v>0.003315086714073771</v>
      </c>
      <c r="AH33" s="5">
        <f t="shared" si="2"/>
        <v>0.0025886325267304444</v>
      </c>
    </row>
    <row r="34" spans="2:34" ht="4.5" customHeight="1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9.75" customHeight="1">
      <c r="A35" s="4" t="s">
        <v>31</v>
      </c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9.75" customHeight="1">
      <c r="B36" s="6" t="s">
        <v>21</v>
      </c>
      <c r="C36" s="2">
        <v>15</v>
      </c>
      <c r="D36" s="2">
        <v>7</v>
      </c>
      <c r="E36" s="2">
        <v>5</v>
      </c>
      <c r="F36" s="2">
        <v>28</v>
      </c>
      <c r="G36" s="2">
        <v>2</v>
      </c>
      <c r="H36" s="2">
        <v>7</v>
      </c>
      <c r="I36" s="2">
        <v>180</v>
      </c>
      <c r="J36" s="2">
        <v>347</v>
      </c>
      <c r="K36" s="2">
        <v>55</v>
      </c>
      <c r="L36" s="2">
        <v>27</v>
      </c>
      <c r="M36" s="2">
        <v>31</v>
      </c>
      <c r="N36" s="2">
        <v>161</v>
      </c>
      <c r="O36" s="2">
        <v>51</v>
      </c>
      <c r="P36" s="2">
        <v>3</v>
      </c>
      <c r="Q36" s="2">
        <v>27</v>
      </c>
      <c r="R36" s="2">
        <v>29</v>
      </c>
      <c r="S36" s="2">
        <v>102</v>
      </c>
      <c r="T36" s="2">
        <v>39</v>
      </c>
      <c r="U36" s="2">
        <v>20</v>
      </c>
      <c r="V36" s="2">
        <v>31</v>
      </c>
      <c r="W36" s="2">
        <v>261</v>
      </c>
      <c r="X36" s="2">
        <v>22</v>
      </c>
      <c r="Y36" s="2">
        <v>2</v>
      </c>
      <c r="Z36" s="2">
        <v>5</v>
      </c>
      <c r="AA36" s="2">
        <v>3</v>
      </c>
      <c r="AB36" s="2">
        <v>9</v>
      </c>
      <c r="AC36" s="2">
        <v>6</v>
      </c>
      <c r="AD36" s="2">
        <v>0</v>
      </c>
      <c r="AE36" s="2">
        <v>2</v>
      </c>
      <c r="AF36" s="2">
        <v>6</v>
      </c>
      <c r="AG36" s="2">
        <v>2</v>
      </c>
      <c r="AH36" s="2">
        <v>7</v>
      </c>
    </row>
    <row r="37" spans="2:34" ht="9.75" customHeight="1">
      <c r="B37" s="6" t="s">
        <v>27</v>
      </c>
      <c r="C37" s="2">
        <v>157</v>
      </c>
      <c r="D37" s="2">
        <v>79</v>
      </c>
      <c r="E37" s="2">
        <v>71</v>
      </c>
      <c r="F37" s="2">
        <v>332</v>
      </c>
      <c r="G37" s="2">
        <v>178</v>
      </c>
      <c r="H37" s="2">
        <v>113</v>
      </c>
      <c r="I37" s="2">
        <v>996</v>
      </c>
      <c r="J37" s="2">
        <v>4545</v>
      </c>
      <c r="K37" s="2">
        <v>227</v>
      </c>
      <c r="L37" s="2">
        <v>210</v>
      </c>
      <c r="M37" s="2">
        <v>217</v>
      </c>
      <c r="N37" s="2">
        <v>547</v>
      </c>
      <c r="O37" s="2">
        <v>245</v>
      </c>
      <c r="P37" s="2">
        <v>63</v>
      </c>
      <c r="Q37" s="2">
        <v>178</v>
      </c>
      <c r="R37" s="2">
        <v>144</v>
      </c>
      <c r="S37" s="2">
        <v>493</v>
      </c>
      <c r="T37" s="2">
        <v>160</v>
      </c>
      <c r="U37" s="2">
        <v>671</v>
      </c>
      <c r="V37" s="2">
        <v>569</v>
      </c>
      <c r="W37" s="2">
        <v>1284</v>
      </c>
      <c r="X37" s="2">
        <v>156</v>
      </c>
      <c r="Y37" s="2">
        <v>86</v>
      </c>
      <c r="Z37" s="2">
        <v>56</v>
      </c>
      <c r="AA37" s="2">
        <v>33</v>
      </c>
      <c r="AB37" s="2">
        <v>38</v>
      </c>
      <c r="AC37" s="2">
        <v>32</v>
      </c>
      <c r="AD37" s="2">
        <v>6</v>
      </c>
      <c r="AE37" s="2">
        <v>19</v>
      </c>
      <c r="AF37" s="2">
        <v>46</v>
      </c>
      <c r="AG37" s="2">
        <v>30</v>
      </c>
      <c r="AH37" s="2">
        <v>48</v>
      </c>
    </row>
    <row r="38" spans="2:34" ht="9.75" customHeight="1">
      <c r="B38" s="6" t="s">
        <v>28</v>
      </c>
      <c r="C38" s="2">
        <v>303</v>
      </c>
      <c r="D38" s="2">
        <v>163</v>
      </c>
      <c r="E38" s="2">
        <v>105</v>
      </c>
      <c r="F38" s="2">
        <v>1043</v>
      </c>
      <c r="G38" s="2">
        <v>43</v>
      </c>
      <c r="H38" s="2">
        <v>204</v>
      </c>
      <c r="I38" s="2">
        <v>3174</v>
      </c>
      <c r="J38" s="2">
        <v>18027</v>
      </c>
      <c r="K38" s="2">
        <v>599</v>
      </c>
      <c r="L38" s="2">
        <v>474</v>
      </c>
      <c r="M38" s="2">
        <v>347</v>
      </c>
      <c r="N38" s="2">
        <v>1452</v>
      </c>
      <c r="O38" s="2">
        <v>393</v>
      </c>
      <c r="P38" s="2">
        <v>85</v>
      </c>
      <c r="Q38" s="2">
        <v>422</v>
      </c>
      <c r="R38" s="2">
        <v>341</v>
      </c>
      <c r="S38" s="2">
        <v>1008</v>
      </c>
      <c r="T38" s="2">
        <v>324</v>
      </c>
      <c r="U38" s="2">
        <v>1230</v>
      </c>
      <c r="V38" s="2">
        <v>480</v>
      </c>
      <c r="W38" s="2">
        <v>3652</v>
      </c>
      <c r="X38" s="2">
        <v>394</v>
      </c>
      <c r="Y38" s="2">
        <v>146</v>
      </c>
      <c r="Z38" s="2">
        <v>99</v>
      </c>
      <c r="AA38" s="2">
        <v>64</v>
      </c>
      <c r="AB38" s="2">
        <v>98</v>
      </c>
      <c r="AC38" s="2">
        <v>74</v>
      </c>
      <c r="AD38" s="2">
        <v>8</v>
      </c>
      <c r="AE38" s="2">
        <v>70</v>
      </c>
      <c r="AF38" s="2">
        <v>99</v>
      </c>
      <c r="AG38" s="2">
        <v>61</v>
      </c>
      <c r="AH38" s="2">
        <v>59</v>
      </c>
    </row>
    <row r="39" spans="2:34" ht="9.75" customHeight="1">
      <c r="B39" s="6" t="s">
        <v>29</v>
      </c>
      <c r="C39" s="2">
        <v>36</v>
      </c>
      <c r="D39" s="2">
        <v>17</v>
      </c>
      <c r="E39" s="2">
        <v>34</v>
      </c>
      <c r="F39" s="2">
        <v>150</v>
      </c>
      <c r="G39" s="2">
        <v>12</v>
      </c>
      <c r="H39" s="2">
        <v>41</v>
      </c>
      <c r="I39" s="2">
        <v>513</v>
      </c>
      <c r="J39" s="2">
        <v>2336</v>
      </c>
      <c r="K39" s="2">
        <v>81</v>
      </c>
      <c r="L39" s="2">
        <v>60</v>
      </c>
      <c r="M39" s="2">
        <v>168</v>
      </c>
      <c r="N39" s="2">
        <v>487</v>
      </c>
      <c r="O39" s="2">
        <v>120</v>
      </c>
      <c r="P39" s="2">
        <v>26</v>
      </c>
      <c r="Q39" s="2">
        <v>100</v>
      </c>
      <c r="R39" s="2">
        <v>101</v>
      </c>
      <c r="S39" s="2">
        <v>482</v>
      </c>
      <c r="T39" s="2">
        <v>110</v>
      </c>
      <c r="U39" s="2">
        <v>577</v>
      </c>
      <c r="V39" s="2">
        <v>144</v>
      </c>
      <c r="W39" s="2">
        <v>1207</v>
      </c>
      <c r="X39" s="2">
        <v>74</v>
      </c>
      <c r="Y39" s="2">
        <v>33</v>
      </c>
      <c r="Z39" s="2">
        <v>30</v>
      </c>
      <c r="AA39" s="2">
        <v>11</v>
      </c>
      <c r="AB39" s="2">
        <v>18</v>
      </c>
      <c r="AC39" s="2">
        <v>7</v>
      </c>
      <c r="AD39" s="2">
        <v>4</v>
      </c>
      <c r="AE39" s="2">
        <v>10</v>
      </c>
      <c r="AF39" s="2">
        <v>29</v>
      </c>
      <c r="AG39" s="2">
        <v>7</v>
      </c>
      <c r="AH39" s="2">
        <v>4</v>
      </c>
    </row>
    <row r="40" spans="2:34" ht="9.75" customHeight="1">
      <c r="B40" s="6" t="s">
        <v>18</v>
      </c>
      <c r="C40" s="2">
        <v>267</v>
      </c>
      <c r="D40" s="2">
        <v>43</v>
      </c>
      <c r="E40" s="2">
        <v>53</v>
      </c>
      <c r="F40" s="2">
        <v>407</v>
      </c>
      <c r="G40" s="2">
        <v>13</v>
      </c>
      <c r="H40" s="2">
        <v>329</v>
      </c>
      <c r="I40" s="2">
        <v>1571</v>
      </c>
      <c r="J40" s="2">
        <v>8426</v>
      </c>
      <c r="K40" s="2">
        <v>370</v>
      </c>
      <c r="L40" s="2">
        <v>213</v>
      </c>
      <c r="M40" s="2">
        <v>152</v>
      </c>
      <c r="N40" s="2">
        <v>381</v>
      </c>
      <c r="O40" s="2">
        <v>220</v>
      </c>
      <c r="P40" s="2">
        <v>28</v>
      </c>
      <c r="Q40" s="2">
        <v>95</v>
      </c>
      <c r="R40" s="2">
        <v>142</v>
      </c>
      <c r="S40" s="2">
        <v>275</v>
      </c>
      <c r="T40" s="2">
        <v>86</v>
      </c>
      <c r="U40" s="2">
        <v>619</v>
      </c>
      <c r="V40" s="2">
        <v>117</v>
      </c>
      <c r="W40" s="2">
        <v>1664</v>
      </c>
      <c r="X40" s="2">
        <v>155</v>
      </c>
      <c r="Y40" s="2">
        <v>63</v>
      </c>
      <c r="Z40" s="2">
        <v>34</v>
      </c>
      <c r="AA40" s="2">
        <v>21</v>
      </c>
      <c r="AB40" s="2">
        <v>26</v>
      </c>
      <c r="AC40" s="2">
        <v>23</v>
      </c>
      <c r="AD40" s="2">
        <v>7</v>
      </c>
      <c r="AE40" s="2">
        <v>21</v>
      </c>
      <c r="AF40" s="2">
        <v>32</v>
      </c>
      <c r="AG40" s="2">
        <v>37</v>
      </c>
      <c r="AH40" s="2">
        <v>54</v>
      </c>
    </row>
    <row r="41" spans="2:34" ht="9.75" customHeight="1">
      <c r="B41" s="6" t="s">
        <v>30</v>
      </c>
      <c r="C41" s="2">
        <v>263</v>
      </c>
      <c r="D41" s="2">
        <v>126</v>
      </c>
      <c r="E41" s="2">
        <v>146</v>
      </c>
      <c r="F41" s="2">
        <v>940</v>
      </c>
      <c r="G41" s="2">
        <v>35</v>
      </c>
      <c r="H41" s="2">
        <v>277</v>
      </c>
      <c r="I41" s="2">
        <v>5785</v>
      </c>
      <c r="J41" s="2">
        <v>17687</v>
      </c>
      <c r="K41" s="2">
        <v>515</v>
      </c>
      <c r="L41" s="2">
        <v>664</v>
      </c>
      <c r="M41" s="2">
        <v>257</v>
      </c>
      <c r="N41" s="2">
        <v>1165</v>
      </c>
      <c r="O41" s="2">
        <v>356</v>
      </c>
      <c r="P41" s="2">
        <v>81</v>
      </c>
      <c r="Q41" s="2">
        <v>273</v>
      </c>
      <c r="R41" s="2">
        <v>316</v>
      </c>
      <c r="S41" s="2">
        <v>992</v>
      </c>
      <c r="T41" s="2">
        <v>258</v>
      </c>
      <c r="U41" s="2">
        <v>1548</v>
      </c>
      <c r="V41" s="2">
        <v>462</v>
      </c>
      <c r="W41" s="2">
        <v>3001</v>
      </c>
      <c r="X41" s="2">
        <v>373</v>
      </c>
      <c r="Y41" s="2">
        <v>173</v>
      </c>
      <c r="Z41" s="2">
        <v>74</v>
      </c>
      <c r="AA41" s="2">
        <v>36</v>
      </c>
      <c r="AB41" s="2">
        <v>81</v>
      </c>
      <c r="AC41" s="2">
        <v>75</v>
      </c>
      <c r="AD41" s="2">
        <v>11</v>
      </c>
      <c r="AE41" s="2">
        <v>65</v>
      </c>
      <c r="AF41" s="2">
        <v>66</v>
      </c>
      <c r="AG41" s="2">
        <v>172</v>
      </c>
      <c r="AH41" s="2">
        <v>50</v>
      </c>
    </row>
    <row r="42" spans="1:34" ht="9.75" customHeight="1">
      <c r="A42" s="4" t="s">
        <v>143</v>
      </c>
      <c r="C42" s="3">
        <v>1041</v>
      </c>
      <c r="D42" s="3">
        <v>435</v>
      </c>
      <c r="E42" s="3">
        <v>414</v>
      </c>
      <c r="F42" s="3">
        <v>2900</v>
      </c>
      <c r="G42" s="3">
        <v>283</v>
      </c>
      <c r="H42" s="3">
        <v>971</v>
      </c>
      <c r="I42" s="3">
        <v>12219</v>
      </c>
      <c r="J42" s="3">
        <v>51368</v>
      </c>
      <c r="K42" s="3">
        <v>1847</v>
      </c>
      <c r="L42" s="3">
        <v>1648</v>
      </c>
      <c r="M42" s="3">
        <v>1172</v>
      </c>
      <c r="N42" s="3">
        <v>4193</v>
      </c>
      <c r="O42" s="3">
        <v>1385</v>
      </c>
      <c r="P42" s="3">
        <v>286</v>
      </c>
      <c r="Q42" s="3">
        <v>1095</v>
      </c>
      <c r="R42" s="3">
        <v>1073</v>
      </c>
      <c r="S42" s="3">
        <v>3352</v>
      </c>
      <c r="T42" s="3">
        <v>977</v>
      </c>
      <c r="U42" s="3">
        <v>4665</v>
      </c>
      <c r="V42" s="3">
        <v>1803</v>
      </c>
      <c r="W42" s="3">
        <v>11069</v>
      </c>
      <c r="X42" s="3">
        <v>1174</v>
      </c>
      <c r="Y42" s="3">
        <v>503</v>
      </c>
      <c r="Z42" s="3">
        <v>298</v>
      </c>
      <c r="AA42" s="3">
        <v>168</v>
      </c>
      <c r="AB42" s="3">
        <v>270</v>
      </c>
      <c r="AC42" s="3">
        <v>217</v>
      </c>
      <c r="AD42" s="3">
        <v>36</v>
      </c>
      <c r="AE42" s="3">
        <v>187</v>
      </c>
      <c r="AF42" s="3">
        <v>278</v>
      </c>
      <c r="AG42" s="3">
        <v>309</v>
      </c>
      <c r="AH42" s="3">
        <v>222</v>
      </c>
    </row>
    <row r="43" spans="2:34" s="5" customFormat="1" ht="9.75" customHeight="1">
      <c r="B43" s="7" t="s">
        <v>144</v>
      </c>
      <c r="C43" s="5">
        <f aca="true" t="shared" si="3" ref="C43:AH43">C42/107863</f>
        <v>0.00965113152795676</v>
      </c>
      <c r="D43" s="5">
        <f t="shared" si="3"/>
        <v>0.004032893577964641</v>
      </c>
      <c r="E43" s="5">
        <f t="shared" si="3"/>
        <v>0.0038382021638560023</v>
      </c>
      <c r="F43" s="5">
        <f t="shared" si="3"/>
        <v>0.026885957186430935</v>
      </c>
      <c r="G43" s="5">
        <f t="shared" si="3"/>
        <v>0.002623698580606881</v>
      </c>
      <c r="H43" s="5">
        <f t="shared" si="3"/>
        <v>0.009002160147594633</v>
      </c>
      <c r="I43" s="5">
        <f t="shared" si="3"/>
        <v>0.11328258995206883</v>
      </c>
      <c r="J43" s="5">
        <f t="shared" si="3"/>
        <v>0.476233740949167</v>
      </c>
      <c r="K43" s="5">
        <f t="shared" si="3"/>
        <v>0.01712357342184067</v>
      </c>
      <c r="L43" s="5">
        <f t="shared" si="3"/>
        <v>0.015278640497668338</v>
      </c>
      <c r="M43" s="5">
        <f t="shared" si="3"/>
        <v>0.010865635111205882</v>
      </c>
      <c r="N43" s="5">
        <f t="shared" si="3"/>
        <v>0.03887338568369135</v>
      </c>
      <c r="O43" s="5">
        <f t="shared" si="3"/>
        <v>0.012840362311450637</v>
      </c>
      <c r="P43" s="5">
        <f t="shared" si="3"/>
        <v>0.0026515116397652578</v>
      </c>
      <c r="Q43" s="5">
        <f t="shared" si="3"/>
        <v>0.010151766592807542</v>
      </c>
      <c r="R43" s="5">
        <f t="shared" si="3"/>
        <v>0.009947804158979447</v>
      </c>
      <c r="S43" s="5">
        <f t="shared" si="3"/>
        <v>0.031076458099626378</v>
      </c>
      <c r="T43" s="5">
        <f t="shared" si="3"/>
        <v>0.009057786265911388</v>
      </c>
      <c r="U43" s="5">
        <f t="shared" si="3"/>
        <v>0.04324930699127597</v>
      </c>
      <c r="V43" s="5">
        <f t="shared" si="3"/>
        <v>0.016715648554184476</v>
      </c>
      <c r="W43" s="5">
        <f t="shared" si="3"/>
        <v>0.10262091727469104</v>
      </c>
      <c r="X43" s="5">
        <f t="shared" si="3"/>
        <v>0.010884177150644799</v>
      </c>
      <c r="Y43" s="5">
        <f t="shared" si="3"/>
        <v>0.004663322918887849</v>
      </c>
      <c r="Z43" s="5">
        <f t="shared" si="3"/>
        <v>0.0027627638763987653</v>
      </c>
      <c r="AA43" s="5">
        <f t="shared" si="3"/>
        <v>0.0015575313128691024</v>
      </c>
      <c r="AB43" s="5">
        <f t="shared" si="3"/>
        <v>0.002503175324253915</v>
      </c>
      <c r="AC43" s="5">
        <f t="shared" si="3"/>
        <v>0.0020118112791225906</v>
      </c>
      <c r="AD43" s="5">
        <f t="shared" si="3"/>
        <v>0.00033375670990052193</v>
      </c>
      <c r="AE43" s="5">
        <f t="shared" si="3"/>
        <v>0.0017336806875388223</v>
      </c>
      <c r="AF43" s="5">
        <f t="shared" si="3"/>
        <v>0.002577343482009586</v>
      </c>
      <c r="AG43" s="5">
        <f t="shared" si="3"/>
        <v>0.0028647450933128133</v>
      </c>
      <c r="AH43" s="5">
        <f t="shared" si="3"/>
        <v>0.0020581663777198855</v>
      </c>
    </row>
    <row r="44" spans="2:34" ht="4.5" customHeight="1"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9.75" customHeight="1">
      <c r="A45" s="4" t="s">
        <v>40</v>
      </c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9.75" customHeight="1">
      <c r="B46" s="6" t="s">
        <v>32</v>
      </c>
      <c r="C46" s="2">
        <v>2</v>
      </c>
      <c r="D46" s="2">
        <v>2</v>
      </c>
      <c r="E46" s="2">
        <v>2</v>
      </c>
      <c r="F46" s="2">
        <v>10</v>
      </c>
      <c r="G46" s="2">
        <v>0</v>
      </c>
      <c r="H46" s="2">
        <v>4</v>
      </c>
      <c r="I46" s="2">
        <v>28</v>
      </c>
      <c r="J46" s="2">
        <v>200</v>
      </c>
      <c r="K46" s="2">
        <v>2</v>
      </c>
      <c r="L46" s="2">
        <v>8</v>
      </c>
      <c r="M46" s="2">
        <v>5</v>
      </c>
      <c r="N46" s="2">
        <v>16</v>
      </c>
      <c r="O46" s="2">
        <v>8</v>
      </c>
      <c r="P46" s="2">
        <v>2</v>
      </c>
      <c r="Q46" s="2">
        <v>8</v>
      </c>
      <c r="R46" s="2">
        <v>5</v>
      </c>
      <c r="S46" s="2">
        <v>13</v>
      </c>
      <c r="T46" s="2">
        <v>7</v>
      </c>
      <c r="U46" s="2">
        <v>4</v>
      </c>
      <c r="V46" s="2">
        <v>8</v>
      </c>
      <c r="W46" s="2">
        <v>42</v>
      </c>
      <c r="X46" s="2">
        <v>3</v>
      </c>
      <c r="Y46" s="2">
        <v>0</v>
      </c>
      <c r="Z46" s="2">
        <v>4</v>
      </c>
      <c r="AA46" s="2">
        <v>0</v>
      </c>
      <c r="AB46" s="2">
        <v>0</v>
      </c>
      <c r="AC46" s="2">
        <v>2</v>
      </c>
      <c r="AD46" s="2">
        <v>0</v>
      </c>
      <c r="AE46" s="2">
        <v>2</v>
      </c>
      <c r="AF46" s="2">
        <v>0</v>
      </c>
      <c r="AG46" s="2">
        <v>1</v>
      </c>
      <c r="AH46" s="2">
        <v>1</v>
      </c>
    </row>
    <row r="47" spans="2:34" ht="9.75" customHeight="1">
      <c r="B47" s="6" t="s">
        <v>33</v>
      </c>
      <c r="C47" s="2">
        <v>124</v>
      </c>
      <c r="D47" s="2">
        <v>46</v>
      </c>
      <c r="E47" s="2">
        <v>68</v>
      </c>
      <c r="F47" s="2">
        <v>286</v>
      </c>
      <c r="G47" s="2">
        <v>19</v>
      </c>
      <c r="H47" s="2">
        <v>79</v>
      </c>
      <c r="I47" s="2">
        <v>701</v>
      </c>
      <c r="J47" s="2">
        <v>3609</v>
      </c>
      <c r="K47" s="2">
        <v>52</v>
      </c>
      <c r="L47" s="2">
        <v>139</v>
      </c>
      <c r="M47" s="2">
        <v>254</v>
      </c>
      <c r="N47" s="2">
        <v>844</v>
      </c>
      <c r="O47" s="2">
        <v>376</v>
      </c>
      <c r="P47" s="2">
        <v>75</v>
      </c>
      <c r="Q47" s="2">
        <v>231</v>
      </c>
      <c r="R47" s="2">
        <v>246</v>
      </c>
      <c r="S47" s="2">
        <v>826</v>
      </c>
      <c r="T47" s="2">
        <v>263</v>
      </c>
      <c r="U47" s="2">
        <v>1010</v>
      </c>
      <c r="V47" s="2">
        <v>292</v>
      </c>
      <c r="W47" s="2">
        <v>2064</v>
      </c>
      <c r="X47" s="2">
        <v>168</v>
      </c>
      <c r="Y47" s="2">
        <v>80</v>
      </c>
      <c r="Z47" s="2">
        <v>51</v>
      </c>
      <c r="AA47" s="2">
        <v>23</v>
      </c>
      <c r="AB47" s="2">
        <v>37</v>
      </c>
      <c r="AC47" s="2">
        <v>46</v>
      </c>
      <c r="AD47" s="2">
        <v>4</v>
      </c>
      <c r="AE47" s="2">
        <v>13</v>
      </c>
      <c r="AF47" s="2">
        <v>67</v>
      </c>
      <c r="AG47" s="2">
        <v>16</v>
      </c>
      <c r="AH47" s="2">
        <v>43</v>
      </c>
    </row>
    <row r="48" spans="2:34" ht="9.75" customHeight="1">
      <c r="B48" s="6" t="s">
        <v>34</v>
      </c>
      <c r="C48" s="2">
        <v>161</v>
      </c>
      <c r="D48" s="2">
        <v>37</v>
      </c>
      <c r="E48" s="2">
        <v>87</v>
      </c>
      <c r="F48" s="2">
        <v>356</v>
      </c>
      <c r="G48" s="2">
        <v>29</v>
      </c>
      <c r="H48" s="2">
        <v>117</v>
      </c>
      <c r="I48" s="2">
        <v>844</v>
      </c>
      <c r="J48" s="2">
        <v>4298</v>
      </c>
      <c r="K48" s="2">
        <v>79</v>
      </c>
      <c r="L48" s="2">
        <v>180</v>
      </c>
      <c r="M48" s="2">
        <v>370</v>
      </c>
      <c r="N48" s="2">
        <v>1249</v>
      </c>
      <c r="O48" s="2">
        <v>419</v>
      </c>
      <c r="P48" s="2">
        <v>70</v>
      </c>
      <c r="Q48" s="2">
        <v>301</v>
      </c>
      <c r="R48" s="2">
        <v>258</v>
      </c>
      <c r="S48" s="2">
        <v>890</v>
      </c>
      <c r="T48" s="2">
        <v>237</v>
      </c>
      <c r="U48" s="2">
        <v>1306</v>
      </c>
      <c r="V48" s="2">
        <v>317</v>
      </c>
      <c r="W48" s="2">
        <v>2499</v>
      </c>
      <c r="X48" s="2">
        <v>213</v>
      </c>
      <c r="Y48" s="2">
        <v>66</v>
      </c>
      <c r="Z48" s="2">
        <v>90</v>
      </c>
      <c r="AA48" s="2">
        <v>45</v>
      </c>
      <c r="AB48" s="2">
        <v>64</v>
      </c>
      <c r="AC48" s="2">
        <v>60</v>
      </c>
      <c r="AD48" s="2">
        <v>3</v>
      </c>
      <c r="AE48" s="2">
        <v>24</v>
      </c>
      <c r="AF48" s="2">
        <v>65</v>
      </c>
      <c r="AG48" s="2">
        <v>29</v>
      </c>
      <c r="AH48" s="2">
        <v>71</v>
      </c>
    </row>
    <row r="49" spans="2:34" ht="9.75" customHeight="1">
      <c r="B49" s="6" t="s">
        <v>35</v>
      </c>
      <c r="C49" s="2">
        <v>270</v>
      </c>
      <c r="D49" s="2">
        <v>69</v>
      </c>
      <c r="E49" s="2">
        <v>144</v>
      </c>
      <c r="F49" s="2">
        <v>862</v>
      </c>
      <c r="G49" s="2">
        <v>65</v>
      </c>
      <c r="H49" s="2">
        <v>248</v>
      </c>
      <c r="I49" s="2">
        <v>2763</v>
      </c>
      <c r="J49" s="2">
        <v>11153</v>
      </c>
      <c r="K49" s="2">
        <v>194</v>
      </c>
      <c r="L49" s="2">
        <v>358</v>
      </c>
      <c r="M49" s="2">
        <v>611</v>
      </c>
      <c r="N49" s="2">
        <v>2984</v>
      </c>
      <c r="O49" s="2">
        <v>899</v>
      </c>
      <c r="P49" s="2">
        <v>252</v>
      </c>
      <c r="Q49" s="2">
        <v>738</v>
      </c>
      <c r="R49" s="2">
        <v>538</v>
      </c>
      <c r="S49" s="2">
        <v>2295</v>
      </c>
      <c r="T49" s="2">
        <v>688</v>
      </c>
      <c r="U49" s="2">
        <v>1062</v>
      </c>
      <c r="V49" s="2">
        <v>980</v>
      </c>
      <c r="W49" s="2">
        <v>6024</v>
      </c>
      <c r="X49" s="2">
        <v>530</v>
      </c>
      <c r="Y49" s="2">
        <v>89</v>
      </c>
      <c r="Z49" s="2">
        <v>152</v>
      </c>
      <c r="AA49" s="2">
        <v>52</v>
      </c>
      <c r="AB49" s="2">
        <v>114</v>
      </c>
      <c r="AC49" s="2">
        <v>129</v>
      </c>
      <c r="AD49" s="2">
        <v>8</v>
      </c>
      <c r="AE49" s="2">
        <v>30</v>
      </c>
      <c r="AF49" s="2">
        <v>132</v>
      </c>
      <c r="AG49" s="2">
        <v>79</v>
      </c>
      <c r="AH49" s="2">
        <v>114</v>
      </c>
    </row>
    <row r="50" spans="2:34" ht="9.75" customHeight="1">
      <c r="B50" s="6" t="s">
        <v>36</v>
      </c>
      <c r="C50" s="2">
        <v>452</v>
      </c>
      <c r="D50" s="2">
        <v>71</v>
      </c>
      <c r="E50" s="2">
        <v>141</v>
      </c>
      <c r="F50" s="2">
        <v>395</v>
      </c>
      <c r="G50" s="2">
        <v>32</v>
      </c>
      <c r="H50" s="2">
        <v>196</v>
      </c>
      <c r="I50" s="2">
        <v>1328</v>
      </c>
      <c r="J50" s="2">
        <v>5794</v>
      </c>
      <c r="K50" s="2">
        <v>112</v>
      </c>
      <c r="L50" s="2">
        <v>323</v>
      </c>
      <c r="M50" s="2">
        <v>498</v>
      </c>
      <c r="N50" s="2">
        <v>1666</v>
      </c>
      <c r="O50" s="2">
        <v>556</v>
      </c>
      <c r="P50" s="2">
        <v>135</v>
      </c>
      <c r="Q50" s="2">
        <v>521</v>
      </c>
      <c r="R50" s="2">
        <v>378</v>
      </c>
      <c r="S50" s="2">
        <v>1740</v>
      </c>
      <c r="T50" s="2">
        <v>528</v>
      </c>
      <c r="U50" s="2">
        <v>1261</v>
      </c>
      <c r="V50" s="2">
        <v>626</v>
      </c>
      <c r="W50" s="2">
        <v>5048</v>
      </c>
      <c r="X50" s="2">
        <v>232</v>
      </c>
      <c r="Y50" s="2">
        <v>64</v>
      </c>
      <c r="Z50" s="2">
        <v>110</v>
      </c>
      <c r="AA50" s="2">
        <v>53</v>
      </c>
      <c r="AB50" s="2">
        <v>49</v>
      </c>
      <c r="AC50" s="2">
        <v>90</v>
      </c>
      <c r="AD50" s="2">
        <v>8</v>
      </c>
      <c r="AE50" s="2">
        <v>46</v>
      </c>
      <c r="AF50" s="2">
        <v>116</v>
      </c>
      <c r="AG50" s="2">
        <v>52</v>
      </c>
      <c r="AH50" s="2">
        <v>48</v>
      </c>
    </row>
    <row r="51" spans="2:34" ht="9.75" customHeight="1">
      <c r="B51" s="6" t="s">
        <v>37</v>
      </c>
      <c r="C51" s="2">
        <v>77</v>
      </c>
      <c r="D51" s="2">
        <v>14</v>
      </c>
      <c r="E51" s="2">
        <v>32</v>
      </c>
      <c r="F51" s="2">
        <v>145</v>
      </c>
      <c r="G51" s="2">
        <v>4</v>
      </c>
      <c r="H51" s="2">
        <v>37</v>
      </c>
      <c r="I51" s="2">
        <v>380</v>
      </c>
      <c r="J51" s="2">
        <v>1626</v>
      </c>
      <c r="K51" s="2">
        <v>23</v>
      </c>
      <c r="L51" s="2">
        <v>71</v>
      </c>
      <c r="M51" s="2">
        <v>167</v>
      </c>
      <c r="N51" s="2">
        <v>409</v>
      </c>
      <c r="O51" s="2">
        <v>169</v>
      </c>
      <c r="P51" s="2">
        <v>26</v>
      </c>
      <c r="Q51" s="2">
        <v>122</v>
      </c>
      <c r="R51" s="2">
        <v>115</v>
      </c>
      <c r="S51" s="2">
        <v>413</v>
      </c>
      <c r="T51" s="2">
        <v>117</v>
      </c>
      <c r="U51" s="2">
        <v>468</v>
      </c>
      <c r="V51" s="2">
        <v>137</v>
      </c>
      <c r="W51" s="2">
        <v>971</v>
      </c>
      <c r="X51" s="2">
        <v>73</v>
      </c>
      <c r="Y51" s="2">
        <v>22</v>
      </c>
      <c r="Z51" s="2">
        <v>29</v>
      </c>
      <c r="AA51" s="2">
        <v>18</v>
      </c>
      <c r="AB51" s="2">
        <v>11</v>
      </c>
      <c r="AC51" s="2">
        <v>24</v>
      </c>
      <c r="AD51" s="2">
        <v>0</v>
      </c>
      <c r="AE51" s="2">
        <v>8</v>
      </c>
      <c r="AF51" s="2">
        <v>19</v>
      </c>
      <c r="AG51" s="2">
        <v>8</v>
      </c>
      <c r="AH51" s="2">
        <v>27</v>
      </c>
    </row>
    <row r="52" spans="2:34" ht="9.75" customHeight="1">
      <c r="B52" s="6" t="s">
        <v>38</v>
      </c>
      <c r="C52" s="2">
        <v>51</v>
      </c>
      <c r="D52" s="2">
        <v>13</v>
      </c>
      <c r="E52" s="2">
        <v>22</v>
      </c>
      <c r="F52" s="2">
        <v>89</v>
      </c>
      <c r="G52" s="2">
        <v>3</v>
      </c>
      <c r="H52" s="2">
        <v>34</v>
      </c>
      <c r="I52" s="2">
        <v>283</v>
      </c>
      <c r="J52" s="2">
        <v>1315</v>
      </c>
      <c r="K52" s="2">
        <v>8</v>
      </c>
      <c r="L52" s="2">
        <v>58</v>
      </c>
      <c r="M52" s="2">
        <v>53</v>
      </c>
      <c r="N52" s="2">
        <v>163</v>
      </c>
      <c r="O52" s="2">
        <v>55</v>
      </c>
      <c r="P52" s="2">
        <v>14</v>
      </c>
      <c r="Q52" s="2">
        <v>59</v>
      </c>
      <c r="R52" s="2">
        <v>34</v>
      </c>
      <c r="S52" s="2">
        <v>241</v>
      </c>
      <c r="T52" s="2">
        <v>52</v>
      </c>
      <c r="U52" s="2">
        <v>46</v>
      </c>
      <c r="V52" s="2">
        <v>55</v>
      </c>
      <c r="W52" s="2">
        <v>434</v>
      </c>
      <c r="X52" s="2">
        <v>35</v>
      </c>
      <c r="Y52" s="2">
        <v>9</v>
      </c>
      <c r="Z52" s="2">
        <v>8</v>
      </c>
      <c r="AA52" s="2">
        <v>9</v>
      </c>
      <c r="AB52" s="2">
        <v>11</v>
      </c>
      <c r="AC52" s="2">
        <v>9</v>
      </c>
      <c r="AD52" s="2">
        <v>0</v>
      </c>
      <c r="AE52" s="2">
        <v>3</v>
      </c>
      <c r="AF52" s="2">
        <v>16</v>
      </c>
      <c r="AG52" s="2">
        <v>12</v>
      </c>
      <c r="AH52" s="2">
        <v>3</v>
      </c>
    </row>
    <row r="53" spans="2:34" ht="9.75" customHeight="1">
      <c r="B53" s="6" t="s">
        <v>9</v>
      </c>
      <c r="C53" s="2">
        <v>51</v>
      </c>
      <c r="D53" s="2">
        <v>18</v>
      </c>
      <c r="E53" s="2">
        <v>31</v>
      </c>
      <c r="F53" s="2">
        <v>152</v>
      </c>
      <c r="G53" s="2">
        <v>10</v>
      </c>
      <c r="H53" s="2">
        <v>44</v>
      </c>
      <c r="I53" s="2">
        <v>582</v>
      </c>
      <c r="J53" s="2">
        <v>2544</v>
      </c>
      <c r="K53" s="2">
        <v>38</v>
      </c>
      <c r="L53" s="2">
        <v>78</v>
      </c>
      <c r="M53" s="2">
        <v>98</v>
      </c>
      <c r="N53" s="2">
        <v>412</v>
      </c>
      <c r="O53" s="2">
        <v>130</v>
      </c>
      <c r="P53" s="2">
        <v>32</v>
      </c>
      <c r="Q53" s="2">
        <v>76</v>
      </c>
      <c r="R53" s="2">
        <v>108</v>
      </c>
      <c r="S53" s="2">
        <v>377</v>
      </c>
      <c r="T53" s="2">
        <v>134</v>
      </c>
      <c r="U53" s="2">
        <v>718</v>
      </c>
      <c r="V53" s="2">
        <v>195</v>
      </c>
      <c r="W53" s="2">
        <v>875</v>
      </c>
      <c r="X53" s="2">
        <v>100</v>
      </c>
      <c r="Y53" s="2">
        <v>9</v>
      </c>
      <c r="Z53" s="2">
        <v>13</v>
      </c>
      <c r="AA53" s="2">
        <v>10</v>
      </c>
      <c r="AB53" s="2">
        <v>26</v>
      </c>
      <c r="AC53" s="2">
        <v>18</v>
      </c>
      <c r="AD53" s="2">
        <v>1</v>
      </c>
      <c r="AE53" s="2">
        <v>6</v>
      </c>
      <c r="AF53" s="2">
        <v>41</v>
      </c>
      <c r="AG53" s="2">
        <v>17</v>
      </c>
      <c r="AH53" s="2">
        <v>13</v>
      </c>
    </row>
    <row r="54" spans="2:34" ht="9.75" customHeight="1">
      <c r="B54" s="6" t="s">
        <v>39</v>
      </c>
      <c r="C54" s="2">
        <v>145</v>
      </c>
      <c r="D54" s="2">
        <v>45</v>
      </c>
      <c r="E54" s="2">
        <v>71</v>
      </c>
      <c r="F54" s="2">
        <v>456</v>
      </c>
      <c r="G54" s="2">
        <v>24</v>
      </c>
      <c r="H54" s="2">
        <v>127</v>
      </c>
      <c r="I54" s="2">
        <v>886</v>
      </c>
      <c r="J54" s="2">
        <v>4724</v>
      </c>
      <c r="K54" s="2">
        <v>85</v>
      </c>
      <c r="L54" s="2">
        <v>272</v>
      </c>
      <c r="M54" s="2">
        <v>382</v>
      </c>
      <c r="N54" s="2">
        <v>1363</v>
      </c>
      <c r="O54" s="2">
        <v>447</v>
      </c>
      <c r="P54" s="2">
        <v>71</v>
      </c>
      <c r="Q54" s="2">
        <v>347</v>
      </c>
      <c r="R54" s="2">
        <v>227</v>
      </c>
      <c r="S54" s="2">
        <v>1066</v>
      </c>
      <c r="T54" s="2">
        <v>286</v>
      </c>
      <c r="U54" s="2">
        <v>509</v>
      </c>
      <c r="V54" s="2">
        <v>370</v>
      </c>
      <c r="W54" s="2">
        <v>2613</v>
      </c>
      <c r="X54" s="2">
        <v>199</v>
      </c>
      <c r="Y54" s="2">
        <v>62</v>
      </c>
      <c r="Z54" s="2">
        <v>91</v>
      </c>
      <c r="AA54" s="2">
        <v>42</v>
      </c>
      <c r="AB54" s="2">
        <v>46</v>
      </c>
      <c r="AC54" s="2">
        <v>45</v>
      </c>
      <c r="AD54" s="2">
        <v>7</v>
      </c>
      <c r="AE54" s="2">
        <v>21</v>
      </c>
      <c r="AF54" s="2">
        <v>67</v>
      </c>
      <c r="AG54" s="2">
        <v>25</v>
      </c>
      <c r="AH54" s="2">
        <v>42</v>
      </c>
    </row>
    <row r="55" spans="1:34" ht="9.75" customHeight="1">
      <c r="A55" s="4" t="s">
        <v>143</v>
      </c>
      <c r="C55" s="3">
        <v>1333</v>
      </c>
      <c r="D55" s="3">
        <v>315</v>
      </c>
      <c r="E55" s="3">
        <v>598</v>
      </c>
      <c r="F55" s="3">
        <v>2751</v>
      </c>
      <c r="G55" s="3">
        <v>186</v>
      </c>
      <c r="H55" s="3">
        <v>886</v>
      </c>
      <c r="I55" s="3">
        <v>7795</v>
      </c>
      <c r="J55" s="3">
        <v>35263</v>
      </c>
      <c r="K55" s="3">
        <v>593</v>
      </c>
      <c r="L55" s="3">
        <v>1487</v>
      </c>
      <c r="M55" s="3">
        <v>2438</v>
      </c>
      <c r="N55" s="3">
        <v>9106</v>
      </c>
      <c r="O55" s="3">
        <v>3059</v>
      </c>
      <c r="P55" s="3">
        <v>677</v>
      </c>
      <c r="Q55" s="3">
        <v>2403</v>
      </c>
      <c r="R55" s="3">
        <v>1909</v>
      </c>
      <c r="S55" s="3">
        <v>7861</v>
      </c>
      <c r="T55" s="3">
        <v>2312</v>
      </c>
      <c r="U55" s="3">
        <v>6384</v>
      </c>
      <c r="V55" s="3">
        <v>2980</v>
      </c>
      <c r="W55" s="3">
        <v>20570</v>
      </c>
      <c r="X55" s="3">
        <v>1553</v>
      </c>
      <c r="Y55" s="3">
        <v>401</v>
      </c>
      <c r="Z55" s="3">
        <v>548</v>
      </c>
      <c r="AA55" s="3">
        <v>252</v>
      </c>
      <c r="AB55" s="3">
        <v>358</v>
      </c>
      <c r="AC55" s="3">
        <v>423</v>
      </c>
      <c r="AD55" s="3">
        <v>31</v>
      </c>
      <c r="AE55" s="3">
        <v>153</v>
      </c>
      <c r="AF55" s="3">
        <v>523</v>
      </c>
      <c r="AG55" s="3">
        <v>239</v>
      </c>
      <c r="AH55" s="3">
        <v>362</v>
      </c>
    </row>
    <row r="56" spans="2:34" s="5" customFormat="1" ht="9.75" customHeight="1">
      <c r="B56" s="7" t="s">
        <v>144</v>
      </c>
      <c r="C56" s="5">
        <f aca="true" t="shared" si="4" ref="C56:AH56">C55/115750</f>
        <v>0.011516198704103671</v>
      </c>
      <c r="D56" s="5">
        <f t="shared" si="4"/>
        <v>0.0027213822894168464</v>
      </c>
      <c r="E56" s="5">
        <f t="shared" si="4"/>
        <v>0.005166306695464363</v>
      </c>
      <c r="F56" s="5">
        <f t="shared" si="4"/>
        <v>0.023766738660907127</v>
      </c>
      <c r="G56" s="5">
        <f t="shared" si="4"/>
        <v>0.0016069114470842333</v>
      </c>
      <c r="H56" s="5">
        <f t="shared" si="4"/>
        <v>0.007654427645788337</v>
      </c>
      <c r="I56" s="5">
        <f t="shared" si="4"/>
        <v>0.06734341252699784</v>
      </c>
      <c r="J56" s="5">
        <f t="shared" si="4"/>
        <v>0.30464794816414686</v>
      </c>
      <c r="K56" s="5">
        <f t="shared" si="4"/>
        <v>0.005123110151187905</v>
      </c>
      <c r="L56" s="5">
        <f t="shared" si="4"/>
        <v>0.012846652267818575</v>
      </c>
      <c r="M56" s="5">
        <f t="shared" si="4"/>
        <v>0.021062634989200864</v>
      </c>
      <c r="N56" s="5">
        <f t="shared" si="4"/>
        <v>0.0786695464362851</v>
      </c>
      <c r="O56" s="5">
        <f t="shared" si="4"/>
        <v>0.026427645788336934</v>
      </c>
      <c r="P56" s="5">
        <f t="shared" si="4"/>
        <v>0.005848812095032397</v>
      </c>
      <c r="Q56" s="5">
        <f t="shared" si="4"/>
        <v>0.020760259179265658</v>
      </c>
      <c r="R56" s="5">
        <f t="shared" si="4"/>
        <v>0.01649244060475162</v>
      </c>
      <c r="S56" s="5">
        <f t="shared" si="4"/>
        <v>0.06791360691144709</v>
      </c>
      <c r="T56" s="5">
        <f t="shared" si="4"/>
        <v>0.019974082073434124</v>
      </c>
      <c r="U56" s="5">
        <f t="shared" si="4"/>
        <v>0.055153347732181425</v>
      </c>
      <c r="V56" s="5">
        <f t="shared" si="4"/>
        <v>0.0257451403887689</v>
      </c>
      <c r="W56" s="5">
        <f t="shared" si="4"/>
        <v>0.17771058315334773</v>
      </c>
      <c r="X56" s="5">
        <f t="shared" si="4"/>
        <v>0.01341684665226782</v>
      </c>
      <c r="Y56" s="5">
        <f t="shared" si="4"/>
        <v>0.003464362850971922</v>
      </c>
      <c r="Z56" s="5">
        <f t="shared" si="4"/>
        <v>0.004734341252699784</v>
      </c>
      <c r="AA56" s="5">
        <f t="shared" si="4"/>
        <v>0.0021771058315334774</v>
      </c>
      <c r="AB56" s="5">
        <f t="shared" si="4"/>
        <v>0.0030928725701943843</v>
      </c>
      <c r="AC56" s="5">
        <f t="shared" si="4"/>
        <v>0.003654427645788337</v>
      </c>
      <c r="AD56" s="5">
        <f t="shared" si="4"/>
        <v>0.0002678185745140389</v>
      </c>
      <c r="AE56" s="5">
        <f t="shared" si="4"/>
        <v>0.0013218142548596112</v>
      </c>
      <c r="AF56" s="5">
        <f t="shared" si="4"/>
        <v>0.0045183585313174944</v>
      </c>
      <c r="AG56" s="5">
        <f t="shared" si="4"/>
        <v>0.0020647948164146867</v>
      </c>
      <c r="AH56" s="5">
        <f t="shared" si="4"/>
        <v>0.0031274298056155505</v>
      </c>
    </row>
    <row r="57" spans="2:34" ht="4.5" customHeight="1"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9.75" customHeight="1">
      <c r="A58" s="4" t="s">
        <v>42</v>
      </c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9.75" customHeight="1">
      <c r="B59" s="6" t="s">
        <v>35</v>
      </c>
      <c r="C59" s="2">
        <v>41</v>
      </c>
      <c r="D59" s="2">
        <v>36</v>
      </c>
      <c r="E59" s="2">
        <v>54</v>
      </c>
      <c r="F59" s="2">
        <v>373</v>
      </c>
      <c r="G59" s="2">
        <v>21</v>
      </c>
      <c r="H59" s="2">
        <v>96</v>
      </c>
      <c r="I59" s="2">
        <v>1398</v>
      </c>
      <c r="J59" s="2">
        <v>6560</v>
      </c>
      <c r="K59" s="2">
        <v>54</v>
      </c>
      <c r="L59" s="2">
        <v>189</v>
      </c>
      <c r="M59" s="2">
        <v>250</v>
      </c>
      <c r="N59" s="2">
        <v>1578</v>
      </c>
      <c r="O59" s="2">
        <v>269</v>
      </c>
      <c r="P59" s="2">
        <v>101</v>
      </c>
      <c r="Q59" s="2">
        <v>335</v>
      </c>
      <c r="R59" s="2">
        <v>208</v>
      </c>
      <c r="S59" s="2">
        <v>1032</v>
      </c>
      <c r="T59" s="2">
        <v>360</v>
      </c>
      <c r="U59" s="2">
        <v>1000</v>
      </c>
      <c r="V59" s="2">
        <v>695</v>
      </c>
      <c r="W59" s="2">
        <v>3694</v>
      </c>
      <c r="X59" s="2">
        <v>277</v>
      </c>
      <c r="Y59" s="2">
        <v>24</v>
      </c>
      <c r="Z59" s="2">
        <v>47</v>
      </c>
      <c r="AA59" s="2">
        <v>21</v>
      </c>
      <c r="AB59" s="2">
        <v>57</v>
      </c>
      <c r="AC59" s="2">
        <v>45</v>
      </c>
      <c r="AD59" s="2">
        <v>1</v>
      </c>
      <c r="AE59" s="2">
        <v>23</v>
      </c>
      <c r="AF59" s="2">
        <v>38</v>
      </c>
      <c r="AG59" s="2">
        <v>24</v>
      </c>
      <c r="AH59" s="2">
        <v>25</v>
      </c>
    </row>
    <row r="60" spans="2:34" ht="9.75" customHeight="1">
      <c r="B60" s="6" t="s">
        <v>9</v>
      </c>
      <c r="C60" s="2">
        <v>235</v>
      </c>
      <c r="D60" s="2">
        <v>192</v>
      </c>
      <c r="E60" s="2">
        <v>345</v>
      </c>
      <c r="F60" s="2">
        <v>1456</v>
      </c>
      <c r="G60" s="2">
        <v>79</v>
      </c>
      <c r="H60" s="2">
        <v>464</v>
      </c>
      <c r="I60" s="2">
        <v>5818</v>
      </c>
      <c r="J60" s="2">
        <v>26800</v>
      </c>
      <c r="K60" s="2">
        <v>264</v>
      </c>
      <c r="L60" s="2">
        <v>801</v>
      </c>
      <c r="M60" s="2">
        <v>801</v>
      </c>
      <c r="N60" s="2">
        <v>5233</v>
      </c>
      <c r="O60" s="2">
        <v>1092</v>
      </c>
      <c r="P60" s="2">
        <v>447</v>
      </c>
      <c r="Q60" s="2">
        <v>1118</v>
      </c>
      <c r="R60" s="2">
        <v>991</v>
      </c>
      <c r="S60" s="2">
        <v>3819</v>
      </c>
      <c r="T60" s="2">
        <v>1570</v>
      </c>
      <c r="U60" s="2">
        <v>9293</v>
      </c>
      <c r="V60" s="2">
        <v>2219</v>
      </c>
      <c r="W60" s="2">
        <v>12756</v>
      </c>
      <c r="X60" s="2">
        <v>1017</v>
      </c>
      <c r="Y60" s="2">
        <v>85</v>
      </c>
      <c r="Z60" s="2">
        <v>200</v>
      </c>
      <c r="AA60" s="2">
        <v>78</v>
      </c>
      <c r="AB60" s="2">
        <v>260</v>
      </c>
      <c r="AC60" s="2">
        <v>195</v>
      </c>
      <c r="AD60" s="2">
        <v>20</v>
      </c>
      <c r="AE60" s="2">
        <v>85</v>
      </c>
      <c r="AF60" s="2">
        <v>230</v>
      </c>
      <c r="AG60" s="2">
        <v>91</v>
      </c>
      <c r="AH60" s="2">
        <v>168</v>
      </c>
    </row>
    <row r="61" spans="2:34" ht="9.75" customHeight="1">
      <c r="B61" s="6" t="s">
        <v>41</v>
      </c>
      <c r="C61" s="2">
        <v>54</v>
      </c>
      <c r="D61" s="2">
        <v>94</v>
      </c>
      <c r="E61" s="2">
        <v>82</v>
      </c>
      <c r="F61" s="2">
        <v>996</v>
      </c>
      <c r="G61" s="2">
        <v>41</v>
      </c>
      <c r="H61" s="2">
        <v>184</v>
      </c>
      <c r="I61" s="2">
        <v>3119</v>
      </c>
      <c r="J61" s="2">
        <v>13071</v>
      </c>
      <c r="K61" s="2">
        <v>83</v>
      </c>
      <c r="L61" s="2">
        <v>482</v>
      </c>
      <c r="M61" s="2">
        <v>618</v>
      </c>
      <c r="N61" s="2">
        <v>3266</v>
      </c>
      <c r="O61" s="2">
        <v>578</v>
      </c>
      <c r="P61" s="2">
        <v>104</v>
      </c>
      <c r="Q61" s="2">
        <v>792</v>
      </c>
      <c r="R61" s="2">
        <v>543</v>
      </c>
      <c r="S61" s="2">
        <v>1543</v>
      </c>
      <c r="T61" s="2">
        <v>455</v>
      </c>
      <c r="U61" s="2">
        <v>1904</v>
      </c>
      <c r="V61" s="2">
        <v>1112</v>
      </c>
      <c r="W61" s="2">
        <v>6351</v>
      </c>
      <c r="X61" s="2">
        <v>549</v>
      </c>
      <c r="Y61" s="2">
        <v>91</v>
      </c>
      <c r="Z61" s="2">
        <v>104</v>
      </c>
      <c r="AA61" s="2">
        <v>65</v>
      </c>
      <c r="AB61" s="2">
        <v>140</v>
      </c>
      <c r="AC61" s="2">
        <v>81</v>
      </c>
      <c r="AD61" s="2">
        <v>4</v>
      </c>
      <c r="AE61" s="2">
        <v>50</v>
      </c>
      <c r="AF61" s="2">
        <v>69</v>
      </c>
      <c r="AG61" s="2">
        <v>52</v>
      </c>
      <c r="AH61" s="2">
        <v>52</v>
      </c>
    </row>
    <row r="62" spans="1:34" ht="9.75" customHeight="1">
      <c r="A62" s="4" t="s">
        <v>143</v>
      </c>
      <c r="C62" s="3">
        <v>330</v>
      </c>
      <c r="D62" s="3">
        <v>322</v>
      </c>
      <c r="E62" s="3">
        <v>481</v>
      </c>
      <c r="F62" s="3">
        <v>2825</v>
      </c>
      <c r="G62" s="3">
        <v>141</v>
      </c>
      <c r="H62" s="3">
        <v>744</v>
      </c>
      <c r="I62" s="3">
        <v>10335</v>
      </c>
      <c r="J62" s="3">
        <v>46431</v>
      </c>
      <c r="K62" s="3">
        <v>401</v>
      </c>
      <c r="L62" s="3">
        <v>1472</v>
      </c>
      <c r="M62" s="3">
        <v>1669</v>
      </c>
      <c r="N62" s="3">
        <v>10077</v>
      </c>
      <c r="O62" s="3">
        <v>1939</v>
      </c>
      <c r="P62" s="3">
        <v>652</v>
      </c>
      <c r="Q62" s="3">
        <v>2245</v>
      </c>
      <c r="R62" s="3">
        <v>1742</v>
      </c>
      <c r="S62" s="3">
        <v>6394</v>
      </c>
      <c r="T62" s="3">
        <v>2385</v>
      </c>
      <c r="U62" s="3">
        <v>12197</v>
      </c>
      <c r="V62" s="3">
        <v>4026</v>
      </c>
      <c r="W62" s="3">
        <v>22801</v>
      </c>
      <c r="X62" s="3">
        <v>1843</v>
      </c>
      <c r="Y62" s="3">
        <v>200</v>
      </c>
      <c r="Z62" s="3">
        <v>351</v>
      </c>
      <c r="AA62" s="3">
        <v>164</v>
      </c>
      <c r="AB62" s="3">
        <v>457</v>
      </c>
      <c r="AC62" s="3">
        <v>321</v>
      </c>
      <c r="AD62" s="3">
        <v>25</v>
      </c>
      <c r="AE62" s="3">
        <v>158</v>
      </c>
      <c r="AF62" s="3">
        <v>337</v>
      </c>
      <c r="AG62" s="3">
        <v>167</v>
      </c>
      <c r="AH62" s="3">
        <v>245</v>
      </c>
    </row>
    <row r="63" spans="2:34" s="5" customFormat="1" ht="9.75" customHeight="1">
      <c r="B63" s="7" t="s">
        <v>144</v>
      </c>
      <c r="C63" s="5">
        <f aca="true" t="shared" si="5" ref="C63:AH63">C62/133877</f>
        <v>0.0024649491697603023</v>
      </c>
      <c r="D63" s="5">
        <f t="shared" si="5"/>
        <v>0.0024051928262509618</v>
      </c>
      <c r="E63" s="5">
        <f t="shared" si="5"/>
        <v>0.0035928501534991074</v>
      </c>
      <c r="F63" s="5">
        <f t="shared" si="5"/>
        <v>0.02110145880173592</v>
      </c>
      <c r="G63" s="5">
        <f t="shared" si="5"/>
        <v>0.0010532055543521293</v>
      </c>
      <c r="H63" s="5">
        <f t="shared" si="5"/>
        <v>0.005557339946368682</v>
      </c>
      <c r="I63" s="5">
        <f t="shared" si="5"/>
        <v>0.07719772627112947</v>
      </c>
      <c r="J63" s="5">
        <f t="shared" si="5"/>
        <v>0.3468183481852745</v>
      </c>
      <c r="K63" s="5">
        <f t="shared" si="5"/>
        <v>0.0029952867184057006</v>
      </c>
      <c r="L63" s="5">
        <f t="shared" si="5"/>
        <v>0.010995167205718682</v>
      </c>
      <c r="M63" s="5">
        <f t="shared" si="5"/>
        <v>0.012466667164636196</v>
      </c>
      <c r="N63" s="5">
        <f t="shared" si="5"/>
        <v>0.07527058419295324</v>
      </c>
      <c r="O63" s="5">
        <f t="shared" si="5"/>
        <v>0.014483443758076444</v>
      </c>
      <c r="P63" s="5">
        <f t="shared" si="5"/>
        <v>0.0048701419960112645</v>
      </c>
      <c r="Q63" s="5">
        <f t="shared" si="5"/>
        <v>0.016769123897308724</v>
      </c>
      <c r="R63" s="5">
        <f t="shared" si="5"/>
        <v>0.01301194379915893</v>
      </c>
      <c r="S63" s="5">
        <f t="shared" si="5"/>
        <v>0.04776025754984053</v>
      </c>
      <c r="T63" s="5">
        <f t="shared" si="5"/>
        <v>0.017814859908722187</v>
      </c>
      <c r="U63" s="5">
        <f t="shared" si="5"/>
        <v>0.09110601522292851</v>
      </c>
      <c r="V63" s="5">
        <f t="shared" si="5"/>
        <v>0.03007237987107569</v>
      </c>
      <c r="W63" s="5">
        <f t="shared" si="5"/>
        <v>0.17031304854455956</v>
      </c>
      <c r="X63" s="5">
        <f t="shared" si="5"/>
        <v>0.013766367635964356</v>
      </c>
      <c r="Y63" s="5">
        <f t="shared" si="5"/>
        <v>0.0014939085877335165</v>
      </c>
      <c r="Z63" s="5">
        <f t="shared" si="5"/>
        <v>0.0026218095714723214</v>
      </c>
      <c r="AA63" s="5">
        <f t="shared" si="5"/>
        <v>0.0012250050419414836</v>
      </c>
      <c r="AB63" s="5">
        <f t="shared" si="5"/>
        <v>0.0034135811229710853</v>
      </c>
      <c r="AC63" s="5">
        <f t="shared" si="5"/>
        <v>0.0023977232833122942</v>
      </c>
      <c r="AD63" s="5">
        <f t="shared" si="5"/>
        <v>0.00018673857346668957</v>
      </c>
      <c r="AE63" s="5">
        <f t="shared" si="5"/>
        <v>0.0011801877843094781</v>
      </c>
      <c r="AF63" s="5">
        <f t="shared" si="5"/>
        <v>0.0025172359703309753</v>
      </c>
      <c r="AG63" s="5">
        <f t="shared" si="5"/>
        <v>0.0012474136707574864</v>
      </c>
      <c r="AH63" s="5">
        <f t="shared" si="5"/>
        <v>0.0018300380199735577</v>
      </c>
    </row>
    <row r="64" spans="2:34" ht="4.5" customHeight="1"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9.75" customHeight="1">
      <c r="A65" s="4" t="s">
        <v>43</v>
      </c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9.75" customHeight="1">
      <c r="B66" s="6" t="s">
        <v>41</v>
      </c>
      <c r="C66" s="2">
        <v>165</v>
      </c>
      <c r="D66" s="2">
        <v>469</v>
      </c>
      <c r="E66" s="2">
        <v>268</v>
      </c>
      <c r="F66" s="2">
        <v>2892</v>
      </c>
      <c r="G66" s="2">
        <v>118</v>
      </c>
      <c r="H66" s="2">
        <v>768</v>
      </c>
      <c r="I66" s="2">
        <v>12835</v>
      </c>
      <c r="J66" s="2">
        <v>39141</v>
      </c>
      <c r="K66" s="2">
        <v>290</v>
      </c>
      <c r="L66" s="2">
        <v>1506</v>
      </c>
      <c r="M66" s="2">
        <v>1248</v>
      </c>
      <c r="N66" s="2">
        <v>3364</v>
      </c>
      <c r="O66" s="2">
        <v>981</v>
      </c>
      <c r="P66" s="2">
        <v>183</v>
      </c>
      <c r="Q66" s="2">
        <v>840</v>
      </c>
      <c r="R66" s="2">
        <v>1515</v>
      </c>
      <c r="S66" s="2">
        <v>2066</v>
      </c>
      <c r="T66" s="2">
        <v>639</v>
      </c>
      <c r="U66" s="2">
        <v>3165</v>
      </c>
      <c r="V66" s="2">
        <v>998</v>
      </c>
      <c r="W66" s="2">
        <v>3330</v>
      </c>
      <c r="X66" s="2">
        <v>817</v>
      </c>
      <c r="Y66" s="2">
        <v>446</v>
      </c>
      <c r="Z66" s="2">
        <v>250</v>
      </c>
      <c r="AA66" s="2">
        <v>176</v>
      </c>
      <c r="AB66" s="2">
        <v>217</v>
      </c>
      <c r="AC66" s="2">
        <v>159</v>
      </c>
      <c r="AD66" s="2">
        <v>35</v>
      </c>
      <c r="AE66" s="2">
        <v>220</v>
      </c>
      <c r="AF66" s="2">
        <v>164</v>
      </c>
      <c r="AG66" s="2">
        <v>168</v>
      </c>
      <c r="AH66" s="2">
        <v>129</v>
      </c>
    </row>
    <row r="67" spans="2:34" ht="9.75" customHeight="1">
      <c r="B67" s="6" t="s">
        <v>30</v>
      </c>
      <c r="C67" s="2">
        <v>16</v>
      </c>
      <c r="D67" s="2">
        <v>34</v>
      </c>
      <c r="E67" s="2">
        <v>49</v>
      </c>
      <c r="F67" s="2">
        <v>229</v>
      </c>
      <c r="G67" s="2">
        <v>9</v>
      </c>
      <c r="H67" s="2">
        <v>91</v>
      </c>
      <c r="I67" s="2">
        <v>1046</v>
      </c>
      <c r="J67" s="2">
        <v>3881</v>
      </c>
      <c r="K67" s="2">
        <v>27</v>
      </c>
      <c r="L67" s="2">
        <v>153</v>
      </c>
      <c r="M67" s="2">
        <v>224</v>
      </c>
      <c r="N67" s="2">
        <v>386</v>
      </c>
      <c r="O67" s="2">
        <v>131</v>
      </c>
      <c r="P67" s="2">
        <v>19</v>
      </c>
      <c r="Q67" s="2">
        <v>95</v>
      </c>
      <c r="R67" s="2">
        <v>205</v>
      </c>
      <c r="S67" s="2">
        <v>269</v>
      </c>
      <c r="T67" s="2">
        <v>103</v>
      </c>
      <c r="U67" s="2">
        <v>517</v>
      </c>
      <c r="V67" s="2">
        <v>111</v>
      </c>
      <c r="W67" s="2">
        <v>469</v>
      </c>
      <c r="X67" s="2">
        <v>93</v>
      </c>
      <c r="Y67" s="2">
        <v>28</v>
      </c>
      <c r="Z67" s="2">
        <v>30</v>
      </c>
      <c r="AA67" s="2">
        <v>15</v>
      </c>
      <c r="AB67" s="2">
        <v>29</v>
      </c>
      <c r="AC67" s="2">
        <v>26</v>
      </c>
      <c r="AD67" s="2">
        <v>4</v>
      </c>
      <c r="AE67" s="2">
        <v>29</v>
      </c>
      <c r="AF67" s="2">
        <v>18</v>
      </c>
      <c r="AG67" s="2">
        <v>30</v>
      </c>
      <c r="AH67" s="2">
        <v>17</v>
      </c>
    </row>
    <row r="68" spans="1:34" ht="9.75" customHeight="1">
      <c r="A68" s="4" t="s">
        <v>143</v>
      </c>
      <c r="C68" s="3">
        <v>181</v>
      </c>
      <c r="D68" s="3">
        <v>503</v>
      </c>
      <c r="E68" s="3">
        <v>317</v>
      </c>
      <c r="F68" s="3">
        <v>3121</v>
      </c>
      <c r="G68" s="3">
        <v>127</v>
      </c>
      <c r="H68" s="3">
        <v>859</v>
      </c>
      <c r="I68" s="3">
        <v>13881</v>
      </c>
      <c r="J68" s="3">
        <v>43022</v>
      </c>
      <c r="K68" s="3">
        <v>317</v>
      </c>
      <c r="L68" s="3">
        <v>1659</v>
      </c>
      <c r="M68" s="3">
        <v>1472</v>
      </c>
      <c r="N68" s="3">
        <v>3750</v>
      </c>
      <c r="O68" s="3">
        <v>1112</v>
      </c>
      <c r="P68" s="3">
        <v>202</v>
      </c>
      <c r="Q68" s="3">
        <v>935</v>
      </c>
      <c r="R68" s="3">
        <v>1720</v>
      </c>
      <c r="S68" s="3">
        <v>2335</v>
      </c>
      <c r="T68" s="3">
        <v>742</v>
      </c>
      <c r="U68" s="3">
        <v>3682</v>
      </c>
      <c r="V68" s="3">
        <v>1109</v>
      </c>
      <c r="W68" s="3">
        <v>3799</v>
      </c>
      <c r="X68" s="3">
        <v>910</v>
      </c>
      <c r="Y68" s="3">
        <v>474</v>
      </c>
      <c r="Z68" s="3">
        <v>280</v>
      </c>
      <c r="AA68" s="3">
        <v>191</v>
      </c>
      <c r="AB68" s="3">
        <v>246</v>
      </c>
      <c r="AC68" s="3">
        <v>185</v>
      </c>
      <c r="AD68" s="3">
        <v>39</v>
      </c>
      <c r="AE68" s="3">
        <v>249</v>
      </c>
      <c r="AF68" s="3">
        <v>182</v>
      </c>
      <c r="AG68" s="3">
        <v>198</v>
      </c>
      <c r="AH68" s="3">
        <v>146</v>
      </c>
    </row>
    <row r="69" spans="2:34" s="5" customFormat="1" ht="9.75" customHeight="1">
      <c r="B69" s="7" t="s">
        <v>144</v>
      </c>
      <c r="C69" s="5">
        <f aca="true" t="shared" si="6" ref="C69:AH69">C68/87945</f>
        <v>0.0020581044971288874</v>
      </c>
      <c r="D69" s="5">
        <f t="shared" si="6"/>
        <v>0.005719483768264256</v>
      </c>
      <c r="E69" s="5">
        <f t="shared" si="6"/>
        <v>0.003604525555745068</v>
      </c>
      <c r="F69" s="5">
        <f t="shared" si="6"/>
        <v>0.03548808914662573</v>
      </c>
      <c r="G69" s="5">
        <f t="shared" si="6"/>
        <v>0.0014440843709136392</v>
      </c>
      <c r="H69" s="5">
        <f t="shared" si="6"/>
        <v>0.00976746830405367</v>
      </c>
      <c r="I69" s="5">
        <f t="shared" si="6"/>
        <v>0.15783728466655295</v>
      </c>
      <c r="J69" s="5">
        <f t="shared" si="6"/>
        <v>0.48919210870430385</v>
      </c>
      <c r="K69" s="5">
        <f t="shared" si="6"/>
        <v>0.003604525555745068</v>
      </c>
      <c r="L69" s="5">
        <f t="shared" si="6"/>
        <v>0.01886406276650179</v>
      </c>
      <c r="M69" s="5">
        <f t="shared" si="6"/>
        <v>0.016737733810904543</v>
      </c>
      <c r="N69" s="5">
        <f t="shared" si="6"/>
        <v>0.042640286542725565</v>
      </c>
      <c r="O69" s="5">
        <f t="shared" si="6"/>
        <v>0.012644266302802888</v>
      </c>
      <c r="P69" s="5">
        <f t="shared" si="6"/>
        <v>0.0022968901017681505</v>
      </c>
      <c r="Q69" s="5">
        <f t="shared" si="6"/>
        <v>0.010631644777986242</v>
      </c>
      <c r="R69" s="5">
        <f t="shared" si="6"/>
        <v>0.01955767809426346</v>
      </c>
      <c r="S69" s="5">
        <f t="shared" si="6"/>
        <v>0.026550685087270452</v>
      </c>
      <c r="T69" s="5">
        <f t="shared" si="6"/>
        <v>0.008437091363920632</v>
      </c>
      <c r="U69" s="5">
        <f t="shared" si="6"/>
        <v>0.04186707601341748</v>
      </c>
      <c r="V69" s="5">
        <f t="shared" si="6"/>
        <v>0.012610154073568709</v>
      </c>
      <c r="W69" s="5">
        <f t="shared" si="6"/>
        <v>0.043197452953550514</v>
      </c>
      <c r="X69" s="5">
        <f t="shared" si="6"/>
        <v>0.010347376201034738</v>
      </c>
      <c r="Y69" s="5">
        <f t="shared" si="6"/>
        <v>0.005389732219000512</v>
      </c>
      <c r="Z69" s="5">
        <f t="shared" si="6"/>
        <v>0.0031838080618568423</v>
      </c>
      <c r="AA69" s="5">
        <f t="shared" si="6"/>
        <v>0.002171811927909489</v>
      </c>
      <c r="AB69" s="5">
        <f t="shared" si="6"/>
        <v>0.002797202797202797</v>
      </c>
      <c r="AC69" s="5">
        <f t="shared" si="6"/>
        <v>0.002103587469441128</v>
      </c>
      <c r="AD69" s="5">
        <f t="shared" si="6"/>
        <v>0.0004434589800443459</v>
      </c>
      <c r="AE69" s="5">
        <f t="shared" si="6"/>
        <v>0.0028313150264369777</v>
      </c>
      <c r="AF69" s="5">
        <f t="shared" si="6"/>
        <v>0.0020694752402069475</v>
      </c>
      <c r="AG69" s="5">
        <f t="shared" si="6"/>
        <v>0.00225140712945591</v>
      </c>
      <c r="AH69" s="5">
        <f t="shared" si="6"/>
        <v>0.001660128489396782</v>
      </c>
    </row>
    <row r="70" spans="2:34" ht="4.5" customHeight="1"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9.75" customHeight="1">
      <c r="A71" s="4" t="s">
        <v>44</v>
      </c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9.75" customHeight="1">
      <c r="B72" s="6" t="s">
        <v>41</v>
      </c>
      <c r="C72" s="2">
        <v>182</v>
      </c>
      <c r="D72" s="2">
        <v>596</v>
      </c>
      <c r="E72" s="2">
        <v>362</v>
      </c>
      <c r="F72" s="2">
        <v>2836</v>
      </c>
      <c r="G72" s="2">
        <v>140</v>
      </c>
      <c r="H72" s="2">
        <v>920</v>
      </c>
      <c r="I72" s="2">
        <v>9523</v>
      </c>
      <c r="J72" s="2">
        <v>41661</v>
      </c>
      <c r="K72" s="2">
        <v>394</v>
      </c>
      <c r="L72" s="2">
        <v>1340</v>
      </c>
      <c r="M72" s="2">
        <v>4081</v>
      </c>
      <c r="N72" s="2">
        <v>7505</v>
      </c>
      <c r="O72" s="2">
        <v>2272</v>
      </c>
      <c r="P72" s="2">
        <v>316</v>
      </c>
      <c r="Q72" s="2">
        <v>2005</v>
      </c>
      <c r="R72" s="2">
        <v>3406</v>
      </c>
      <c r="S72" s="2">
        <v>5268</v>
      </c>
      <c r="T72" s="2">
        <v>1437</v>
      </c>
      <c r="U72" s="2">
        <v>3550</v>
      </c>
      <c r="V72" s="2">
        <v>2685</v>
      </c>
      <c r="W72" s="2">
        <v>7852</v>
      </c>
      <c r="X72" s="2">
        <v>1288</v>
      </c>
      <c r="Y72" s="2">
        <v>414</v>
      </c>
      <c r="Z72" s="2">
        <v>441</v>
      </c>
      <c r="AA72" s="2">
        <v>287</v>
      </c>
      <c r="AB72" s="2">
        <v>324</v>
      </c>
      <c r="AC72" s="2">
        <v>261</v>
      </c>
      <c r="AD72" s="2">
        <v>45</v>
      </c>
      <c r="AE72" s="2">
        <v>227</v>
      </c>
      <c r="AF72" s="2">
        <v>278</v>
      </c>
      <c r="AG72" s="2">
        <v>212</v>
      </c>
      <c r="AH72" s="2">
        <v>234</v>
      </c>
    </row>
    <row r="73" spans="1:34" ht="9.75" customHeight="1">
      <c r="A73" s="4" t="s">
        <v>143</v>
      </c>
      <c r="C73" s="3">
        <v>182</v>
      </c>
      <c r="D73" s="3">
        <v>596</v>
      </c>
      <c r="E73" s="3">
        <v>362</v>
      </c>
      <c r="F73" s="3">
        <v>2836</v>
      </c>
      <c r="G73" s="3">
        <v>140</v>
      </c>
      <c r="H73" s="3">
        <v>920</v>
      </c>
      <c r="I73" s="3">
        <v>9523</v>
      </c>
      <c r="J73" s="3">
        <v>41661</v>
      </c>
      <c r="K73" s="3">
        <v>394</v>
      </c>
      <c r="L73" s="3">
        <v>1340</v>
      </c>
      <c r="M73" s="3">
        <v>4081</v>
      </c>
      <c r="N73" s="3">
        <v>7505</v>
      </c>
      <c r="O73" s="3">
        <v>2272</v>
      </c>
      <c r="P73" s="3">
        <v>316</v>
      </c>
      <c r="Q73" s="3">
        <v>2005</v>
      </c>
      <c r="R73" s="3">
        <v>3406</v>
      </c>
      <c r="S73" s="3">
        <v>5268</v>
      </c>
      <c r="T73" s="3">
        <v>1437</v>
      </c>
      <c r="U73" s="3">
        <v>3550</v>
      </c>
      <c r="V73" s="3">
        <v>2685</v>
      </c>
      <c r="W73" s="3">
        <v>7852</v>
      </c>
      <c r="X73" s="3">
        <v>1288</v>
      </c>
      <c r="Y73" s="3">
        <v>414</v>
      </c>
      <c r="Z73" s="3">
        <v>441</v>
      </c>
      <c r="AA73" s="3">
        <v>287</v>
      </c>
      <c r="AB73" s="3">
        <v>324</v>
      </c>
      <c r="AC73" s="3">
        <v>261</v>
      </c>
      <c r="AD73" s="3">
        <v>45</v>
      </c>
      <c r="AE73" s="3">
        <v>227</v>
      </c>
      <c r="AF73" s="3">
        <v>278</v>
      </c>
      <c r="AG73" s="3">
        <v>212</v>
      </c>
      <c r="AH73" s="3">
        <v>234</v>
      </c>
    </row>
    <row r="74" spans="2:34" s="5" customFormat="1" ht="9.75" customHeight="1">
      <c r="B74" s="7" t="s">
        <v>144</v>
      </c>
      <c r="C74" s="5">
        <f aca="true" t="shared" si="7" ref="C74:AH74">C73/102342</f>
        <v>0.0017783510191319303</v>
      </c>
      <c r="D74" s="5">
        <f t="shared" si="7"/>
        <v>0.005823611029684783</v>
      </c>
      <c r="E74" s="5">
        <f t="shared" si="7"/>
        <v>0.0035371597193723007</v>
      </c>
      <c r="F74" s="5">
        <f t="shared" si="7"/>
        <v>0.027711008188231617</v>
      </c>
      <c r="G74" s="5">
        <f t="shared" si="7"/>
        <v>0.0013679623224091772</v>
      </c>
      <c r="H74" s="5">
        <f t="shared" si="7"/>
        <v>0.008989466690117449</v>
      </c>
      <c r="I74" s="5">
        <f t="shared" si="7"/>
        <v>0.09305075140216137</v>
      </c>
      <c r="J74" s="5">
        <f t="shared" si="7"/>
        <v>0.40707627367063376</v>
      </c>
      <c r="K74" s="5">
        <f t="shared" si="7"/>
        <v>0.0038498368216372553</v>
      </c>
      <c r="L74" s="5">
        <f t="shared" si="7"/>
        <v>0.01309335365734498</v>
      </c>
      <c r="M74" s="5">
        <f t="shared" si="7"/>
        <v>0.039876101698227515</v>
      </c>
      <c r="N74" s="5">
        <f t="shared" si="7"/>
        <v>0.07333255164057767</v>
      </c>
      <c r="O74" s="5">
        <f t="shared" si="7"/>
        <v>0.02220007426081179</v>
      </c>
      <c r="P74" s="5">
        <f t="shared" si="7"/>
        <v>0.0030876863848664283</v>
      </c>
      <c r="Q74" s="5">
        <f t="shared" si="7"/>
        <v>0.01959117468878857</v>
      </c>
      <c r="R74" s="5">
        <f t="shared" si="7"/>
        <v>0.03328056907232612</v>
      </c>
      <c r="S74" s="5">
        <f t="shared" si="7"/>
        <v>0.05147446796036818</v>
      </c>
      <c r="T74" s="5">
        <f t="shared" si="7"/>
        <v>0.014041156123585625</v>
      </c>
      <c r="U74" s="5">
        <f t="shared" si="7"/>
        <v>0.034687616032518416</v>
      </c>
      <c r="V74" s="5">
        <f t="shared" si="7"/>
        <v>0.02623556311191886</v>
      </c>
      <c r="W74" s="5">
        <f t="shared" si="7"/>
        <v>0.07672314396826327</v>
      </c>
      <c r="X74" s="5">
        <f t="shared" si="7"/>
        <v>0.01258525336616443</v>
      </c>
      <c r="Y74" s="5">
        <f t="shared" si="7"/>
        <v>0.004045260010552852</v>
      </c>
      <c r="Z74" s="5">
        <f t="shared" si="7"/>
        <v>0.004309081315588908</v>
      </c>
      <c r="AA74" s="5">
        <f t="shared" si="7"/>
        <v>0.002804322760938813</v>
      </c>
      <c r="AB74" s="5">
        <f t="shared" si="7"/>
        <v>0.003165855660432667</v>
      </c>
      <c r="AC74" s="5">
        <f t="shared" si="7"/>
        <v>0.0025502726153485374</v>
      </c>
      <c r="AD74" s="5">
        <f t="shared" si="7"/>
        <v>0.00043970217506009266</v>
      </c>
      <c r="AE74" s="5">
        <f t="shared" si="7"/>
        <v>0.002218053194192023</v>
      </c>
      <c r="AF74" s="5">
        <f t="shared" si="7"/>
        <v>0.0027163823259267945</v>
      </c>
      <c r="AG74" s="5">
        <f t="shared" si="7"/>
        <v>0.0020714858025053253</v>
      </c>
      <c r="AH74" s="5">
        <f t="shared" si="7"/>
        <v>0.0022864513103124815</v>
      </c>
    </row>
    <row r="75" spans="2:34" ht="4.5" customHeight="1"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9.75" customHeight="1">
      <c r="A76" s="4" t="s">
        <v>46</v>
      </c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9.75" customHeight="1">
      <c r="B77" s="6" t="s">
        <v>41</v>
      </c>
      <c r="C77" s="2">
        <v>153</v>
      </c>
      <c r="D77" s="2">
        <v>556</v>
      </c>
      <c r="E77" s="2">
        <v>332</v>
      </c>
      <c r="F77" s="2">
        <v>1785</v>
      </c>
      <c r="G77" s="2">
        <v>133</v>
      </c>
      <c r="H77" s="2">
        <v>756</v>
      </c>
      <c r="I77" s="2">
        <v>9067</v>
      </c>
      <c r="J77" s="2">
        <v>36919</v>
      </c>
      <c r="K77" s="2">
        <v>296</v>
      </c>
      <c r="L77" s="2">
        <v>1124</v>
      </c>
      <c r="M77" s="2">
        <v>529</v>
      </c>
      <c r="N77" s="2">
        <v>3980</v>
      </c>
      <c r="O77" s="2">
        <v>1318</v>
      </c>
      <c r="P77" s="2">
        <v>239</v>
      </c>
      <c r="Q77" s="2">
        <v>1055</v>
      </c>
      <c r="R77" s="2">
        <v>3821</v>
      </c>
      <c r="S77" s="2">
        <v>2693</v>
      </c>
      <c r="T77" s="2">
        <v>927</v>
      </c>
      <c r="U77" s="2">
        <v>2264</v>
      </c>
      <c r="V77" s="2">
        <v>1229</v>
      </c>
      <c r="W77" s="2">
        <v>3968</v>
      </c>
      <c r="X77" s="2">
        <v>720</v>
      </c>
      <c r="Y77" s="2">
        <v>325</v>
      </c>
      <c r="Z77" s="2">
        <v>245</v>
      </c>
      <c r="AA77" s="2">
        <v>139</v>
      </c>
      <c r="AB77" s="2">
        <v>197</v>
      </c>
      <c r="AC77" s="2">
        <v>167</v>
      </c>
      <c r="AD77" s="2">
        <v>52</v>
      </c>
      <c r="AE77" s="2">
        <v>465</v>
      </c>
      <c r="AF77" s="2">
        <v>201</v>
      </c>
      <c r="AG77" s="2">
        <v>171</v>
      </c>
      <c r="AH77" s="2">
        <v>141</v>
      </c>
    </row>
    <row r="78" spans="2:34" ht="9.75" customHeight="1">
      <c r="B78" s="6" t="s">
        <v>45</v>
      </c>
      <c r="C78" s="2">
        <v>50</v>
      </c>
      <c r="D78" s="2">
        <v>66</v>
      </c>
      <c r="E78" s="2">
        <v>62</v>
      </c>
      <c r="F78" s="2">
        <v>217</v>
      </c>
      <c r="G78" s="2">
        <v>24</v>
      </c>
      <c r="H78" s="2">
        <v>110</v>
      </c>
      <c r="I78" s="2">
        <v>857</v>
      </c>
      <c r="J78" s="2">
        <v>3599</v>
      </c>
      <c r="K78" s="2">
        <v>77</v>
      </c>
      <c r="L78" s="2">
        <v>165</v>
      </c>
      <c r="M78" s="2">
        <v>223</v>
      </c>
      <c r="N78" s="2">
        <v>769</v>
      </c>
      <c r="O78" s="2">
        <v>338</v>
      </c>
      <c r="P78" s="2">
        <v>74</v>
      </c>
      <c r="Q78" s="2">
        <v>221</v>
      </c>
      <c r="R78" s="2">
        <v>825</v>
      </c>
      <c r="S78" s="2">
        <v>1006</v>
      </c>
      <c r="T78" s="2">
        <v>344</v>
      </c>
      <c r="U78" s="2">
        <v>1635</v>
      </c>
      <c r="V78" s="2">
        <v>323</v>
      </c>
      <c r="W78" s="2">
        <v>1395</v>
      </c>
      <c r="X78" s="2">
        <v>174</v>
      </c>
      <c r="Y78" s="2">
        <v>35</v>
      </c>
      <c r="Z78" s="2">
        <v>68</v>
      </c>
      <c r="AA78" s="2">
        <v>29</v>
      </c>
      <c r="AB78" s="2">
        <v>40</v>
      </c>
      <c r="AC78" s="2">
        <v>41</v>
      </c>
      <c r="AD78" s="2">
        <v>11</v>
      </c>
      <c r="AE78" s="2">
        <v>6</v>
      </c>
      <c r="AF78" s="2">
        <v>75</v>
      </c>
      <c r="AG78" s="2">
        <v>26</v>
      </c>
      <c r="AH78" s="2">
        <v>33</v>
      </c>
    </row>
    <row r="79" spans="1:34" ht="9.75" customHeight="1">
      <c r="A79" s="4" t="s">
        <v>143</v>
      </c>
      <c r="C79" s="3">
        <v>203</v>
      </c>
      <c r="D79" s="3">
        <v>622</v>
      </c>
      <c r="E79" s="3">
        <v>394</v>
      </c>
      <c r="F79" s="3">
        <v>2002</v>
      </c>
      <c r="G79" s="3">
        <v>157</v>
      </c>
      <c r="H79" s="3">
        <v>866</v>
      </c>
      <c r="I79" s="3">
        <v>9924</v>
      </c>
      <c r="J79" s="3">
        <v>40518</v>
      </c>
      <c r="K79" s="3">
        <v>373</v>
      </c>
      <c r="L79" s="3">
        <v>1289</v>
      </c>
      <c r="M79" s="3">
        <v>752</v>
      </c>
      <c r="N79" s="3">
        <v>4749</v>
      </c>
      <c r="O79" s="3">
        <v>1656</v>
      </c>
      <c r="P79" s="3">
        <v>313</v>
      </c>
      <c r="Q79" s="3">
        <v>1276</v>
      </c>
      <c r="R79" s="3">
        <v>4646</v>
      </c>
      <c r="S79" s="3">
        <v>3699</v>
      </c>
      <c r="T79" s="3">
        <v>1271</v>
      </c>
      <c r="U79" s="3">
        <v>3899</v>
      </c>
      <c r="V79" s="3">
        <v>1552</v>
      </c>
      <c r="W79" s="3">
        <v>5363</v>
      </c>
      <c r="X79" s="3">
        <v>894</v>
      </c>
      <c r="Y79" s="3">
        <v>360</v>
      </c>
      <c r="Z79" s="3">
        <v>313</v>
      </c>
      <c r="AA79" s="3">
        <v>168</v>
      </c>
      <c r="AB79" s="3">
        <v>237</v>
      </c>
      <c r="AC79" s="3">
        <v>208</v>
      </c>
      <c r="AD79" s="3">
        <v>63</v>
      </c>
      <c r="AE79" s="3">
        <v>471</v>
      </c>
      <c r="AF79" s="3">
        <v>276</v>
      </c>
      <c r="AG79" s="3">
        <v>197</v>
      </c>
      <c r="AH79" s="3">
        <v>174</v>
      </c>
    </row>
    <row r="80" spans="2:34" s="5" customFormat="1" ht="9.75" customHeight="1">
      <c r="B80" s="7" t="s">
        <v>144</v>
      </c>
      <c r="C80" s="5">
        <f aca="true" t="shared" si="8" ref="C80:AH80">C79/88885</f>
        <v>0.0022838499184339315</v>
      </c>
      <c r="D80" s="5">
        <f t="shared" si="8"/>
        <v>0.006997806154019238</v>
      </c>
      <c r="E80" s="5">
        <f t="shared" si="8"/>
        <v>0.004432693930359453</v>
      </c>
      <c r="F80" s="5">
        <f t="shared" si="8"/>
        <v>0.02252348540248636</v>
      </c>
      <c r="G80" s="5">
        <f t="shared" si="8"/>
        <v>0.0017663272768183608</v>
      </c>
      <c r="H80" s="5">
        <f t="shared" si="8"/>
        <v>0.00974292625302357</v>
      </c>
      <c r="I80" s="5">
        <f t="shared" si="8"/>
        <v>0.11164988468245486</v>
      </c>
      <c r="J80" s="5">
        <f t="shared" si="8"/>
        <v>0.4558474433256455</v>
      </c>
      <c r="K80" s="5">
        <f t="shared" si="8"/>
        <v>0.0041964335939697365</v>
      </c>
      <c r="L80" s="5">
        <f t="shared" si="8"/>
        <v>0.014501884457445014</v>
      </c>
      <c r="M80" s="5">
        <f t="shared" si="8"/>
        <v>0.008460370141193677</v>
      </c>
      <c r="N80" s="5">
        <f t="shared" si="8"/>
        <v>0.05342858750070316</v>
      </c>
      <c r="O80" s="5">
        <f t="shared" si="8"/>
        <v>0.018630815098160544</v>
      </c>
      <c r="P80" s="5">
        <f t="shared" si="8"/>
        <v>0.0035214040614276873</v>
      </c>
      <c r="Q80" s="5">
        <f t="shared" si="8"/>
        <v>0.01435562805872757</v>
      </c>
      <c r="R80" s="5">
        <f t="shared" si="8"/>
        <v>0.05226978680317264</v>
      </c>
      <c r="S80" s="5">
        <f t="shared" si="8"/>
        <v>0.0416155706812173</v>
      </c>
      <c r="T80" s="5">
        <f t="shared" si="8"/>
        <v>0.014299375597682398</v>
      </c>
      <c r="U80" s="5">
        <f t="shared" si="8"/>
        <v>0.043865669123024136</v>
      </c>
      <c r="V80" s="5">
        <f t="shared" si="8"/>
        <v>0.017460763908420992</v>
      </c>
      <c r="W80" s="5">
        <f t="shared" si="8"/>
        <v>0.06033638971705012</v>
      </c>
      <c r="X80" s="5">
        <f t="shared" si="8"/>
        <v>0.010057940034876527</v>
      </c>
      <c r="Y80" s="5">
        <f t="shared" si="8"/>
        <v>0.004050177195252292</v>
      </c>
      <c r="Z80" s="5">
        <f t="shared" si="8"/>
        <v>0.0035214040614276873</v>
      </c>
      <c r="AA80" s="5">
        <f t="shared" si="8"/>
        <v>0.0018900826911177364</v>
      </c>
      <c r="AB80" s="5">
        <f t="shared" si="8"/>
        <v>0.002666366653541092</v>
      </c>
      <c r="AC80" s="5">
        <f t="shared" si="8"/>
        <v>0.0023401023794791024</v>
      </c>
      <c r="AD80" s="5">
        <f t="shared" si="8"/>
        <v>0.0007087810091691511</v>
      </c>
      <c r="AE80" s="5">
        <f t="shared" si="8"/>
        <v>0.005298981830455083</v>
      </c>
      <c r="AF80" s="5">
        <f t="shared" si="8"/>
        <v>0.003105135849693424</v>
      </c>
      <c r="AG80" s="5">
        <f t="shared" si="8"/>
        <v>0.0022163469651797266</v>
      </c>
      <c r="AH80" s="5">
        <f t="shared" si="8"/>
        <v>0.001957585644371941</v>
      </c>
    </row>
    <row r="81" spans="2:34" ht="4.5" customHeight="1"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9.75" customHeight="1">
      <c r="A82" s="4" t="s">
        <v>48</v>
      </c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 ht="9.75" customHeight="1">
      <c r="B83" s="6" t="s">
        <v>47</v>
      </c>
      <c r="C83" s="2">
        <v>156</v>
      </c>
      <c r="D83" s="2">
        <v>214</v>
      </c>
      <c r="E83" s="2">
        <v>219</v>
      </c>
      <c r="F83" s="2">
        <v>1514</v>
      </c>
      <c r="G83" s="2">
        <v>79</v>
      </c>
      <c r="H83" s="2">
        <v>505</v>
      </c>
      <c r="I83" s="2">
        <v>10164</v>
      </c>
      <c r="J83" s="2">
        <v>55435</v>
      </c>
      <c r="K83" s="2">
        <v>149</v>
      </c>
      <c r="L83" s="2">
        <v>1112</v>
      </c>
      <c r="M83" s="2">
        <v>247</v>
      </c>
      <c r="N83" s="2">
        <v>1268</v>
      </c>
      <c r="O83" s="2">
        <v>582</v>
      </c>
      <c r="P83" s="2">
        <v>269</v>
      </c>
      <c r="Q83" s="2">
        <v>424</v>
      </c>
      <c r="R83" s="2">
        <v>380</v>
      </c>
      <c r="S83" s="2">
        <v>1821</v>
      </c>
      <c r="T83" s="2">
        <v>722</v>
      </c>
      <c r="U83" s="2">
        <v>1729</v>
      </c>
      <c r="V83" s="2">
        <v>711</v>
      </c>
      <c r="W83" s="2">
        <v>3206</v>
      </c>
      <c r="X83" s="2">
        <v>580</v>
      </c>
      <c r="Y83" s="2">
        <v>186</v>
      </c>
      <c r="Z83" s="2">
        <v>68</v>
      </c>
      <c r="AA83" s="2">
        <v>44</v>
      </c>
      <c r="AB83" s="2">
        <v>151</v>
      </c>
      <c r="AC83" s="2">
        <v>133</v>
      </c>
      <c r="AD83" s="2">
        <v>34</v>
      </c>
      <c r="AE83" s="2">
        <v>76</v>
      </c>
      <c r="AF83" s="2">
        <v>120</v>
      </c>
      <c r="AG83" s="2">
        <v>140</v>
      </c>
      <c r="AH83" s="2">
        <v>107</v>
      </c>
    </row>
    <row r="84" spans="2:34" ht="9.75" customHeight="1">
      <c r="B84" s="6" t="s">
        <v>18</v>
      </c>
      <c r="C84" s="2">
        <v>87</v>
      </c>
      <c r="D84" s="2">
        <v>350</v>
      </c>
      <c r="E84" s="2">
        <v>432</v>
      </c>
      <c r="F84" s="2">
        <v>1766</v>
      </c>
      <c r="G84" s="2">
        <v>47</v>
      </c>
      <c r="H84" s="2">
        <v>843</v>
      </c>
      <c r="I84" s="2">
        <v>6656</v>
      </c>
      <c r="J84" s="2">
        <v>31092</v>
      </c>
      <c r="K84" s="2">
        <v>133</v>
      </c>
      <c r="L84" s="2">
        <v>1478</v>
      </c>
      <c r="M84" s="2">
        <v>193</v>
      </c>
      <c r="N84" s="2">
        <v>1385</v>
      </c>
      <c r="O84" s="2">
        <v>1182</v>
      </c>
      <c r="P84" s="2">
        <v>135</v>
      </c>
      <c r="Q84" s="2">
        <v>341</v>
      </c>
      <c r="R84" s="2">
        <v>257</v>
      </c>
      <c r="S84" s="2">
        <v>3205</v>
      </c>
      <c r="T84" s="2">
        <v>429</v>
      </c>
      <c r="U84" s="2">
        <v>1483</v>
      </c>
      <c r="V84" s="2">
        <v>390</v>
      </c>
      <c r="W84" s="2">
        <v>1725</v>
      </c>
      <c r="X84" s="2">
        <v>579</v>
      </c>
      <c r="Y84" s="2">
        <v>239</v>
      </c>
      <c r="Z84" s="2">
        <v>114</v>
      </c>
      <c r="AA84" s="2">
        <v>104</v>
      </c>
      <c r="AB84" s="2">
        <v>182</v>
      </c>
      <c r="AC84" s="2">
        <v>121</v>
      </c>
      <c r="AD84" s="2">
        <v>37</v>
      </c>
      <c r="AE84" s="2">
        <v>86</v>
      </c>
      <c r="AF84" s="2">
        <v>91</v>
      </c>
      <c r="AG84" s="2">
        <v>212</v>
      </c>
      <c r="AH84" s="2">
        <v>180</v>
      </c>
    </row>
    <row r="85" spans="1:34" ht="9.75" customHeight="1">
      <c r="A85" s="4" t="s">
        <v>143</v>
      </c>
      <c r="C85" s="3">
        <v>243</v>
      </c>
      <c r="D85" s="3">
        <v>564</v>
      </c>
      <c r="E85" s="3">
        <v>651</v>
      </c>
      <c r="F85" s="3">
        <v>3280</v>
      </c>
      <c r="G85" s="3">
        <v>126</v>
      </c>
      <c r="H85" s="3">
        <v>1348</v>
      </c>
      <c r="I85" s="3">
        <v>16820</v>
      </c>
      <c r="J85" s="3">
        <v>86527</v>
      </c>
      <c r="K85" s="3">
        <v>282</v>
      </c>
      <c r="L85" s="3">
        <v>2590</v>
      </c>
      <c r="M85" s="3">
        <v>440</v>
      </c>
      <c r="N85" s="3">
        <v>2653</v>
      </c>
      <c r="O85" s="3">
        <v>1764</v>
      </c>
      <c r="P85" s="3">
        <v>404</v>
      </c>
      <c r="Q85" s="3">
        <v>765</v>
      </c>
      <c r="R85" s="3">
        <v>637</v>
      </c>
      <c r="S85" s="3">
        <v>5026</v>
      </c>
      <c r="T85" s="3">
        <v>1151</v>
      </c>
      <c r="U85" s="3">
        <v>3212</v>
      </c>
      <c r="V85" s="3">
        <v>1101</v>
      </c>
      <c r="W85" s="3">
        <v>4931</v>
      </c>
      <c r="X85" s="3">
        <v>1159</v>
      </c>
      <c r="Y85" s="3">
        <v>425</v>
      </c>
      <c r="Z85" s="3">
        <v>182</v>
      </c>
      <c r="AA85" s="3">
        <v>148</v>
      </c>
      <c r="AB85" s="3">
        <v>333</v>
      </c>
      <c r="AC85" s="3">
        <v>254</v>
      </c>
      <c r="AD85" s="3">
        <v>71</v>
      </c>
      <c r="AE85" s="3">
        <v>162</v>
      </c>
      <c r="AF85" s="3">
        <v>211</v>
      </c>
      <c r="AG85" s="3">
        <v>352</v>
      </c>
      <c r="AH85" s="3">
        <v>287</v>
      </c>
    </row>
    <row r="86" spans="2:34" s="5" customFormat="1" ht="9.75" customHeight="1">
      <c r="B86" s="7" t="s">
        <v>144</v>
      </c>
      <c r="C86" s="5">
        <f aca="true" t="shared" si="9" ref="C86:AH86">C85/138103</f>
        <v>0.0017595562732163675</v>
      </c>
      <c r="D86" s="5">
        <f t="shared" si="9"/>
        <v>0.004083908387218236</v>
      </c>
      <c r="E86" s="5">
        <f t="shared" si="9"/>
        <v>0.004713872978863602</v>
      </c>
      <c r="F86" s="5">
        <f t="shared" si="9"/>
        <v>0.02375038920226208</v>
      </c>
      <c r="G86" s="5">
        <f t="shared" si="9"/>
        <v>0.0009123625120381164</v>
      </c>
      <c r="H86" s="5">
        <f t="shared" si="9"/>
        <v>0.009760830684344293</v>
      </c>
      <c r="I86" s="5">
        <f t="shared" si="9"/>
        <v>0.12179315438477079</v>
      </c>
      <c r="J86" s="5">
        <f t="shared" si="9"/>
        <v>0.6265396117390644</v>
      </c>
      <c r="K86" s="5">
        <f t="shared" si="9"/>
        <v>0.002041954193609118</v>
      </c>
      <c r="L86" s="5">
        <f t="shared" si="9"/>
        <v>0.01875411830300573</v>
      </c>
      <c r="M86" s="5">
        <f t="shared" si="9"/>
        <v>0.0031860278198156448</v>
      </c>
      <c r="N86" s="5">
        <f t="shared" si="9"/>
        <v>0.019210299559024785</v>
      </c>
      <c r="O86" s="5">
        <f t="shared" si="9"/>
        <v>0.012773075168533632</v>
      </c>
      <c r="P86" s="5">
        <f t="shared" si="9"/>
        <v>0.002925352816376183</v>
      </c>
      <c r="Q86" s="5">
        <f t="shared" si="9"/>
        <v>0.005539343823088565</v>
      </c>
      <c r="R86" s="5">
        <f t="shared" si="9"/>
        <v>0.004612499366414922</v>
      </c>
      <c r="S86" s="5">
        <f t="shared" si="9"/>
        <v>0.03639312686907598</v>
      </c>
      <c r="T86" s="5">
        <f t="shared" si="9"/>
        <v>0.008334359137745016</v>
      </c>
      <c r="U86" s="5">
        <f t="shared" si="9"/>
        <v>0.023258003084654207</v>
      </c>
      <c r="V86" s="5">
        <f t="shared" si="9"/>
        <v>0.007972310521856875</v>
      </c>
      <c r="W86" s="5">
        <f t="shared" si="9"/>
        <v>0.03570523449888851</v>
      </c>
      <c r="X86" s="5">
        <f t="shared" si="9"/>
        <v>0.00839228691628712</v>
      </c>
      <c r="Y86" s="5">
        <f t="shared" si="9"/>
        <v>0.0030774132350492025</v>
      </c>
      <c r="Z86" s="5">
        <f t="shared" si="9"/>
        <v>0.001317856961832835</v>
      </c>
      <c r="AA86" s="5">
        <f t="shared" si="9"/>
        <v>0.0010716639030288987</v>
      </c>
      <c r="AB86" s="5">
        <f t="shared" si="9"/>
        <v>0.002411243781815022</v>
      </c>
      <c r="AC86" s="5">
        <f t="shared" si="9"/>
        <v>0.0018392069687117585</v>
      </c>
      <c r="AD86" s="5">
        <f t="shared" si="9"/>
        <v>0.0005141090345611609</v>
      </c>
      <c r="AE86" s="5">
        <f t="shared" si="9"/>
        <v>0.0011730375154775784</v>
      </c>
      <c r="AF86" s="5">
        <f t="shared" si="9"/>
        <v>0.001527845159047957</v>
      </c>
      <c r="AG86" s="5">
        <f t="shared" si="9"/>
        <v>0.002548822255852516</v>
      </c>
      <c r="AH86" s="5">
        <f t="shared" si="9"/>
        <v>0.002078159055197932</v>
      </c>
    </row>
    <row r="87" spans="2:34" ht="4.5" customHeight="1"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9.75" customHeight="1">
      <c r="A88" s="4" t="s">
        <v>50</v>
      </c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9.75" customHeight="1">
      <c r="B89" s="6" t="s">
        <v>49</v>
      </c>
      <c r="C89" s="2">
        <v>81</v>
      </c>
      <c r="D89" s="2">
        <v>116</v>
      </c>
      <c r="E89" s="2">
        <v>265</v>
      </c>
      <c r="F89" s="2">
        <v>838</v>
      </c>
      <c r="G89" s="2">
        <v>77</v>
      </c>
      <c r="H89" s="2">
        <v>362</v>
      </c>
      <c r="I89" s="2">
        <v>3009</v>
      </c>
      <c r="J89" s="2">
        <v>17151</v>
      </c>
      <c r="K89" s="2">
        <v>137</v>
      </c>
      <c r="L89" s="2">
        <v>728</v>
      </c>
      <c r="M89" s="2">
        <v>247</v>
      </c>
      <c r="N89" s="2">
        <v>2160</v>
      </c>
      <c r="O89" s="2">
        <v>1012</v>
      </c>
      <c r="P89" s="2">
        <v>223</v>
      </c>
      <c r="Q89" s="2">
        <v>536</v>
      </c>
      <c r="R89" s="2">
        <v>320</v>
      </c>
      <c r="S89" s="2">
        <v>2410</v>
      </c>
      <c r="T89" s="2">
        <v>833</v>
      </c>
      <c r="U89" s="2">
        <v>2017</v>
      </c>
      <c r="V89" s="2">
        <v>1039</v>
      </c>
      <c r="W89" s="2">
        <v>2474</v>
      </c>
      <c r="X89" s="2">
        <v>399</v>
      </c>
      <c r="Y89" s="2">
        <v>65</v>
      </c>
      <c r="Z89" s="2">
        <v>121</v>
      </c>
      <c r="AA89" s="2">
        <v>70</v>
      </c>
      <c r="AB89" s="2">
        <v>130</v>
      </c>
      <c r="AC89" s="2">
        <v>138</v>
      </c>
      <c r="AD89" s="2">
        <v>42</v>
      </c>
      <c r="AE89" s="2">
        <v>73</v>
      </c>
      <c r="AF89" s="2">
        <v>177</v>
      </c>
      <c r="AG89" s="2">
        <v>90</v>
      </c>
      <c r="AH89" s="2">
        <v>74</v>
      </c>
    </row>
    <row r="90" spans="2:34" ht="9.75" customHeight="1">
      <c r="B90" s="6" t="s">
        <v>41</v>
      </c>
      <c r="C90" s="2">
        <v>0</v>
      </c>
      <c r="D90" s="2">
        <v>8</v>
      </c>
      <c r="E90" s="2">
        <v>7</v>
      </c>
      <c r="F90" s="2">
        <v>26</v>
      </c>
      <c r="G90" s="2">
        <v>3</v>
      </c>
      <c r="H90" s="2">
        <v>3</v>
      </c>
      <c r="I90" s="2">
        <v>68</v>
      </c>
      <c r="J90" s="2">
        <v>406</v>
      </c>
      <c r="K90" s="2">
        <v>1</v>
      </c>
      <c r="L90" s="2">
        <v>6</v>
      </c>
      <c r="M90" s="2">
        <v>4</v>
      </c>
      <c r="N90" s="2">
        <v>91</v>
      </c>
      <c r="O90" s="2">
        <v>44</v>
      </c>
      <c r="P90" s="2">
        <v>3</v>
      </c>
      <c r="Q90" s="2">
        <v>15</v>
      </c>
      <c r="R90" s="2">
        <v>23</v>
      </c>
      <c r="S90" s="2">
        <v>66</v>
      </c>
      <c r="T90" s="2">
        <v>17</v>
      </c>
      <c r="U90" s="2">
        <v>8</v>
      </c>
      <c r="V90" s="2">
        <v>30</v>
      </c>
      <c r="W90" s="2">
        <v>97</v>
      </c>
      <c r="X90" s="2">
        <v>9</v>
      </c>
      <c r="Y90" s="2">
        <v>5</v>
      </c>
      <c r="Z90" s="2">
        <v>4</v>
      </c>
      <c r="AA90" s="2">
        <v>2</v>
      </c>
      <c r="AB90" s="2">
        <v>5</v>
      </c>
      <c r="AC90" s="2">
        <v>5</v>
      </c>
      <c r="AD90" s="2">
        <v>2</v>
      </c>
      <c r="AE90" s="2">
        <v>2</v>
      </c>
      <c r="AF90" s="2">
        <v>4</v>
      </c>
      <c r="AG90" s="2">
        <v>1</v>
      </c>
      <c r="AH90" s="2">
        <v>0</v>
      </c>
    </row>
    <row r="91" spans="2:34" ht="9.75" customHeight="1">
      <c r="B91" s="6" t="s">
        <v>29</v>
      </c>
      <c r="C91" s="2">
        <v>111</v>
      </c>
      <c r="D91" s="2">
        <v>149</v>
      </c>
      <c r="E91" s="2">
        <v>306</v>
      </c>
      <c r="F91" s="2">
        <v>1033</v>
      </c>
      <c r="G91" s="2">
        <v>78</v>
      </c>
      <c r="H91" s="2">
        <v>399</v>
      </c>
      <c r="I91" s="2">
        <v>3373</v>
      </c>
      <c r="J91" s="2">
        <v>19882</v>
      </c>
      <c r="K91" s="2">
        <v>184</v>
      </c>
      <c r="L91" s="2">
        <v>762</v>
      </c>
      <c r="M91" s="2">
        <v>531</v>
      </c>
      <c r="N91" s="2">
        <v>3169</v>
      </c>
      <c r="O91" s="2">
        <v>1211</v>
      </c>
      <c r="P91" s="2">
        <v>257</v>
      </c>
      <c r="Q91" s="2">
        <v>837</v>
      </c>
      <c r="R91" s="2">
        <v>436</v>
      </c>
      <c r="S91" s="2">
        <v>2568</v>
      </c>
      <c r="T91" s="2">
        <v>1008</v>
      </c>
      <c r="U91" s="2">
        <v>1777</v>
      </c>
      <c r="V91" s="2">
        <v>1050</v>
      </c>
      <c r="W91" s="2">
        <v>3749</v>
      </c>
      <c r="X91" s="2">
        <v>591</v>
      </c>
      <c r="Y91" s="2">
        <v>145</v>
      </c>
      <c r="Z91" s="2">
        <v>189</v>
      </c>
      <c r="AA91" s="2">
        <v>90</v>
      </c>
      <c r="AB91" s="2">
        <v>160</v>
      </c>
      <c r="AC91" s="2">
        <v>127</v>
      </c>
      <c r="AD91" s="2">
        <v>39</v>
      </c>
      <c r="AE91" s="2">
        <v>96</v>
      </c>
      <c r="AF91" s="2">
        <v>161</v>
      </c>
      <c r="AG91" s="2">
        <v>116</v>
      </c>
      <c r="AH91" s="2">
        <v>96</v>
      </c>
    </row>
    <row r="92" spans="1:34" ht="9.75" customHeight="1">
      <c r="A92" s="4" t="s">
        <v>143</v>
      </c>
      <c r="C92" s="3">
        <v>192</v>
      </c>
      <c r="D92" s="3">
        <v>273</v>
      </c>
      <c r="E92" s="3">
        <v>578</v>
      </c>
      <c r="F92" s="3">
        <v>1897</v>
      </c>
      <c r="G92" s="3">
        <v>158</v>
      </c>
      <c r="H92" s="3">
        <v>764</v>
      </c>
      <c r="I92" s="3">
        <v>6450</v>
      </c>
      <c r="J92" s="3">
        <v>37439</v>
      </c>
      <c r="K92" s="3">
        <v>322</v>
      </c>
      <c r="L92" s="3">
        <v>1496</v>
      </c>
      <c r="M92" s="3">
        <v>782</v>
      </c>
      <c r="N92" s="3">
        <v>5420</v>
      </c>
      <c r="O92" s="3">
        <v>2267</v>
      </c>
      <c r="P92" s="3">
        <v>483</v>
      </c>
      <c r="Q92" s="3">
        <v>1388</v>
      </c>
      <c r="R92" s="3">
        <v>779</v>
      </c>
      <c r="S92" s="3">
        <v>5044</v>
      </c>
      <c r="T92" s="3">
        <v>1858</v>
      </c>
      <c r="U92" s="3">
        <v>3802</v>
      </c>
      <c r="V92" s="3">
        <v>2119</v>
      </c>
      <c r="W92" s="3">
        <v>6320</v>
      </c>
      <c r="X92" s="3">
        <v>999</v>
      </c>
      <c r="Y92" s="3">
        <v>215</v>
      </c>
      <c r="Z92" s="3">
        <v>314</v>
      </c>
      <c r="AA92" s="3">
        <v>162</v>
      </c>
      <c r="AB92" s="3">
        <v>295</v>
      </c>
      <c r="AC92" s="3">
        <v>270</v>
      </c>
      <c r="AD92" s="3">
        <v>83</v>
      </c>
      <c r="AE92" s="3">
        <v>171</v>
      </c>
      <c r="AF92" s="3">
        <v>342</v>
      </c>
      <c r="AG92" s="3">
        <v>207</v>
      </c>
      <c r="AH92" s="3">
        <v>170</v>
      </c>
    </row>
    <row r="93" spans="2:34" s="5" customFormat="1" ht="9.75" customHeight="1">
      <c r="B93" s="7" t="s">
        <v>144</v>
      </c>
      <c r="C93" s="5">
        <f aca="true" t="shared" si="10" ref="C93:AH93">C92/83062</f>
        <v>0.0023115263297295995</v>
      </c>
      <c r="D93" s="5">
        <f t="shared" si="10"/>
        <v>0.0032867015000842743</v>
      </c>
      <c r="E93" s="5">
        <f t="shared" si="10"/>
        <v>0.006958657388456815</v>
      </c>
      <c r="F93" s="5">
        <f t="shared" si="10"/>
        <v>0.022838361705713805</v>
      </c>
      <c r="G93" s="5">
        <f t="shared" si="10"/>
        <v>0.0019021935421733164</v>
      </c>
      <c r="H93" s="5">
        <f t="shared" si="10"/>
        <v>0.009197948520382365</v>
      </c>
      <c r="I93" s="5">
        <f t="shared" si="10"/>
        <v>0.07765283763935374</v>
      </c>
      <c r="J93" s="5">
        <f t="shared" si="10"/>
        <v>0.4507355950976379</v>
      </c>
      <c r="K93" s="5">
        <f t="shared" si="10"/>
        <v>0.0038766222821506827</v>
      </c>
      <c r="L93" s="5">
        <f t="shared" si="10"/>
        <v>0.018010642652476462</v>
      </c>
      <c r="M93" s="5">
        <f t="shared" si="10"/>
        <v>0.009414654113794515</v>
      </c>
      <c r="N93" s="5">
        <f t="shared" si="10"/>
        <v>0.06525246201632516</v>
      </c>
      <c r="O93" s="5">
        <f t="shared" si="10"/>
        <v>0.027292865570296886</v>
      </c>
      <c r="P93" s="5">
        <f t="shared" si="10"/>
        <v>0.005814933423226024</v>
      </c>
      <c r="Q93" s="5">
        <f t="shared" si="10"/>
        <v>0.016710409092003563</v>
      </c>
      <c r="R93" s="5">
        <f t="shared" si="10"/>
        <v>0.00937853651489249</v>
      </c>
      <c r="S93" s="5">
        <f t="shared" si="10"/>
        <v>0.06072572295393802</v>
      </c>
      <c r="T93" s="5">
        <f t="shared" si="10"/>
        <v>0.02236883291998748</v>
      </c>
      <c r="U93" s="5">
        <f t="shared" si="10"/>
        <v>0.045773037008499676</v>
      </c>
      <c r="V93" s="5">
        <f t="shared" si="10"/>
        <v>0.025511064024463653</v>
      </c>
      <c r="W93" s="5">
        <f t="shared" si="10"/>
        <v>0.07608774168693265</v>
      </c>
      <c r="X93" s="5">
        <f t="shared" si="10"/>
        <v>0.012027160434374323</v>
      </c>
      <c r="Y93" s="5">
        <f t="shared" si="10"/>
        <v>0.002588427921311791</v>
      </c>
      <c r="Z93" s="5">
        <f t="shared" si="10"/>
        <v>0.003780308685078616</v>
      </c>
      <c r="AA93" s="5">
        <f t="shared" si="10"/>
        <v>0.0019503503407093496</v>
      </c>
      <c r="AB93" s="5">
        <f t="shared" si="10"/>
        <v>0.0035515638920324577</v>
      </c>
      <c r="AC93" s="5">
        <f t="shared" si="10"/>
        <v>0.0032505839011822495</v>
      </c>
      <c r="AD93" s="5">
        <f t="shared" si="10"/>
        <v>0.0009992535696226915</v>
      </c>
      <c r="AE93" s="5">
        <f t="shared" si="10"/>
        <v>0.002058703137415425</v>
      </c>
      <c r="AF93" s="5">
        <f t="shared" si="10"/>
        <v>0.00411740627483085</v>
      </c>
      <c r="AG93" s="5">
        <f t="shared" si="10"/>
        <v>0.0024921143242397246</v>
      </c>
      <c r="AH93" s="5">
        <f t="shared" si="10"/>
        <v>0.002046663937781416</v>
      </c>
    </row>
    <row r="94" spans="2:34" ht="4.5" customHeight="1"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9.75" customHeight="1">
      <c r="A95" s="4" t="s">
        <v>52</v>
      </c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 ht="9.75" customHeight="1">
      <c r="B96" s="6" t="s">
        <v>45</v>
      </c>
      <c r="C96" s="2">
        <v>108</v>
      </c>
      <c r="D96" s="2">
        <v>141</v>
      </c>
      <c r="E96" s="2">
        <v>250</v>
      </c>
      <c r="F96" s="2">
        <v>505</v>
      </c>
      <c r="G96" s="2">
        <v>71</v>
      </c>
      <c r="H96" s="2">
        <v>243</v>
      </c>
      <c r="I96" s="2">
        <v>2038</v>
      </c>
      <c r="J96" s="2">
        <v>8510</v>
      </c>
      <c r="K96" s="2">
        <v>199</v>
      </c>
      <c r="L96" s="2">
        <v>513</v>
      </c>
      <c r="M96" s="2">
        <v>392</v>
      </c>
      <c r="N96" s="2">
        <v>1810</v>
      </c>
      <c r="O96" s="2">
        <v>1079</v>
      </c>
      <c r="P96" s="2">
        <v>258</v>
      </c>
      <c r="Q96" s="2">
        <v>541</v>
      </c>
      <c r="R96" s="2">
        <v>505</v>
      </c>
      <c r="S96" s="2">
        <v>2788</v>
      </c>
      <c r="T96" s="2">
        <v>837</v>
      </c>
      <c r="U96" s="2">
        <v>3362</v>
      </c>
      <c r="V96" s="2">
        <v>1046</v>
      </c>
      <c r="W96" s="2">
        <v>2988</v>
      </c>
      <c r="X96" s="2">
        <v>393</v>
      </c>
      <c r="Y96" s="2">
        <v>96</v>
      </c>
      <c r="Z96" s="2">
        <v>150</v>
      </c>
      <c r="AA96" s="2">
        <v>81</v>
      </c>
      <c r="AB96" s="2">
        <v>115</v>
      </c>
      <c r="AC96" s="2">
        <v>115</v>
      </c>
      <c r="AD96" s="2">
        <v>22</v>
      </c>
      <c r="AE96" s="2">
        <v>31</v>
      </c>
      <c r="AF96" s="2">
        <v>195</v>
      </c>
      <c r="AG96" s="2">
        <v>56</v>
      </c>
      <c r="AH96" s="2">
        <v>74</v>
      </c>
    </row>
    <row r="97" spans="2:34" ht="9.75" customHeight="1">
      <c r="B97" s="6" t="s">
        <v>51</v>
      </c>
      <c r="C97" s="2">
        <v>157</v>
      </c>
      <c r="D97" s="2">
        <v>275</v>
      </c>
      <c r="E97" s="2">
        <v>375</v>
      </c>
      <c r="F97" s="2">
        <v>1141</v>
      </c>
      <c r="G97" s="2">
        <v>97</v>
      </c>
      <c r="H97" s="2">
        <v>568</v>
      </c>
      <c r="I97" s="2">
        <v>4361</v>
      </c>
      <c r="J97" s="2">
        <v>18736</v>
      </c>
      <c r="K97" s="2">
        <v>248</v>
      </c>
      <c r="L97" s="2">
        <v>1044</v>
      </c>
      <c r="M97" s="2">
        <v>565</v>
      </c>
      <c r="N97" s="2">
        <v>3974</v>
      </c>
      <c r="O97" s="2">
        <v>2412</v>
      </c>
      <c r="P97" s="2">
        <v>312</v>
      </c>
      <c r="Q97" s="2">
        <v>1193</v>
      </c>
      <c r="R97" s="2">
        <v>942</v>
      </c>
      <c r="S97" s="2">
        <v>4918</v>
      </c>
      <c r="T97" s="2">
        <v>1184</v>
      </c>
      <c r="U97" s="2">
        <v>5755</v>
      </c>
      <c r="V97" s="2">
        <v>1866</v>
      </c>
      <c r="W97" s="2">
        <v>5159</v>
      </c>
      <c r="X97" s="2">
        <v>618</v>
      </c>
      <c r="Y97" s="2">
        <v>142</v>
      </c>
      <c r="Z97" s="2">
        <v>344</v>
      </c>
      <c r="AA97" s="2">
        <v>147</v>
      </c>
      <c r="AB97" s="2">
        <v>137</v>
      </c>
      <c r="AC97" s="2">
        <v>249</v>
      </c>
      <c r="AD97" s="2">
        <v>46</v>
      </c>
      <c r="AE97" s="2">
        <v>121</v>
      </c>
      <c r="AF97" s="2">
        <v>224</v>
      </c>
      <c r="AG97" s="2">
        <v>118</v>
      </c>
      <c r="AH97" s="2">
        <v>143</v>
      </c>
    </row>
    <row r="98" spans="1:34" ht="9.75" customHeight="1">
      <c r="A98" s="4" t="s">
        <v>143</v>
      </c>
      <c r="C98" s="3">
        <v>265</v>
      </c>
      <c r="D98" s="3">
        <v>416</v>
      </c>
      <c r="E98" s="3">
        <v>625</v>
      </c>
      <c r="F98" s="3">
        <v>1646</v>
      </c>
      <c r="G98" s="3">
        <v>168</v>
      </c>
      <c r="H98" s="3">
        <v>811</v>
      </c>
      <c r="I98" s="3">
        <v>6399</v>
      </c>
      <c r="J98" s="3">
        <v>27246</v>
      </c>
      <c r="K98" s="3">
        <v>447</v>
      </c>
      <c r="L98" s="3">
        <v>1557</v>
      </c>
      <c r="M98" s="3">
        <v>957</v>
      </c>
      <c r="N98" s="3">
        <v>5784</v>
      </c>
      <c r="O98" s="3">
        <v>3491</v>
      </c>
      <c r="P98" s="3">
        <v>570</v>
      </c>
      <c r="Q98" s="3">
        <v>1734</v>
      </c>
      <c r="R98" s="3">
        <v>1447</v>
      </c>
      <c r="S98" s="3">
        <v>7706</v>
      </c>
      <c r="T98" s="3">
        <v>2021</v>
      </c>
      <c r="U98" s="3">
        <v>9117</v>
      </c>
      <c r="V98" s="3">
        <v>2912</v>
      </c>
      <c r="W98" s="3">
        <v>8147</v>
      </c>
      <c r="X98" s="3">
        <v>1011</v>
      </c>
      <c r="Y98" s="3">
        <v>238</v>
      </c>
      <c r="Z98" s="3">
        <v>494</v>
      </c>
      <c r="AA98" s="3">
        <v>228</v>
      </c>
      <c r="AB98" s="3">
        <v>252</v>
      </c>
      <c r="AC98" s="3">
        <v>364</v>
      </c>
      <c r="AD98" s="3">
        <v>68</v>
      </c>
      <c r="AE98" s="3">
        <v>152</v>
      </c>
      <c r="AF98" s="3">
        <v>419</v>
      </c>
      <c r="AG98" s="3">
        <v>174</v>
      </c>
      <c r="AH98" s="3">
        <v>217</v>
      </c>
    </row>
    <row r="99" spans="2:34" s="5" customFormat="1" ht="9.75" customHeight="1">
      <c r="B99" s="7" t="s">
        <v>144</v>
      </c>
      <c r="C99" s="5">
        <f aca="true" t="shared" si="11" ref="C99:AH99">C98/87086</f>
        <v>0.003042969019130515</v>
      </c>
      <c r="D99" s="5">
        <f t="shared" si="11"/>
        <v>0.0047768872149369585</v>
      </c>
      <c r="E99" s="5">
        <f t="shared" si="11"/>
        <v>0.0071768137243644215</v>
      </c>
      <c r="F99" s="5">
        <f t="shared" si="11"/>
        <v>0.01890085662448614</v>
      </c>
      <c r="G99" s="5">
        <f t="shared" si="11"/>
        <v>0.0019291275291091565</v>
      </c>
      <c r="H99" s="5">
        <f t="shared" si="11"/>
        <v>0.009312633488735273</v>
      </c>
      <c r="I99" s="5">
        <f t="shared" si="11"/>
        <v>0.0734790896355327</v>
      </c>
      <c r="J99" s="5">
        <f t="shared" si="11"/>
        <v>0.3128631467744528</v>
      </c>
      <c r="K99" s="5">
        <f t="shared" si="11"/>
        <v>0.005132857175665434</v>
      </c>
      <c r="L99" s="5">
        <f t="shared" si="11"/>
        <v>0.017878878350136646</v>
      </c>
      <c r="M99" s="5">
        <f t="shared" si="11"/>
        <v>0.010989137174746802</v>
      </c>
      <c r="N99" s="5">
        <f t="shared" si="11"/>
        <v>0.0664171049307581</v>
      </c>
      <c r="O99" s="5">
        <f t="shared" si="11"/>
        <v>0.04008681073880991</v>
      </c>
      <c r="P99" s="5">
        <f t="shared" si="11"/>
        <v>0.006545254116620353</v>
      </c>
      <c r="Q99" s="5">
        <f t="shared" si="11"/>
        <v>0.01991135199687665</v>
      </c>
      <c r="R99" s="5">
        <f t="shared" si="11"/>
        <v>0.01661575913464851</v>
      </c>
      <c r="S99" s="5">
        <f t="shared" si="11"/>
        <v>0.08848724249592357</v>
      </c>
      <c r="T99" s="5">
        <f t="shared" si="11"/>
        <v>0.023206944859104794</v>
      </c>
      <c r="U99" s="5">
        <f t="shared" si="11"/>
        <v>0.10468961716004868</v>
      </c>
      <c r="V99" s="5">
        <f t="shared" si="11"/>
        <v>0.03343821050455871</v>
      </c>
      <c r="W99" s="5">
        <f t="shared" si="11"/>
        <v>0.09355120225983511</v>
      </c>
      <c r="X99" s="5">
        <f t="shared" si="11"/>
        <v>0.011609213880531887</v>
      </c>
      <c r="Y99" s="5">
        <f t="shared" si="11"/>
        <v>0.0027329306662379716</v>
      </c>
      <c r="Z99" s="5">
        <f t="shared" si="11"/>
        <v>0.0056725535677376385</v>
      </c>
      <c r="AA99" s="5">
        <f t="shared" si="11"/>
        <v>0.002618101646648141</v>
      </c>
      <c r="AB99" s="5">
        <f t="shared" si="11"/>
        <v>0.0028936912936637347</v>
      </c>
      <c r="AC99" s="5">
        <f t="shared" si="11"/>
        <v>0.004179776313069839</v>
      </c>
      <c r="AD99" s="5">
        <f t="shared" si="11"/>
        <v>0.000780837333210849</v>
      </c>
      <c r="AE99" s="5">
        <f t="shared" si="11"/>
        <v>0.0017454010977654272</v>
      </c>
      <c r="AF99" s="5">
        <f t="shared" si="11"/>
        <v>0.004811335920813908</v>
      </c>
      <c r="AG99" s="5">
        <f t="shared" si="11"/>
        <v>0.0019980249408630547</v>
      </c>
      <c r="AH99" s="5">
        <f t="shared" si="11"/>
        <v>0.0024917897250993273</v>
      </c>
    </row>
    <row r="100" spans="2:34" ht="4.5" customHeight="1"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9.75" customHeight="1">
      <c r="A101" s="4" t="s">
        <v>53</v>
      </c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9.75" customHeight="1">
      <c r="B102" s="6" t="s">
        <v>45</v>
      </c>
      <c r="C102" s="2">
        <v>258</v>
      </c>
      <c r="D102" s="2">
        <v>275</v>
      </c>
      <c r="E102" s="2">
        <v>462</v>
      </c>
      <c r="F102" s="2">
        <v>1208</v>
      </c>
      <c r="G102" s="2">
        <v>148</v>
      </c>
      <c r="H102" s="2">
        <v>648</v>
      </c>
      <c r="I102" s="2">
        <v>5657</v>
      </c>
      <c r="J102" s="2">
        <v>26084</v>
      </c>
      <c r="K102" s="2">
        <v>466</v>
      </c>
      <c r="L102" s="2">
        <v>1531</v>
      </c>
      <c r="M102" s="2">
        <v>467</v>
      </c>
      <c r="N102" s="2">
        <v>2507</v>
      </c>
      <c r="O102" s="2">
        <v>1492</v>
      </c>
      <c r="P102" s="2">
        <v>494</v>
      </c>
      <c r="Q102" s="2">
        <v>783</v>
      </c>
      <c r="R102" s="2">
        <v>748</v>
      </c>
      <c r="S102" s="2">
        <v>3202</v>
      </c>
      <c r="T102" s="2">
        <v>1276</v>
      </c>
      <c r="U102" s="2">
        <v>3887</v>
      </c>
      <c r="V102" s="2">
        <v>1268</v>
      </c>
      <c r="W102" s="2">
        <v>3995</v>
      </c>
      <c r="X102" s="2">
        <v>570</v>
      </c>
      <c r="Y102" s="2">
        <v>193</v>
      </c>
      <c r="Z102" s="2">
        <v>175</v>
      </c>
      <c r="AA102" s="2">
        <v>94</v>
      </c>
      <c r="AB102" s="2">
        <v>172</v>
      </c>
      <c r="AC102" s="2">
        <v>195</v>
      </c>
      <c r="AD102" s="2">
        <v>33</v>
      </c>
      <c r="AE102" s="2">
        <v>166</v>
      </c>
      <c r="AF102" s="2">
        <v>377</v>
      </c>
      <c r="AG102" s="2">
        <v>252</v>
      </c>
      <c r="AH102" s="2">
        <v>182</v>
      </c>
    </row>
    <row r="103" spans="1:34" ht="9.75" customHeight="1">
      <c r="A103" s="4" t="s">
        <v>143</v>
      </c>
      <c r="C103" s="3">
        <v>258</v>
      </c>
      <c r="D103" s="3">
        <v>275</v>
      </c>
      <c r="E103" s="3">
        <v>462</v>
      </c>
      <c r="F103" s="3">
        <v>1208</v>
      </c>
      <c r="G103" s="3">
        <v>148</v>
      </c>
      <c r="H103" s="3">
        <v>648</v>
      </c>
      <c r="I103" s="3">
        <v>5657</v>
      </c>
      <c r="J103" s="3">
        <v>26084</v>
      </c>
      <c r="K103" s="3">
        <v>466</v>
      </c>
      <c r="L103" s="3">
        <v>1531</v>
      </c>
      <c r="M103" s="3">
        <v>467</v>
      </c>
      <c r="N103" s="3">
        <v>2507</v>
      </c>
      <c r="O103" s="3">
        <v>1492</v>
      </c>
      <c r="P103" s="3">
        <v>494</v>
      </c>
      <c r="Q103" s="3">
        <v>783</v>
      </c>
      <c r="R103" s="3">
        <v>748</v>
      </c>
      <c r="S103" s="3">
        <v>3202</v>
      </c>
      <c r="T103" s="3">
        <v>1276</v>
      </c>
      <c r="U103" s="3">
        <v>3887</v>
      </c>
      <c r="V103" s="3">
        <v>1268</v>
      </c>
      <c r="W103" s="3">
        <v>3995</v>
      </c>
      <c r="X103" s="3">
        <v>570</v>
      </c>
      <c r="Y103" s="3">
        <v>193</v>
      </c>
      <c r="Z103" s="3">
        <v>175</v>
      </c>
      <c r="AA103" s="3">
        <v>94</v>
      </c>
      <c r="AB103" s="3">
        <v>172</v>
      </c>
      <c r="AC103" s="3">
        <v>195</v>
      </c>
      <c r="AD103" s="3">
        <v>33</v>
      </c>
      <c r="AE103" s="3">
        <v>166</v>
      </c>
      <c r="AF103" s="3">
        <v>377</v>
      </c>
      <c r="AG103" s="3">
        <v>252</v>
      </c>
      <c r="AH103" s="3">
        <v>182</v>
      </c>
    </row>
    <row r="104" spans="2:34" s="5" customFormat="1" ht="9.75" customHeight="1">
      <c r="B104" s="7" t="s">
        <v>144</v>
      </c>
      <c r="C104" s="5">
        <f aca="true" t="shared" si="12" ref="C104:AH104">C103/59265</f>
        <v>0.004353328271323715</v>
      </c>
      <c r="D104" s="5">
        <f t="shared" si="12"/>
        <v>0.004640175483000084</v>
      </c>
      <c r="E104" s="5">
        <f t="shared" si="12"/>
        <v>0.007795494811440142</v>
      </c>
      <c r="F104" s="5">
        <f t="shared" si="12"/>
        <v>0.020383025394414916</v>
      </c>
      <c r="G104" s="5">
        <f t="shared" si="12"/>
        <v>0.0024972580781236816</v>
      </c>
      <c r="H104" s="5">
        <f t="shared" si="12"/>
        <v>0.010933940774487472</v>
      </c>
      <c r="I104" s="5">
        <f t="shared" si="12"/>
        <v>0.09545262802665992</v>
      </c>
      <c r="J104" s="5">
        <f t="shared" si="12"/>
        <v>0.4401248629039062</v>
      </c>
      <c r="K104" s="5">
        <f t="shared" si="12"/>
        <v>0.007862988273011053</v>
      </c>
      <c r="L104" s="5">
        <f t="shared" si="12"/>
        <v>0.025833122416265925</v>
      </c>
      <c r="M104" s="5">
        <f t="shared" si="12"/>
        <v>0.00787986163840378</v>
      </c>
      <c r="N104" s="5">
        <f t="shared" si="12"/>
        <v>0.04230152703956804</v>
      </c>
      <c r="O104" s="5">
        <f t="shared" si="12"/>
        <v>0.025175061165949548</v>
      </c>
      <c r="P104" s="5">
        <f t="shared" si="12"/>
        <v>0.008335442504007425</v>
      </c>
      <c r="Q104" s="5">
        <f t="shared" si="12"/>
        <v>0.013211845102505695</v>
      </c>
      <c r="R104" s="5">
        <f t="shared" si="12"/>
        <v>0.01262127731376023</v>
      </c>
      <c r="S104" s="5">
        <f t="shared" si="12"/>
        <v>0.05402851598751371</v>
      </c>
      <c r="T104" s="5">
        <f t="shared" si="12"/>
        <v>0.021530414241120392</v>
      </c>
      <c r="U104" s="5">
        <f t="shared" si="12"/>
        <v>0.0655867712815321</v>
      </c>
      <c r="V104" s="5">
        <f t="shared" si="12"/>
        <v>0.021395427317978572</v>
      </c>
      <c r="W104" s="5">
        <f t="shared" si="12"/>
        <v>0.06740909474394668</v>
      </c>
      <c r="X104" s="5">
        <f t="shared" si="12"/>
        <v>0.00961781827385472</v>
      </c>
      <c r="Y104" s="5">
        <f t="shared" si="12"/>
        <v>0.003256559520796423</v>
      </c>
      <c r="Z104" s="5">
        <f t="shared" si="12"/>
        <v>0.0029528389437273265</v>
      </c>
      <c r="AA104" s="5">
        <f t="shared" si="12"/>
        <v>0.0015860963469163925</v>
      </c>
      <c r="AB104" s="5">
        <f t="shared" si="12"/>
        <v>0.0029022188475491435</v>
      </c>
      <c r="AC104" s="5">
        <f t="shared" si="12"/>
        <v>0.003290306251581878</v>
      </c>
      <c r="AD104" s="5">
        <f t="shared" si="12"/>
        <v>0.0005568210579600102</v>
      </c>
      <c r="AE104" s="5">
        <f t="shared" si="12"/>
        <v>0.002800978655192778</v>
      </c>
      <c r="AF104" s="5">
        <f t="shared" si="12"/>
        <v>0.006361258753058298</v>
      </c>
      <c r="AG104" s="5">
        <f t="shared" si="12"/>
        <v>0.00425208807896735</v>
      </c>
      <c r="AH104" s="5">
        <f t="shared" si="12"/>
        <v>0.0030709525014764195</v>
      </c>
    </row>
    <row r="105" spans="2:34" ht="4.5" customHeight="1"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9.75" customHeight="1">
      <c r="A106" s="4" t="s">
        <v>54</v>
      </c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 ht="9.75" customHeight="1">
      <c r="B107" s="6" t="s">
        <v>49</v>
      </c>
      <c r="C107" s="2">
        <v>110</v>
      </c>
      <c r="D107" s="2">
        <v>261</v>
      </c>
      <c r="E107" s="2">
        <v>342</v>
      </c>
      <c r="F107" s="2">
        <v>1750</v>
      </c>
      <c r="G107" s="2">
        <v>126</v>
      </c>
      <c r="H107" s="2">
        <v>585</v>
      </c>
      <c r="I107" s="2">
        <v>6751</v>
      </c>
      <c r="J107" s="2">
        <v>36450</v>
      </c>
      <c r="K107" s="2">
        <v>254</v>
      </c>
      <c r="L107" s="2">
        <v>1155</v>
      </c>
      <c r="M107" s="2">
        <v>307</v>
      </c>
      <c r="N107" s="2">
        <v>2797</v>
      </c>
      <c r="O107" s="2">
        <v>1251</v>
      </c>
      <c r="P107" s="2">
        <v>327</v>
      </c>
      <c r="Q107" s="2">
        <v>792</v>
      </c>
      <c r="R107" s="2">
        <v>491</v>
      </c>
      <c r="S107" s="2">
        <v>2752</v>
      </c>
      <c r="T107" s="2">
        <v>943</v>
      </c>
      <c r="U107" s="2">
        <v>2702</v>
      </c>
      <c r="V107" s="2">
        <v>1326</v>
      </c>
      <c r="W107" s="2">
        <v>3140</v>
      </c>
      <c r="X107" s="2">
        <v>796</v>
      </c>
      <c r="Y107" s="2">
        <v>208</v>
      </c>
      <c r="Z107" s="2">
        <v>124</v>
      </c>
      <c r="AA107" s="2">
        <v>76</v>
      </c>
      <c r="AB107" s="2">
        <v>212</v>
      </c>
      <c r="AC107" s="2">
        <v>204</v>
      </c>
      <c r="AD107" s="2">
        <v>9</v>
      </c>
      <c r="AE107" s="2">
        <v>163</v>
      </c>
      <c r="AF107" s="2">
        <v>285</v>
      </c>
      <c r="AG107" s="2">
        <v>103</v>
      </c>
      <c r="AH107" s="2">
        <v>172</v>
      </c>
    </row>
    <row r="108" spans="2:34" ht="9.75" customHeight="1">
      <c r="B108" s="6" t="s">
        <v>29</v>
      </c>
      <c r="C108" s="2">
        <v>49</v>
      </c>
      <c r="D108" s="2">
        <v>149</v>
      </c>
      <c r="E108" s="2">
        <v>160</v>
      </c>
      <c r="F108" s="2">
        <v>704</v>
      </c>
      <c r="G108" s="2">
        <v>42</v>
      </c>
      <c r="H108" s="2">
        <v>294</v>
      </c>
      <c r="I108" s="2">
        <v>2635</v>
      </c>
      <c r="J108" s="2">
        <v>16929</v>
      </c>
      <c r="K108" s="2">
        <v>97</v>
      </c>
      <c r="L108" s="2">
        <v>672</v>
      </c>
      <c r="M108" s="2">
        <v>172</v>
      </c>
      <c r="N108" s="2">
        <v>1300</v>
      </c>
      <c r="O108" s="2">
        <v>525</v>
      </c>
      <c r="P108" s="2">
        <v>131</v>
      </c>
      <c r="Q108" s="2">
        <v>289</v>
      </c>
      <c r="R108" s="2">
        <v>176</v>
      </c>
      <c r="S108" s="2">
        <v>934</v>
      </c>
      <c r="T108" s="2">
        <v>392</v>
      </c>
      <c r="U108" s="2">
        <v>119</v>
      </c>
      <c r="V108" s="2">
        <v>415</v>
      </c>
      <c r="W108" s="2">
        <v>1324</v>
      </c>
      <c r="X108" s="2">
        <v>282</v>
      </c>
      <c r="Y108" s="2">
        <v>140</v>
      </c>
      <c r="Z108" s="2">
        <v>66</v>
      </c>
      <c r="AA108" s="2">
        <v>29</v>
      </c>
      <c r="AB108" s="2">
        <v>67</v>
      </c>
      <c r="AC108" s="2">
        <v>85</v>
      </c>
      <c r="AD108" s="2">
        <v>7</v>
      </c>
      <c r="AE108" s="2">
        <v>71</v>
      </c>
      <c r="AF108" s="2">
        <v>82</v>
      </c>
      <c r="AG108" s="2">
        <v>54</v>
      </c>
      <c r="AH108" s="2">
        <v>58</v>
      </c>
    </row>
    <row r="109" spans="1:34" ht="9.75" customHeight="1">
      <c r="A109" s="4" t="s">
        <v>143</v>
      </c>
      <c r="C109" s="3">
        <v>159</v>
      </c>
      <c r="D109" s="3">
        <v>410</v>
      </c>
      <c r="E109" s="3">
        <v>502</v>
      </c>
      <c r="F109" s="3">
        <v>2454</v>
      </c>
      <c r="G109" s="3">
        <v>168</v>
      </c>
      <c r="H109" s="3">
        <v>879</v>
      </c>
      <c r="I109" s="3">
        <v>9386</v>
      </c>
      <c r="J109" s="3">
        <v>53379</v>
      </c>
      <c r="K109" s="3">
        <v>351</v>
      </c>
      <c r="L109" s="3">
        <v>1827</v>
      </c>
      <c r="M109" s="3">
        <v>479</v>
      </c>
      <c r="N109" s="3">
        <v>4097</v>
      </c>
      <c r="O109" s="3">
        <v>1776</v>
      </c>
      <c r="P109" s="3">
        <v>458</v>
      </c>
      <c r="Q109" s="3">
        <v>1081</v>
      </c>
      <c r="R109" s="3">
        <v>667</v>
      </c>
      <c r="S109" s="3">
        <v>3686</v>
      </c>
      <c r="T109" s="3">
        <v>1335</v>
      </c>
      <c r="U109" s="3">
        <v>2821</v>
      </c>
      <c r="V109" s="3">
        <v>1741</v>
      </c>
      <c r="W109" s="3">
        <v>4464</v>
      </c>
      <c r="X109" s="3">
        <v>1078</v>
      </c>
      <c r="Y109" s="3">
        <v>348</v>
      </c>
      <c r="Z109" s="3">
        <v>190</v>
      </c>
      <c r="AA109" s="3">
        <v>105</v>
      </c>
      <c r="AB109" s="3">
        <v>279</v>
      </c>
      <c r="AC109" s="3">
        <v>289</v>
      </c>
      <c r="AD109" s="3">
        <v>16</v>
      </c>
      <c r="AE109" s="3">
        <v>234</v>
      </c>
      <c r="AF109" s="3">
        <v>367</v>
      </c>
      <c r="AG109" s="3">
        <v>157</v>
      </c>
      <c r="AH109" s="3">
        <v>230</v>
      </c>
    </row>
    <row r="110" spans="2:34" s="5" customFormat="1" ht="9.75" customHeight="1">
      <c r="B110" s="7" t="s">
        <v>144</v>
      </c>
      <c r="C110" s="5">
        <f aca="true" t="shared" si="13" ref="C110:AH110">C109/95420</f>
        <v>0.0016663173338922657</v>
      </c>
      <c r="D110" s="5">
        <f t="shared" si="13"/>
        <v>0.0042967931251309995</v>
      </c>
      <c r="E110" s="5">
        <f t="shared" si="13"/>
        <v>0.005260951582477468</v>
      </c>
      <c r="F110" s="5">
        <f t="shared" si="13"/>
        <v>0.025717878851393837</v>
      </c>
      <c r="G110" s="5">
        <f t="shared" si="13"/>
        <v>0.0017606371829805073</v>
      </c>
      <c r="H110" s="5">
        <f t="shared" si="13"/>
        <v>0.009211905260951583</v>
      </c>
      <c r="I110" s="5">
        <f t="shared" si="13"/>
        <v>0.09836512261580381</v>
      </c>
      <c r="J110" s="5">
        <f t="shared" si="13"/>
        <v>0.5594110249423601</v>
      </c>
      <c r="K110" s="5">
        <f t="shared" si="13"/>
        <v>0.003678474114441417</v>
      </c>
      <c r="L110" s="5">
        <f t="shared" si="13"/>
        <v>0.019146929364913017</v>
      </c>
      <c r="M110" s="5">
        <f t="shared" si="13"/>
        <v>0.005019911968140851</v>
      </c>
      <c r="N110" s="5">
        <f t="shared" si="13"/>
        <v>0.042936491301613915</v>
      </c>
      <c r="O110" s="5">
        <f t="shared" si="13"/>
        <v>0.018612450220079648</v>
      </c>
      <c r="P110" s="5">
        <f t="shared" si="13"/>
        <v>0.004799832320268288</v>
      </c>
      <c r="Q110" s="5">
        <f t="shared" si="13"/>
        <v>0.011328861873821003</v>
      </c>
      <c r="R110" s="5">
        <f t="shared" si="13"/>
        <v>0.0069901488157618945</v>
      </c>
      <c r="S110" s="5">
        <f t="shared" si="13"/>
        <v>0.03862921819325089</v>
      </c>
      <c r="T110" s="5">
        <f t="shared" si="13"/>
        <v>0.013990777614755817</v>
      </c>
      <c r="U110" s="5">
        <f t="shared" si="13"/>
        <v>0.029564032697547683</v>
      </c>
      <c r="V110" s="5">
        <f t="shared" si="13"/>
        <v>0.01824565080695871</v>
      </c>
      <c r="W110" s="5">
        <f t="shared" si="13"/>
        <v>0.04678264514776776</v>
      </c>
      <c r="X110" s="5">
        <f t="shared" si="13"/>
        <v>0.011297421924124921</v>
      </c>
      <c r="Y110" s="5">
        <f t="shared" si="13"/>
        <v>0.0036470341647453362</v>
      </c>
      <c r="Z110" s="5">
        <f t="shared" si="13"/>
        <v>0.0019911968140850973</v>
      </c>
      <c r="AA110" s="5">
        <f t="shared" si="13"/>
        <v>0.001100398239362817</v>
      </c>
      <c r="AB110" s="5">
        <f t="shared" si="13"/>
        <v>0.002923915321735485</v>
      </c>
      <c r="AC110" s="5">
        <f t="shared" si="13"/>
        <v>0.0030287151540557534</v>
      </c>
      <c r="AD110" s="5">
        <f t="shared" si="13"/>
        <v>0.00016767973171242926</v>
      </c>
      <c r="AE110" s="5">
        <f t="shared" si="13"/>
        <v>0.002452316076294278</v>
      </c>
      <c r="AF110" s="5">
        <f t="shared" si="13"/>
        <v>0.0038461538461538464</v>
      </c>
      <c r="AG110" s="5">
        <f t="shared" si="13"/>
        <v>0.001645357367428212</v>
      </c>
      <c r="AH110" s="5">
        <f t="shared" si="13"/>
        <v>0.0024103961433661705</v>
      </c>
    </row>
    <row r="111" spans="2:34" ht="4.5" customHeight="1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9.75" customHeight="1">
      <c r="A112" s="4" t="s">
        <v>56</v>
      </c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ht="9.75" customHeight="1">
      <c r="B113" s="6" t="s">
        <v>55</v>
      </c>
      <c r="C113" s="2">
        <v>69</v>
      </c>
      <c r="D113" s="2">
        <v>348</v>
      </c>
      <c r="E113" s="2">
        <v>125</v>
      </c>
      <c r="F113" s="2">
        <v>1803</v>
      </c>
      <c r="G113" s="2">
        <v>46</v>
      </c>
      <c r="H113" s="2">
        <v>516</v>
      </c>
      <c r="I113" s="2">
        <v>24066</v>
      </c>
      <c r="J113" s="2">
        <v>48617</v>
      </c>
      <c r="K113" s="2">
        <v>80</v>
      </c>
      <c r="L113" s="2">
        <v>1477</v>
      </c>
      <c r="M113" s="2">
        <v>48</v>
      </c>
      <c r="N113" s="2">
        <v>510</v>
      </c>
      <c r="O113" s="2">
        <v>205</v>
      </c>
      <c r="P113" s="2">
        <v>77</v>
      </c>
      <c r="Q113" s="2">
        <v>186</v>
      </c>
      <c r="R113" s="2">
        <v>142</v>
      </c>
      <c r="S113" s="2">
        <v>431</v>
      </c>
      <c r="T113" s="2">
        <v>259</v>
      </c>
      <c r="U113" s="2">
        <v>503</v>
      </c>
      <c r="V113" s="2">
        <v>132</v>
      </c>
      <c r="W113" s="2">
        <v>565</v>
      </c>
      <c r="X113" s="2">
        <v>433</v>
      </c>
      <c r="Y113" s="2">
        <v>466</v>
      </c>
      <c r="Z113" s="2">
        <v>27</v>
      </c>
      <c r="AA113" s="2">
        <v>16</v>
      </c>
      <c r="AB113" s="2">
        <v>113</v>
      </c>
      <c r="AC113" s="2">
        <v>85</v>
      </c>
      <c r="AD113" s="2">
        <v>10</v>
      </c>
      <c r="AE113" s="2">
        <v>112</v>
      </c>
      <c r="AF113" s="2">
        <v>96</v>
      </c>
      <c r="AG113" s="2">
        <v>116</v>
      </c>
      <c r="AH113" s="2">
        <v>103</v>
      </c>
    </row>
    <row r="114" spans="2:34" ht="9.75" customHeight="1">
      <c r="B114" s="6" t="s">
        <v>49</v>
      </c>
      <c r="C114" s="2">
        <v>76</v>
      </c>
      <c r="D114" s="2">
        <v>178</v>
      </c>
      <c r="E114" s="2">
        <v>146</v>
      </c>
      <c r="F114" s="2">
        <v>1206</v>
      </c>
      <c r="G114" s="2">
        <v>51</v>
      </c>
      <c r="H114" s="2">
        <v>477</v>
      </c>
      <c r="I114" s="2">
        <v>7353</v>
      </c>
      <c r="J114" s="2">
        <v>28480</v>
      </c>
      <c r="K114" s="2">
        <v>107</v>
      </c>
      <c r="L114" s="2">
        <v>1040</v>
      </c>
      <c r="M114" s="2">
        <v>90</v>
      </c>
      <c r="N114" s="2">
        <v>837</v>
      </c>
      <c r="O114" s="2">
        <v>446</v>
      </c>
      <c r="P114" s="2">
        <v>155</v>
      </c>
      <c r="Q114" s="2">
        <v>241</v>
      </c>
      <c r="R114" s="2">
        <v>189</v>
      </c>
      <c r="S114" s="2">
        <v>814</v>
      </c>
      <c r="T114" s="2">
        <v>275</v>
      </c>
      <c r="U114" s="2">
        <v>746</v>
      </c>
      <c r="V114" s="2">
        <v>309</v>
      </c>
      <c r="W114" s="2">
        <v>769</v>
      </c>
      <c r="X114" s="2">
        <v>275</v>
      </c>
      <c r="Y114" s="2">
        <v>269</v>
      </c>
      <c r="Z114" s="2">
        <v>53</v>
      </c>
      <c r="AA114" s="2">
        <v>39</v>
      </c>
      <c r="AB114" s="2">
        <v>101</v>
      </c>
      <c r="AC114" s="2">
        <v>106</v>
      </c>
      <c r="AD114" s="2">
        <v>8</v>
      </c>
      <c r="AE114" s="2">
        <v>122</v>
      </c>
      <c r="AF114" s="2">
        <v>154</v>
      </c>
      <c r="AG114" s="2">
        <v>61</v>
      </c>
      <c r="AH114" s="2">
        <v>86</v>
      </c>
    </row>
    <row r="115" spans="1:34" ht="9.75" customHeight="1">
      <c r="A115" s="4" t="s">
        <v>143</v>
      </c>
      <c r="C115" s="3">
        <v>145</v>
      </c>
      <c r="D115" s="3">
        <v>526</v>
      </c>
      <c r="E115" s="3">
        <v>271</v>
      </c>
      <c r="F115" s="3">
        <v>3009</v>
      </c>
      <c r="G115" s="3">
        <v>97</v>
      </c>
      <c r="H115" s="3">
        <v>993</v>
      </c>
      <c r="I115" s="3">
        <v>31419</v>
      </c>
      <c r="J115" s="3">
        <v>77097</v>
      </c>
      <c r="K115" s="3">
        <v>187</v>
      </c>
      <c r="L115" s="3">
        <v>2517</v>
      </c>
      <c r="M115" s="3">
        <v>138</v>
      </c>
      <c r="N115" s="3">
        <v>1347</v>
      </c>
      <c r="O115" s="3">
        <v>651</v>
      </c>
      <c r="P115" s="3">
        <v>232</v>
      </c>
      <c r="Q115" s="3">
        <v>427</v>
      </c>
      <c r="R115" s="3">
        <v>331</v>
      </c>
      <c r="S115" s="3">
        <v>1245</v>
      </c>
      <c r="T115" s="3">
        <v>534</v>
      </c>
      <c r="U115" s="3">
        <v>1249</v>
      </c>
      <c r="V115" s="3">
        <v>441</v>
      </c>
      <c r="W115" s="3">
        <v>1334</v>
      </c>
      <c r="X115" s="3">
        <v>708</v>
      </c>
      <c r="Y115" s="3">
        <v>735</v>
      </c>
      <c r="Z115" s="3">
        <v>80</v>
      </c>
      <c r="AA115" s="3">
        <v>55</v>
      </c>
      <c r="AB115" s="3">
        <v>214</v>
      </c>
      <c r="AC115" s="3">
        <v>191</v>
      </c>
      <c r="AD115" s="3">
        <v>18</v>
      </c>
      <c r="AE115" s="3">
        <v>234</v>
      </c>
      <c r="AF115" s="3">
        <v>250</v>
      </c>
      <c r="AG115" s="3">
        <v>177</v>
      </c>
      <c r="AH115" s="3">
        <v>189</v>
      </c>
    </row>
    <row r="116" spans="2:34" s="5" customFormat="1" ht="9.75" customHeight="1">
      <c r="B116" s="7" t="s">
        <v>144</v>
      </c>
      <c r="C116" s="5">
        <f aca="true" t="shared" si="14" ref="C116:AH116">C115/127059</f>
        <v>0.001141202118700761</v>
      </c>
      <c r="D116" s="5">
        <f t="shared" si="14"/>
        <v>0.0041398090650800025</v>
      </c>
      <c r="E116" s="5">
        <f t="shared" si="14"/>
        <v>0.002132867408054526</v>
      </c>
      <c r="F116" s="5">
        <f t="shared" si="14"/>
        <v>0.02368191155290062</v>
      </c>
      <c r="G116" s="5">
        <f t="shared" si="14"/>
        <v>0.0007634248656136125</v>
      </c>
      <c r="H116" s="5">
        <f t="shared" si="14"/>
        <v>0.007815266923240385</v>
      </c>
      <c r="I116" s="5">
        <f t="shared" si="14"/>
        <v>0.24727882322385664</v>
      </c>
      <c r="J116" s="5">
        <f t="shared" si="14"/>
        <v>0.6067811016929143</v>
      </c>
      <c r="K116" s="5">
        <f t="shared" si="14"/>
        <v>0.001471757215152016</v>
      </c>
      <c r="L116" s="5">
        <f t="shared" si="14"/>
        <v>0.01980969470875735</v>
      </c>
      <c r="M116" s="5">
        <f t="shared" si="14"/>
        <v>0.001086109602625552</v>
      </c>
      <c r="N116" s="5">
        <f t="shared" si="14"/>
        <v>0.010601374164758105</v>
      </c>
      <c r="O116" s="5">
        <f t="shared" si="14"/>
        <v>0.005123603994994451</v>
      </c>
      <c r="P116" s="5">
        <f t="shared" si="14"/>
        <v>0.0018259233899212176</v>
      </c>
      <c r="Q116" s="5">
        <f t="shared" si="14"/>
        <v>0.0033606434805877584</v>
      </c>
      <c r="R116" s="5">
        <f t="shared" si="14"/>
        <v>0.0026050889744134616</v>
      </c>
      <c r="S116" s="5">
        <f t="shared" si="14"/>
        <v>0.009798597501947915</v>
      </c>
      <c r="T116" s="5">
        <f t="shared" si="14"/>
        <v>0.004202771940594527</v>
      </c>
      <c r="U116" s="5">
        <f t="shared" si="14"/>
        <v>0.009830078939705176</v>
      </c>
      <c r="V116" s="5">
        <f t="shared" si="14"/>
        <v>0.0034708285127381766</v>
      </c>
      <c r="W116" s="5">
        <f t="shared" si="14"/>
        <v>0.010499059492047002</v>
      </c>
      <c r="X116" s="5">
        <f t="shared" si="14"/>
        <v>0.0055722144830354405</v>
      </c>
      <c r="Y116" s="5">
        <f t="shared" si="14"/>
        <v>0.005784714187896961</v>
      </c>
      <c r="Z116" s="5">
        <f t="shared" si="14"/>
        <v>0.0006296287551452475</v>
      </c>
      <c r="AA116" s="5">
        <f t="shared" si="14"/>
        <v>0.00043286976916235767</v>
      </c>
      <c r="AB116" s="5">
        <f t="shared" si="14"/>
        <v>0.001684256920013537</v>
      </c>
      <c r="AC116" s="5">
        <f t="shared" si="14"/>
        <v>0.0015032386529092783</v>
      </c>
      <c r="AD116" s="5">
        <f t="shared" si="14"/>
        <v>0.00014166646990768067</v>
      </c>
      <c r="AE116" s="5">
        <f t="shared" si="14"/>
        <v>0.001841664108799849</v>
      </c>
      <c r="AF116" s="5">
        <f t="shared" si="14"/>
        <v>0.0019675898598288982</v>
      </c>
      <c r="AG116" s="5">
        <f t="shared" si="14"/>
        <v>0.0013930536207588601</v>
      </c>
      <c r="AH116" s="5">
        <f t="shared" si="14"/>
        <v>0.0014874979340306473</v>
      </c>
    </row>
    <row r="117" spans="2:34" ht="4.5" customHeight="1"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9.75" customHeight="1">
      <c r="A118" s="4" t="s">
        <v>57</v>
      </c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ht="9.75" customHeight="1">
      <c r="B119" s="6" t="s">
        <v>55</v>
      </c>
      <c r="C119" s="2">
        <v>83</v>
      </c>
      <c r="D119" s="2">
        <v>151</v>
      </c>
      <c r="E119" s="2">
        <v>249</v>
      </c>
      <c r="F119" s="2">
        <v>1127</v>
      </c>
      <c r="G119" s="2">
        <v>70</v>
      </c>
      <c r="H119" s="2">
        <v>316</v>
      </c>
      <c r="I119" s="2">
        <v>4282</v>
      </c>
      <c r="J119" s="2">
        <v>23361</v>
      </c>
      <c r="K119" s="2">
        <v>137</v>
      </c>
      <c r="L119" s="2">
        <v>748</v>
      </c>
      <c r="M119" s="2">
        <v>260</v>
      </c>
      <c r="N119" s="2">
        <v>3763</v>
      </c>
      <c r="O119" s="2">
        <v>324</v>
      </c>
      <c r="P119" s="2">
        <v>221</v>
      </c>
      <c r="Q119" s="2">
        <v>498</v>
      </c>
      <c r="R119" s="2">
        <v>196</v>
      </c>
      <c r="S119" s="2">
        <v>2846</v>
      </c>
      <c r="T119" s="2">
        <v>816</v>
      </c>
      <c r="U119" s="2">
        <v>2207</v>
      </c>
      <c r="V119" s="2">
        <v>804</v>
      </c>
      <c r="W119" s="2">
        <v>2555</v>
      </c>
      <c r="X119" s="2">
        <v>631</v>
      </c>
      <c r="Y119" s="2">
        <v>92</v>
      </c>
      <c r="Z119" s="2">
        <v>77</v>
      </c>
      <c r="AA119" s="2">
        <v>36</v>
      </c>
      <c r="AB119" s="2">
        <v>176</v>
      </c>
      <c r="AC119" s="2">
        <v>149</v>
      </c>
      <c r="AD119" s="2">
        <v>7</v>
      </c>
      <c r="AE119" s="2">
        <v>136</v>
      </c>
      <c r="AF119" s="2">
        <v>128</v>
      </c>
      <c r="AG119" s="2">
        <v>84</v>
      </c>
      <c r="AH119" s="2">
        <v>106</v>
      </c>
    </row>
    <row r="120" spans="2:34" ht="9.75" customHeight="1">
      <c r="B120" s="6" t="s">
        <v>49</v>
      </c>
      <c r="C120" s="2">
        <v>109</v>
      </c>
      <c r="D120" s="2">
        <v>184</v>
      </c>
      <c r="E120" s="2">
        <v>187</v>
      </c>
      <c r="F120" s="2">
        <v>1415</v>
      </c>
      <c r="G120" s="2">
        <v>92</v>
      </c>
      <c r="H120" s="2">
        <v>385</v>
      </c>
      <c r="I120" s="2">
        <v>7263</v>
      </c>
      <c r="J120" s="2">
        <v>45023</v>
      </c>
      <c r="K120" s="2">
        <v>125</v>
      </c>
      <c r="L120" s="2">
        <v>854</v>
      </c>
      <c r="M120" s="2">
        <v>257</v>
      </c>
      <c r="N120" s="2">
        <v>4659</v>
      </c>
      <c r="O120" s="2">
        <v>373</v>
      </c>
      <c r="P120" s="2">
        <v>316</v>
      </c>
      <c r="Q120" s="2">
        <v>652</v>
      </c>
      <c r="R120" s="2">
        <v>249</v>
      </c>
      <c r="S120" s="2">
        <v>3609</v>
      </c>
      <c r="T120" s="2">
        <v>972</v>
      </c>
      <c r="U120" s="2">
        <v>3944</v>
      </c>
      <c r="V120" s="2">
        <v>1423</v>
      </c>
      <c r="W120" s="2">
        <v>3977</v>
      </c>
      <c r="X120" s="2">
        <v>799</v>
      </c>
      <c r="Y120" s="2">
        <v>111</v>
      </c>
      <c r="Z120" s="2">
        <v>90</v>
      </c>
      <c r="AA120" s="2">
        <v>40</v>
      </c>
      <c r="AB120" s="2">
        <v>233</v>
      </c>
      <c r="AC120" s="2">
        <v>140</v>
      </c>
      <c r="AD120" s="2">
        <v>17</v>
      </c>
      <c r="AE120" s="2">
        <v>177</v>
      </c>
      <c r="AF120" s="2">
        <v>131</v>
      </c>
      <c r="AG120" s="2">
        <v>83</v>
      </c>
      <c r="AH120" s="2">
        <v>132</v>
      </c>
    </row>
    <row r="121" spans="1:34" ht="9.75" customHeight="1">
      <c r="A121" s="4" t="s">
        <v>143</v>
      </c>
      <c r="C121" s="3">
        <v>192</v>
      </c>
      <c r="D121" s="3">
        <v>335</v>
      </c>
      <c r="E121" s="3">
        <v>436</v>
      </c>
      <c r="F121" s="3">
        <v>2542</v>
      </c>
      <c r="G121" s="3">
        <v>162</v>
      </c>
      <c r="H121" s="3">
        <v>701</v>
      </c>
      <c r="I121" s="3">
        <v>11545</v>
      </c>
      <c r="J121" s="3">
        <v>68384</v>
      </c>
      <c r="K121" s="3">
        <v>262</v>
      </c>
      <c r="L121" s="3">
        <v>1602</v>
      </c>
      <c r="M121" s="3">
        <v>517</v>
      </c>
      <c r="N121" s="3">
        <v>8422</v>
      </c>
      <c r="O121" s="3">
        <v>697</v>
      </c>
      <c r="P121" s="3">
        <v>537</v>
      </c>
      <c r="Q121" s="3">
        <v>1150</v>
      </c>
      <c r="R121" s="3">
        <v>445</v>
      </c>
      <c r="S121" s="3">
        <v>6455</v>
      </c>
      <c r="T121" s="3">
        <v>1788</v>
      </c>
      <c r="U121" s="3">
        <v>6151</v>
      </c>
      <c r="V121" s="3">
        <v>2227</v>
      </c>
      <c r="W121" s="3">
        <v>6532</v>
      </c>
      <c r="X121" s="3">
        <v>1430</v>
      </c>
      <c r="Y121" s="3">
        <v>203</v>
      </c>
      <c r="Z121" s="3">
        <v>167</v>
      </c>
      <c r="AA121" s="3">
        <v>76</v>
      </c>
      <c r="AB121" s="3">
        <v>409</v>
      </c>
      <c r="AC121" s="3">
        <v>289</v>
      </c>
      <c r="AD121" s="3">
        <v>24</v>
      </c>
      <c r="AE121" s="3">
        <v>313</v>
      </c>
      <c r="AF121" s="3">
        <v>259</v>
      </c>
      <c r="AG121" s="3">
        <v>167</v>
      </c>
      <c r="AH121" s="3">
        <v>238</v>
      </c>
    </row>
    <row r="122" spans="2:34" s="5" customFormat="1" ht="9.75" customHeight="1">
      <c r="B122" s="7" t="s">
        <v>144</v>
      </c>
      <c r="C122" s="5">
        <f aca="true" t="shared" si="15" ref="C122:AH122">C121/124673</f>
        <v>0.0015400287151187506</v>
      </c>
      <c r="D122" s="5">
        <f t="shared" si="15"/>
        <v>0.00268702926856657</v>
      </c>
      <c r="E122" s="5">
        <f t="shared" si="15"/>
        <v>0.003497148540582163</v>
      </c>
      <c r="F122" s="5">
        <f t="shared" si="15"/>
        <v>0.020389338509540958</v>
      </c>
      <c r="G122" s="5">
        <f t="shared" si="15"/>
        <v>0.0012993992283814458</v>
      </c>
      <c r="H122" s="5">
        <f t="shared" si="15"/>
        <v>0.0056227090067616885</v>
      </c>
      <c r="I122" s="5">
        <f t="shared" si="15"/>
        <v>0.09260224747940612</v>
      </c>
      <c r="J122" s="5">
        <f t="shared" si="15"/>
        <v>0.548506894034795</v>
      </c>
      <c r="K122" s="5">
        <f t="shared" si="15"/>
        <v>0.002101497517505795</v>
      </c>
      <c r="L122" s="5">
        <f t="shared" si="15"/>
        <v>0.012849614591772076</v>
      </c>
      <c r="M122" s="5">
        <f t="shared" si="15"/>
        <v>0.004146848154772886</v>
      </c>
      <c r="N122" s="5">
        <f t="shared" si="15"/>
        <v>0.0675527179100527</v>
      </c>
      <c r="O122" s="5">
        <f t="shared" si="15"/>
        <v>0.005590625075196714</v>
      </c>
      <c r="P122" s="5">
        <f t="shared" si="15"/>
        <v>0.004307267812597756</v>
      </c>
      <c r="Q122" s="5">
        <f t="shared" si="15"/>
        <v>0.009224130324930017</v>
      </c>
      <c r="R122" s="5">
        <f t="shared" si="15"/>
        <v>0.0035693373866033545</v>
      </c>
      <c r="S122" s="5">
        <f t="shared" si="15"/>
        <v>0.051775444562976745</v>
      </c>
      <c r="T122" s="5">
        <f t="shared" si="15"/>
        <v>0.014341517409543366</v>
      </c>
      <c r="U122" s="5">
        <f t="shared" si="15"/>
        <v>0.04933706576403873</v>
      </c>
      <c r="V122" s="5">
        <f t="shared" si="15"/>
        <v>0.01786272889879926</v>
      </c>
      <c r="W122" s="5">
        <f t="shared" si="15"/>
        <v>0.052393060245602495</v>
      </c>
      <c r="X122" s="5">
        <f t="shared" si="15"/>
        <v>0.011470005534478194</v>
      </c>
      <c r="Y122" s="5">
        <f t="shared" si="15"/>
        <v>0.001628259526922429</v>
      </c>
      <c r="Z122" s="5">
        <f t="shared" si="15"/>
        <v>0.0013395041428376634</v>
      </c>
      <c r="AA122" s="5">
        <f t="shared" si="15"/>
        <v>0.0006095946997345055</v>
      </c>
      <c r="AB122" s="5">
        <f t="shared" si="15"/>
        <v>0.003280582002518589</v>
      </c>
      <c r="AC122" s="5">
        <f t="shared" si="15"/>
        <v>0.0023180640555693693</v>
      </c>
      <c r="AD122" s="5">
        <f t="shared" si="15"/>
        <v>0.00019250358938984383</v>
      </c>
      <c r="AE122" s="5">
        <f t="shared" si="15"/>
        <v>0.002510567644959213</v>
      </c>
      <c r="AF122" s="5">
        <f t="shared" si="15"/>
        <v>0.0020774345688320647</v>
      </c>
      <c r="AG122" s="5">
        <f t="shared" si="15"/>
        <v>0.0013395041428376634</v>
      </c>
      <c r="AH122" s="5">
        <f t="shared" si="15"/>
        <v>0.0019089939281159514</v>
      </c>
    </row>
    <row r="123" spans="2:34" ht="4.5" customHeight="1"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9.75" customHeight="1">
      <c r="A124" s="4" t="s">
        <v>59</v>
      </c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 ht="9.75" customHeight="1">
      <c r="B125" s="6" t="s">
        <v>58</v>
      </c>
      <c r="C125" s="2">
        <v>215</v>
      </c>
      <c r="D125" s="2">
        <v>504</v>
      </c>
      <c r="E125" s="2">
        <v>358</v>
      </c>
      <c r="F125" s="2">
        <v>2054</v>
      </c>
      <c r="G125" s="2">
        <v>131</v>
      </c>
      <c r="H125" s="2">
        <v>1134</v>
      </c>
      <c r="I125" s="2">
        <v>33057</v>
      </c>
      <c r="J125" s="2">
        <v>85462</v>
      </c>
      <c r="K125" s="2">
        <v>362</v>
      </c>
      <c r="L125" s="2">
        <v>2018</v>
      </c>
      <c r="M125" s="2">
        <v>260</v>
      </c>
      <c r="N125" s="2">
        <v>825</v>
      </c>
      <c r="O125" s="2">
        <v>288</v>
      </c>
      <c r="P125" s="2">
        <v>398</v>
      </c>
      <c r="Q125" s="2">
        <v>422</v>
      </c>
      <c r="R125" s="2">
        <v>420</v>
      </c>
      <c r="S125" s="2">
        <v>1657</v>
      </c>
      <c r="T125" s="2">
        <v>783</v>
      </c>
      <c r="U125" s="2">
        <v>934</v>
      </c>
      <c r="V125" s="2">
        <v>351</v>
      </c>
      <c r="W125" s="2">
        <v>1564</v>
      </c>
      <c r="X125" s="2">
        <v>1320</v>
      </c>
      <c r="Y125" s="2">
        <v>903</v>
      </c>
      <c r="Z125" s="2">
        <v>114</v>
      </c>
      <c r="AA125" s="2">
        <v>57</v>
      </c>
      <c r="AB125" s="2">
        <v>342</v>
      </c>
      <c r="AC125" s="2">
        <v>538</v>
      </c>
      <c r="AD125" s="2">
        <v>38</v>
      </c>
      <c r="AE125" s="2">
        <v>705</v>
      </c>
      <c r="AF125" s="2">
        <v>345</v>
      </c>
      <c r="AG125" s="2">
        <v>219</v>
      </c>
      <c r="AH125" s="2">
        <v>303</v>
      </c>
    </row>
    <row r="126" spans="1:34" ht="9.75" customHeight="1">
      <c r="A126" s="4" t="s">
        <v>143</v>
      </c>
      <c r="C126" s="3">
        <v>215</v>
      </c>
      <c r="D126" s="3">
        <v>504</v>
      </c>
      <c r="E126" s="3">
        <v>358</v>
      </c>
      <c r="F126" s="3">
        <v>2054</v>
      </c>
      <c r="G126" s="3">
        <v>131</v>
      </c>
      <c r="H126" s="3">
        <v>1134</v>
      </c>
      <c r="I126" s="3">
        <v>33057</v>
      </c>
      <c r="J126" s="3">
        <v>85462</v>
      </c>
      <c r="K126" s="3">
        <v>362</v>
      </c>
      <c r="L126" s="3">
        <v>2018</v>
      </c>
      <c r="M126" s="3">
        <v>260</v>
      </c>
      <c r="N126" s="3">
        <v>825</v>
      </c>
      <c r="O126" s="3">
        <v>288</v>
      </c>
      <c r="P126" s="3">
        <v>398</v>
      </c>
      <c r="Q126" s="3">
        <v>422</v>
      </c>
      <c r="R126" s="3">
        <v>420</v>
      </c>
      <c r="S126" s="3">
        <v>1657</v>
      </c>
      <c r="T126" s="3">
        <v>783</v>
      </c>
      <c r="U126" s="3">
        <v>934</v>
      </c>
      <c r="V126" s="3">
        <v>351</v>
      </c>
      <c r="W126" s="3">
        <v>1564</v>
      </c>
      <c r="X126" s="3">
        <v>1320</v>
      </c>
      <c r="Y126" s="3">
        <v>903</v>
      </c>
      <c r="Z126" s="3">
        <v>114</v>
      </c>
      <c r="AA126" s="3">
        <v>57</v>
      </c>
      <c r="AB126" s="3">
        <v>342</v>
      </c>
      <c r="AC126" s="3">
        <v>538</v>
      </c>
      <c r="AD126" s="3">
        <v>38</v>
      </c>
      <c r="AE126" s="3">
        <v>705</v>
      </c>
      <c r="AF126" s="3">
        <v>345</v>
      </c>
      <c r="AG126" s="3">
        <v>219</v>
      </c>
      <c r="AH126" s="3">
        <v>303</v>
      </c>
    </row>
    <row r="127" spans="2:34" s="5" customFormat="1" ht="9.75" customHeight="1">
      <c r="B127" s="7" t="s">
        <v>144</v>
      </c>
      <c r="C127" s="5">
        <f aca="true" t="shared" si="16" ref="C127:AH127">C126/138082</f>
        <v>0.0015570458133572804</v>
      </c>
      <c r="D127" s="5">
        <f t="shared" si="16"/>
        <v>0.0036500050694514854</v>
      </c>
      <c r="E127" s="5">
        <f t="shared" si="16"/>
        <v>0.0025926623310786345</v>
      </c>
      <c r="F127" s="5">
        <f t="shared" si="16"/>
        <v>0.014875219072724903</v>
      </c>
      <c r="G127" s="5">
        <f t="shared" si="16"/>
        <v>0.0009487116351153662</v>
      </c>
      <c r="H127" s="5">
        <f t="shared" si="16"/>
        <v>0.008212511406265843</v>
      </c>
      <c r="I127" s="5">
        <f t="shared" si="16"/>
        <v>0.23940122535884475</v>
      </c>
      <c r="J127" s="5">
        <f t="shared" si="16"/>
        <v>0.6189220897727438</v>
      </c>
      <c r="K127" s="5">
        <f t="shared" si="16"/>
        <v>0.0026216306252806305</v>
      </c>
      <c r="L127" s="5">
        <f t="shared" si="16"/>
        <v>0.01461450442490694</v>
      </c>
      <c r="M127" s="5">
        <f t="shared" si="16"/>
        <v>0.0018829391231297344</v>
      </c>
      <c r="N127" s="5">
        <f t="shared" si="16"/>
        <v>0.005974710679161658</v>
      </c>
      <c r="O127" s="5">
        <f t="shared" si="16"/>
        <v>0.002085717182543706</v>
      </c>
      <c r="P127" s="5">
        <f t="shared" si="16"/>
        <v>0.002882345273098594</v>
      </c>
      <c r="Q127" s="5">
        <f t="shared" si="16"/>
        <v>0.003056155038310569</v>
      </c>
      <c r="R127" s="5">
        <f t="shared" si="16"/>
        <v>0.003041670891209571</v>
      </c>
      <c r="S127" s="5">
        <f t="shared" si="16"/>
        <v>0.012000115873176807</v>
      </c>
      <c r="T127" s="5">
        <f t="shared" si="16"/>
        <v>0.0056705435900407004</v>
      </c>
      <c r="U127" s="5">
        <f t="shared" si="16"/>
        <v>0.0067640966961660465</v>
      </c>
      <c r="V127" s="5">
        <f t="shared" si="16"/>
        <v>0.0025419678162251417</v>
      </c>
      <c r="W127" s="5">
        <f t="shared" si="16"/>
        <v>0.011326603032980402</v>
      </c>
      <c r="X127" s="5">
        <f t="shared" si="16"/>
        <v>0.009559537086658652</v>
      </c>
      <c r="Y127" s="5">
        <f t="shared" si="16"/>
        <v>0.006539592416100578</v>
      </c>
      <c r="Z127" s="5">
        <f t="shared" si="16"/>
        <v>0.0008255963847568836</v>
      </c>
      <c r="AA127" s="5">
        <f t="shared" si="16"/>
        <v>0.0004127981923784418</v>
      </c>
      <c r="AB127" s="5">
        <f t="shared" si="16"/>
        <v>0.0024767891542706506</v>
      </c>
      <c r="AC127" s="5">
        <f t="shared" si="16"/>
        <v>0.0038962355701684507</v>
      </c>
      <c r="AD127" s="5">
        <f t="shared" si="16"/>
        <v>0.0002751987949189612</v>
      </c>
      <c r="AE127" s="5">
        <f t="shared" si="16"/>
        <v>0.00510566185310178</v>
      </c>
      <c r="AF127" s="5">
        <f t="shared" si="16"/>
        <v>0.0024985153749221478</v>
      </c>
      <c r="AG127" s="5">
        <f t="shared" si="16"/>
        <v>0.0015860141075592763</v>
      </c>
      <c r="AH127" s="5">
        <f t="shared" si="16"/>
        <v>0.0021943482858011905</v>
      </c>
    </row>
    <row r="128" spans="2:34" ht="4.5" customHeight="1"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9.75" customHeight="1">
      <c r="A129" s="4" t="s">
        <v>60</v>
      </c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9.75" customHeight="1">
      <c r="B130" s="6" t="s">
        <v>55</v>
      </c>
      <c r="C130" s="2">
        <v>105</v>
      </c>
      <c r="D130" s="2">
        <v>475</v>
      </c>
      <c r="E130" s="2">
        <v>327</v>
      </c>
      <c r="F130" s="2">
        <v>2300</v>
      </c>
      <c r="G130" s="2">
        <v>82</v>
      </c>
      <c r="H130" s="2">
        <v>1278</v>
      </c>
      <c r="I130" s="2">
        <v>19935</v>
      </c>
      <c r="J130" s="2">
        <v>63401</v>
      </c>
      <c r="K130" s="2">
        <v>233</v>
      </c>
      <c r="L130" s="2">
        <v>2722</v>
      </c>
      <c r="M130" s="2">
        <v>129</v>
      </c>
      <c r="N130" s="2">
        <v>627</v>
      </c>
      <c r="O130" s="2">
        <v>232</v>
      </c>
      <c r="P130" s="2">
        <v>230</v>
      </c>
      <c r="Q130" s="2">
        <v>427</v>
      </c>
      <c r="R130" s="2">
        <v>313</v>
      </c>
      <c r="S130" s="2">
        <v>2127</v>
      </c>
      <c r="T130" s="2">
        <v>650</v>
      </c>
      <c r="U130" s="2">
        <v>977</v>
      </c>
      <c r="V130" s="2">
        <v>407</v>
      </c>
      <c r="W130" s="2">
        <v>1240</v>
      </c>
      <c r="X130" s="2">
        <v>422</v>
      </c>
      <c r="Y130" s="2">
        <v>583</v>
      </c>
      <c r="Z130" s="2">
        <v>92</v>
      </c>
      <c r="AA130" s="2">
        <v>54</v>
      </c>
      <c r="AB130" s="2">
        <v>202</v>
      </c>
      <c r="AC130" s="2">
        <v>220</v>
      </c>
      <c r="AD130" s="2">
        <v>13</v>
      </c>
      <c r="AE130" s="2">
        <v>265</v>
      </c>
      <c r="AF130" s="2">
        <v>215</v>
      </c>
      <c r="AG130" s="2">
        <v>94</v>
      </c>
      <c r="AH130" s="2">
        <v>258</v>
      </c>
    </row>
    <row r="131" spans="1:34" ht="9.75" customHeight="1">
      <c r="A131" s="4" t="s">
        <v>143</v>
      </c>
      <c r="C131" s="3">
        <v>105</v>
      </c>
      <c r="D131" s="3">
        <v>475</v>
      </c>
      <c r="E131" s="3">
        <v>327</v>
      </c>
      <c r="F131" s="3">
        <v>2300</v>
      </c>
      <c r="G131" s="3">
        <v>82</v>
      </c>
      <c r="H131" s="3">
        <v>1278</v>
      </c>
      <c r="I131" s="3">
        <v>19935</v>
      </c>
      <c r="J131" s="3">
        <v>63401</v>
      </c>
      <c r="K131" s="3">
        <v>233</v>
      </c>
      <c r="L131" s="3">
        <v>2722</v>
      </c>
      <c r="M131" s="3">
        <v>129</v>
      </c>
      <c r="N131" s="3">
        <v>627</v>
      </c>
      <c r="O131" s="3">
        <v>232</v>
      </c>
      <c r="P131" s="3">
        <v>230</v>
      </c>
      <c r="Q131" s="3">
        <v>427</v>
      </c>
      <c r="R131" s="3">
        <v>313</v>
      </c>
      <c r="S131" s="3">
        <v>2127</v>
      </c>
      <c r="T131" s="3">
        <v>650</v>
      </c>
      <c r="U131" s="3">
        <v>977</v>
      </c>
      <c r="V131" s="3">
        <v>407</v>
      </c>
      <c r="W131" s="3">
        <v>1240</v>
      </c>
      <c r="X131" s="3">
        <v>422</v>
      </c>
      <c r="Y131" s="3">
        <v>583</v>
      </c>
      <c r="Z131" s="3">
        <v>92</v>
      </c>
      <c r="AA131" s="3">
        <v>54</v>
      </c>
      <c r="AB131" s="3">
        <v>202</v>
      </c>
      <c r="AC131" s="3">
        <v>220</v>
      </c>
      <c r="AD131" s="3">
        <v>13</v>
      </c>
      <c r="AE131" s="3">
        <v>265</v>
      </c>
      <c r="AF131" s="3">
        <v>215</v>
      </c>
      <c r="AG131" s="3">
        <v>94</v>
      </c>
      <c r="AH131" s="3">
        <v>258</v>
      </c>
    </row>
    <row r="132" spans="2:34" s="5" customFormat="1" ht="9.75" customHeight="1">
      <c r="B132" s="7" t="s">
        <v>144</v>
      </c>
      <c r="C132" s="5">
        <f aca="true" t="shared" si="17" ref="C132:AH132">C131/100635</f>
        <v>0.001043374571471158</v>
      </c>
      <c r="D132" s="5">
        <f t="shared" si="17"/>
        <v>0.004720027823321906</v>
      </c>
      <c r="E132" s="5">
        <f t="shared" si="17"/>
        <v>0.003249366522581607</v>
      </c>
      <c r="F132" s="5">
        <f t="shared" si="17"/>
        <v>0.022854871565558703</v>
      </c>
      <c r="G132" s="5">
        <f t="shared" si="17"/>
        <v>0.0008148258558155711</v>
      </c>
      <c r="H132" s="5">
        <f t="shared" si="17"/>
        <v>0.012699359069906097</v>
      </c>
      <c r="I132" s="5">
        <f t="shared" si="17"/>
        <v>0.19809211506930988</v>
      </c>
      <c r="J132" s="5">
        <f t="shared" si="17"/>
        <v>0.6300094400556466</v>
      </c>
      <c r="K132" s="5">
        <f t="shared" si="17"/>
        <v>0.0023152978585979033</v>
      </c>
      <c r="L132" s="5">
        <f t="shared" si="17"/>
        <v>0.027048243652804692</v>
      </c>
      <c r="M132" s="5">
        <f t="shared" si="17"/>
        <v>0.001281860187807423</v>
      </c>
      <c r="N132" s="5">
        <f t="shared" si="17"/>
        <v>0.006230436726784916</v>
      </c>
      <c r="O132" s="5">
        <f t="shared" si="17"/>
        <v>0.002305360957917226</v>
      </c>
      <c r="P132" s="5">
        <f t="shared" si="17"/>
        <v>0.0022854871565558704</v>
      </c>
      <c r="Q132" s="5">
        <f t="shared" si="17"/>
        <v>0.004243056590649377</v>
      </c>
      <c r="R132" s="5">
        <f t="shared" si="17"/>
        <v>0.003110249913052119</v>
      </c>
      <c r="S132" s="5">
        <f t="shared" si="17"/>
        <v>0.02113578774780146</v>
      </c>
      <c r="T132" s="5">
        <f t="shared" si="17"/>
        <v>0.006458985442440503</v>
      </c>
      <c r="U132" s="5">
        <f t="shared" si="17"/>
        <v>0.00970835196502211</v>
      </c>
      <c r="V132" s="5">
        <f t="shared" si="17"/>
        <v>0.004044318577035823</v>
      </c>
      <c r="W132" s="5">
        <f t="shared" si="17"/>
        <v>0.012321756844040344</v>
      </c>
      <c r="X132" s="5">
        <f t="shared" si="17"/>
        <v>0.004193372087245988</v>
      </c>
      <c r="Y132" s="5">
        <f t="shared" si="17"/>
        <v>0.005793213096835097</v>
      </c>
      <c r="Z132" s="5">
        <f t="shared" si="17"/>
        <v>0.0009141948626223481</v>
      </c>
      <c r="AA132" s="5">
        <f t="shared" si="17"/>
        <v>0.0005365926367565956</v>
      </c>
      <c r="AB132" s="5">
        <f t="shared" si="17"/>
        <v>0.002007253937496895</v>
      </c>
      <c r="AC132" s="5">
        <f t="shared" si="17"/>
        <v>0.0021861181497490932</v>
      </c>
      <c r="AD132" s="5">
        <f t="shared" si="17"/>
        <v>0.00012917970884881004</v>
      </c>
      <c r="AE132" s="5">
        <f t="shared" si="17"/>
        <v>0.0026332786803795897</v>
      </c>
      <c r="AF132" s="5">
        <f t="shared" si="17"/>
        <v>0.002136433646345705</v>
      </c>
      <c r="AG132" s="5">
        <f t="shared" si="17"/>
        <v>0.0009340686639837034</v>
      </c>
      <c r="AH132" s="5">
        <f t="shared" si="17"/>
        <v>0.002563720375614846</v>
      </c>
    </row>
    <row r="133" spans="2:34" ht="4.5" customHeight="1"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9.75" customHeight="1">
      <c r="A134" s="4" t="s">
        <v>62</v>
      </c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 ht="9.75" customHeight="1">
      <c r="B135" s="6" t="s">
        <v>58</v>
      </c>
      <c r="C135" s="2">
        <v>204</v>
      </c>
      <c r="D135" s="2">
        <v>379</v>
      </c>
      <c r="E135" s="2">
        <v>338</v>
      </c>
      <c r="F135" s="2">
        <v>1639</v>
      </c>
      <c r="G135" s="2">
        <v>121</v>
      </c>
      <c r="H135" s="2">
        <v>1142</v>
      </c>
      <c r="I135" s="2">
        <v>18290</v>
      </c>
      <c r="J135" s="2">
        <v>60030</v>
      </c>
      <c r="K135" s="2">
        <v>289</v>
      </c>
      <c r="L135" s="2">
        <v>1722</v>
      </c>
      <c r="M135" s="2">
        <v>334</v>
      </c>
      <c r="N135" s="2">
        <v>901</v>
      </c>
      <c r="O135" s="2">
        <v>393</v>
      </c>
      <c r="P135" s="2">
        <v>463</v>
      </c>
      <c r="Q135" s="2">
        <v>557</v>
      </c>
      <c r="R135" s="2">
        <v>421</v>
      </c>
      <c r="S135" s="2">
        <v>2238</v>
      </c>
      <c r="T135" s="2">
        <v>780</v>
      </c>
      <c r="U135" s="2">
        <v>1375</v>
      </c>
      <c r="V135" s="2">
        <v>568</v>
      </c>
      <c r="W135" s="2">
        <v>2259</v>
      </c>
      <c r="X135" s="2">
        <v>673</v>
      </c>
      <c r="Y135" s="2">
        <v>562</v>
      </c>
      <c r="Z135" s="2">
        <v>150</v>
      </c>
      <c r="AA135" s="2">
        <v>46</v>
      </c>
      <c r="AB135" s="2">
        <v>266</v>
      </c>
      <c r="AC135" s="2">
        <v>556</v>
      </c>
      <c r="AD135" s="2">
        <v>39</v>
      </c>
      <c r="AE135" s="2">
        <v>999</v>
      </c>
      <c r="AF135" s="2">
        <v>282</v>
      </c>
      <c r="AG135" s="2">
        <v>203</v>
      </c>
      <c r="AH135" s="2">
        <v>288</v>
      </c>
    </row>
    <row r="136" spans="2:34" ht="9.75" customHeight="1">
      <c r="B136" s="6" t="s">
        <v>61</v>
      </c>
      <c r="C136" s="2">
        <v>58</v>
      </c>
      <c r="D136" s="2">
        <v>106</v>
      </c>
      <c r="E136" s="2">
        <v>146</v>
      </c>
      <c r="F136" s="2">
        <v>447</v>
      </c>
      <c r="G136" s="2">
        <v>31</v>
      </c>
      <c r="H136" s="2">
        <v>427</v>
      </c>
      <c r="I136" s="2">
        <v>2637</v>
      </c>
      <c r="J136" s="2">
        <v>11105</v>
      </c>
      <c r="K136" s="2">
        <v>103</v>
      </c>
      <c r="L136" s="2">
        <v>695</v>
      </c>
      <c r="M136" s="2">
        <v>69</v>
      </c>
      <c r="N136" s="2">
        <v>249</v>
      </c>
      <c r="O136" s="2">
        <v>83</v>
      </c>
      <c r="P136" s="2">
        <v>101</v>
      </c>
      <c r="Q136" s="2">
        <v>178</v>
      </c>
      <c r="R136" s="2">
        <v>106</v>
      </c>
      <c r="S136" s="2">
        <v>804</v>
      </c>
      <c r="T136" s="2">
        <v>214</v>
      </c>
      <c r="U136" s="2">
        <v>486</v>
      </c>
      <c r="V136" s="2">
        <v>143</v>
      </c>
      <c r="W136" s="2">
        <v>667</v>
      </c>
      <c r="X136" s="2">
        <v>78</v>
      </c>
      <c r="Y136" s="2">
        <v>63</v>
      </c>
      <c r="Z136" s="2">
        <v>23</v>
      </c>
      <c r="AA136" s="2">
        <v>18</v>
      </c>
      <c r="AB136" s="2">
        <v>71</v>
      </c>
      <c r="AC136" s="2">
        <v>65</v>
      </c>
      <c r="AD136" s="2">
        <v>3</v>
      </c>
      <c r="AE136" s="2">
        <v>141</v>
      </c>
      <c r="AF136" s="2">
        <v>90</v>
      </c>
      <c r="AG136" s="2">
        <v>33</v>
      </c>
      <c r="AH136" s="2">
        <v>114</v>
      </c>
    </row>
    <row r="137" spans="1:34" ht="9.75" customHeight="1">
      <c r="A137" s="4" t="s">
        <v>143</v>
      </c>
      <c r="C137" s="3">
        <v>262</v>
      </c>
      <c r="D137" s="3">
        <v>485</v>
      </c>
      <c r="E137" s="3">
        <v>484</v>
      </c>
      <c r="F137" s="3">
        <v>2086</v>
      </c>
      <c r="G137" s="3">
        <v>152</v>
      </c>
      <c r="H137" s="3">
        <v>1569</v>
      </c>
      <c r="I137" s="3">
        <v>20927</v>
      </c>
      <c r="J137" s="3">
        <v>71135</v>
      </c>
      <c r="K137" s="3">
        <v>392</v>
      </c>
      <c r="L137" s="3">
        <v>2417</v>
      </c>
      <c r="M137" s="3">
        <v>403</v>
      </c>
      <c r="N137" s="3">
        <v>1150</v>
      </c>
      <c r="O137" s="3">
        <v>476</v>
      </c>
      <c r="P137" s="3">
        <v>564</v>
      </c>
      <c r="Q137" s="3">
        <v>735</v>
      </c>
      <c r="R137" s="3">
        <v>527</v>
      </c>
      <c r="S137" s="3">
        <v>3042</v>
      </c>
      <c r="T137" s="3">
        <v>994</v>
      </c>
      <c r="U137" s="3">
        <v>1861</v>
      </c>
      <c r="V137" s="3">
        <v>711</v>
      </c>
      <c r="W137" s="3">
        <v>2926</v>
      </c>
      <c r="X137" s="3">
        <v>751</v>
      </c>
      <c r="Y137" s="3">
        <v>625</v>
      </c>
      <c r="Z137" s="3">
        <v>173</v>
      </c>
      <c r="AA137" s="3">
        <v>64</v>
      </c>
      <c r="AB137" s="3">
        <v>337</v>
      </c>
      <c r="AC137" s="3">
        <v>621</v>
      </c>
      <c r="AD137" s="3">
        <v>42</v>
      </c>
      <c r="AE137" s="3">
        <v>1140</v>
      </c>
      <c r="AF137" s="3">
        <v>372</v>
      </c>
      <c r="AG137" s="3">
        <v>236</v>
      </c>
      <c r="AH137" s="3">
        <v>402</v>
      </c>
    </row>
    <row r="138" spans="2:34" s="5" customFormat="1" ht="9.75" customHeight="1">
      <c r="B138" s="7" t="s">
        <v>144</v>
      </c>
      <c r="C138" s="5">
        <f aca="true" t="shared" si="18" ref="C138:AH138">C137/118066</f>
        <v>0.0022190977927599815</v>
      </c>
      <c r="D138" s="5">
        <f t="shared" si="18"/>
        <v>0.004107871868277066</v>
      </c>
      <c r="E138" s="5">
        <f t="shared" si="18"/>
        <v>0.0040994020293734015</v>
      </c>
      <c r="F138" s="5">
        <f t="shared" si="18"/>
        <v>0.01766808395304321</v>
      </c>
      <c r="G138" s="5">
        <f t="shared" si="18"/>
        <v>0.001287415513356936</v>
      </c>
      <c r="H138" s="5">
        <f t="shared" si="18"/>
        <v>0.013289177239848899</v>
      </c>
      <c r="I138" s="5">
        <f t="shared" si="18"/>
        <v>0.17724831873697763</v>
      </c>
      <c r="J138" s="5">
        <f t="shared" si="18"/>
        <v>0.6025019904121424</v>
      </c>
      <c r="K138" s="5">
        <f t="shared" si="18"/>
        <v>0.0033201768502363086</v>
      </c>
      <c r="L138" s="5">
        <f t="shared" si="18"/>
        <v>0.020471600630156014</v>
      </c>
      <c r="M138" s="5">
        <f t="shared" si="18"/>
        <v>0.003413345078176613</v>
      </c>
      <c r="N138" s="5">
        <f t="shared" si="18"/>
        <v>0.00974031473921366</v>
      </c>
      <c r="O138" s="5">
        <f t="shared" si="18"/>
        <v>0.004031643318144089</v>
      </c>
      <c r="P138" s="5">
        <f t="shared" si="18"/>
        <v>0.0047769891416665254</v>
      </c>
      <c r="Q138" s="5">
        <f t="shared" si="18"/>
        <v>0.006225331594193078</v>
      </c>
      <c r="R138" s="5">
        <f t="shared" si="18"/>
        <v>0.004463605102230955</v>
      </c>
      <c r="S138" s="5">
        <f t="shared" si="18"/>
        <v>0.025765249944946046</v>
      </c>
      <c r="T138" s="5">
        <f t="shared" si="18"/>
        <v>0.008419019870242067</v>
      </c>
      <c r="U138" s="5">
        <f t="shared" si="18"/>
        <v>0.015762370199718802</v>
      </c>
      <c r="V138" s="5">
        <f t="shared" si="18"/>
        <v>0.006022055460505141</v>
      </c>
      <c r="W138" s="5">
        <f t="shared" si="18"/>
        <v>0.024782748632121016</v>
      </c>
      <c r="X138" s="5">
        <f t="shared" si="18"/>
        <v>0.0063608490166517035</v>
      </c>
      <c r="Y138" s="5">
        <f t="shared" si="18"/>
        <v>0.005293649314790033</v>
      </c>
      <c r="Z138" s="5">
        <f t="shared" si="18"/>
        <v>0.001465282130333881</v>
      </c>
      <c r="AA138" s="5">
        <f t="shared" si="18"/>
        <v>0.0005420696898344994</v>
      </c>
      <c r="AB138" s="5">
        <f t="shared" si="18"/>
        <v>0.0028543357105347855</v>
      </c>
      <c r="AC138" s="5">
        <f t="shared" si="18"/>
        <v>0.005259769959175376</v>
      </c>
      <c r="AD138" s="5">
        <f t="shared" si="18"/>
        <v>0.0003557332339538902</v>
      </c>
      <c r="AE138" s="5">
        <f t="shared" si="18"/>
        <v>0.00965561635017702</v>
      </c>
      <c r="AF138" s="5">
        <f t="shared" si="18"/>
        <v>0.0031507800721630275</v>
      </c>
      <c r="AG138" s="5">
        <f t="shared" si="18"/>
        <v>0.0019988819812647163</v>
      </c>
      <c r="AH138" s="5">
        <f t="shared" si="18"/>
        <v>0.003404875239272949</v>
      </c>
    </row>
    <row r="139" spans="2:34" ht="4.5" customHeight="1"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9.75" customHeight="1">
      <c r="A140" s="4" t="s">
        <v>63</v>
      </c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2:34" ht="9.75" customHeight="1">
      <c r="B141" s="6" t="s">
        <v>55</v>
      </c>
      <c r="C141" s="2">
        <v>197</v>
      </c>
      <c r="D141" s="2">
        <v>352</v>
      </c>
      <c r="E141" s="2">
        <v>560</v>
      </c>
      <c r="F141" s="2">
        <v>1867</v>
      </c>
      <c r="G141" s="2">
        <v>174</v>
      </c>
      <c r="H141" s="2">
        <v>1406</v>
      </c>
      <c r="I141" s="2">
        <v>9247</v>
      </c>
      <c r="J141" s="2">
        <v>38835</v>
      </c>
      <c r="K141" s="2">
        <v>409</v>
      </c>
      <c r="L141" s="2">
        <v>2358</v>
      </c>
      <c r="M141" s="2">
        <v>338</v>
      </c>
      <c r="N141" s="2">
        <v>1512</v>
      </c>
      <c r="O141" s="2">
        <v>498</v>
      </c>
      <c r="P141" s="2">
        <v>438</v>
      </c>
      <c r="Q141" s="2">
        <v>803</v>
      </c>
      <c r="R141" s="2">
        <v>552</v>
      </c>
      <c r="S141" s="2">
        <v>3468</v>
      </c>
      <c r="T141" s="2">
        <v>1116</v>
      </c>
      <c r="U141" s="2">
        <v>2180</v>
      </c>
      <c r="V141" s="2">
        <v>1157</v>
      </c>
      <c r="W141" s="2">
        <v>2900</v>
      </c>
      <c r="X141" s="2">
        <v>584</v>
      </c>
      <c r="Y141" s="2">
        <v>270</v>
      </c>
      <c r="Z141" s="2">
        <v>152</v>
      </c>
      <c r="AA141" s="2">
        <v>80</v>
      </c>
      <c r="AB141" s="2">
        <v>275</v>
      </c>
      <c r="AC141" s="2">
        <v>371</v>
      </c>
      <c r="AD141" s="2">
        <v>18</v>
      </c>
      <c r="AE141" s="2">
        <v>527</v>
      </c>
      <c r="AF141" s="2">
        <v>323</v>
      </c>
      <c r="AG141" s="2">
        <v>217</v>
      </c>
      <c r="AH141" s="2">
        <v>354</v>
      </c>
    </row>
    <row r="142" spans="1:34" ht="9.75" customHeight="1">
      <c r="A142" s="4" t="s">
        <v>143</v>
      </c>
      <c r="C142" s="3">
        <v>197</v>
      </c>
      <c r="D142" s="3">
        <v>352</v>
      </c>
      <c r="E142" s="3">
        <v>560</v>
      </c>
      <c r="F142" s="3">
        <v>1867</v>
      </c>
      <c r="G142" s="3">
        <v>174</v>
      </c>
      <c r="H142" s="3">
        <v>1406</v>
      </c>
      <c r="I142" s="3">
        <v>9247</v>
      </c>
      <c r="J142" s="3">
        <v>38835</v>
      </c>
      <c r="K142" s="3">
        <v>409</v>
      </c>
      <c r="L142" s="3">
        <v>2358</v>
      </c>
      <c r="M142" s="3">
        <v>338</v>
      </c>
      <c r="N142" s="3">
        <v>1512</v>
      </c>
      <c r="O142" s="3">
        <v>498</v>
      </c>
      <c r="P142" s="3">
        <v>438</v>
      </c>
      <c r="Q142" s="3">
        <v>803</v>
      </c>
      <c r="R142" s="3">
        <v>552</v>
      </c>
      <c r="S142" s="3">
        <v>3468</v>
      </c>
      <c r="T142" s="3">
        <v>1116</v>
      </c>
      <c r="U142" s="3">
        <v>2180</v>
      </c>
      <c r="V142" s="3">
        <v>1157</v>
      </c>
      <c r="W142" s="3">
        <v>2900</v>
      </c>
      <c r="X142" s="3">
        <v>584</v>
      </c>
      <c r="Y142" s="3">
        <v>270</v>
      </c>
      <c r="Z142" s="3">
        <v>152</v>
      </c>
      <c r="AA142" s="3">
        <v>80</v>
      </c>
      <c r="AB142" s="3">
        <v>275</v>
      </c>
      <c r="AC142" s="3">
        <v>371</v>
      </c>
      <c r="AD142" s="3">
        <v>18</v>
      </c>
      <c r="AE142" s="3">
        <v>527</v>
      </c>
      <c r="AF142" s="3">
        <v>323</v>
      </c>
      <c r="AG142" s="3">
        <v>217</v>
      </c>
      <c r="AH142" s="3">
        <v>354</v>
      </c>
    </row>
    <row r="143" spans="2:34" s="5" customFormat="1" ht="9.75" customHeight="1">
      <c r="B143" s="7" t="s">
        <v>144</v>
      </c>
      <c r="C143" s="5">
        <f aca="true" t="shared" si="19" ref="C143:AH143">C142/73538</f>
        <v>0.0026788871059860208</v>
      </c>
      <c r="D143" s="5">
        <f t="shared" si="19"/>
        <v>0.004786640920340504</v>
      </c>
      <c r="E143" s="5">
        <f t="shared" si="19"/>
        <v>0.007615110555087166</v>
      </c>
      <c r="F143" s="5">
        <f t="shared" si="19"/>
        <v>0.02538823465419239</v>
      </c>
      <c r="G143" s="5">
        <f t="shared" si="19"/>
        <v>0.0023661236367592264</v>
      </c>
      <c r="H143" s="5">
        <f t="shared" si="19"/>
        <v>0.01911936685795099</v>
      </c>
      <c r="I143" s="5">
        <f t="shared" si="19"/>
        <v>0.12574451304087683</v>
      </c>
      <c r="J143" s="5">
        <f t="shared" si="19"/>
        <v>0.5280943185835895</v>
      </c>
      <c r="K143" s="5">
        <f t="shared" si="19"/>
        <v>0.005561750387554734</v>
      </c>
      <c r="L143" s="5">
        <f t="shared" si="19"/>
        <v>0.03206505480159917</v>
      </c>
      <c r="M143" s="5">
        <f t="shared" si="19"/>
        <v>0.004596263156463325</v>
      </c>
      <c r="N143" s="5">
        <f t="shared" si="19"/>
        <v>0.020560798498735346</v>
      </c>
      <c r="O143" s="5">
        <f t="shared" si="19"/>
        <v>0.006772009029345372</v>
      </c>
      <c r="P143" s="5">
        <f t="shared" si="19"/>
        <v>0.005956104327014605</v>
      </c>
      <c r="Q143" s="5">
        <f t="shared" si="19"/>
        <v>0.010919524599526775</v>
      </c>
      <c r="R143" s="5">
        <f t="shared" si="19"/>
        <v>0.007506323261443063</v>
      </c>
      <c r="S143" s="5">
        <f t="shared" si="19"/>
        <v>0.04715929179471837</v>
      </c>
      <c r="T143" s="5">
        <f t="shared" si="19"/>
        <v>0.015175827463352281</v>
      </c>
      <c r="U143" s="5">
        <f t="shared" si="19"/>
        <v>0.029644537518017895</v>
      </c>
      <c r="V143" s="5">
        <f t="shared" si="19"/>
        <v>0.015733362343278306</v>
      </c>
      <c r="W143" s="5">
        <f t="shared" si="19"/>
        <v>0.03943539394598711</v>
      </c>
      <c r="X143" s="5">
        <f t="shared" si="19"/>
        <v>0.007941472436019474</v>
      </c>
      <c r="Y143" s="5">
        <f t="shared" si="19"/>
        <v>0.0036715711604884548</v>
      </c>
      <c r="Z143" s="5">
        <f t="shared" si="19"/>
        <v>0.002066958579237945</v>
      </c>
      <c r="AA143" s="5">
        <f t="shared" si="19"/>
        <v>0.0010878729364410236</v>
      </c>
      <c r="AB143" s="5">
        <f t="shared" si="19"/>
        <v>0.003739563219016019</v>
      </c>
      <c r="AC143" s="5">
        <f t="shared" si="19"/>
        <v>0.005045010742745247</v>
      </c>
      <c r="AD143" s="5">
        <f t="shared" si="19"/>
        <v>0.00024477141069923034</v>
      </c>
      <c r="AE143" s="5">
        <f t="shared" si="19"/>
        <v>0.007166362968805243</v>
      </c>
      <c r="AF143" s="5">
        <f t="shared" si="19"/>
        <v>0.004392286980880633</v>
      </c>
      <c r="AG143" s="5">
        <f t="shared" si="19"/>
        <v>0.0029508553400962767</v>
      </c>
      <c r="AH143" s="5">
        <f t="shared" si="19"/>
        <v>0.00481383774375153</v>
      </c>
    </row>
    <row r="144" spans="2:34" ht="4.5" customHeight="1"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9.75" customHeight="1">
      <c r="A145" s="4" t="s">
        <v>65</v>
      </c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2:34" ht="9.75" customHeight="1">
      <c r="B146" s="6" t="s">
        <v>64</v>
      </c>
      <c r="C146" s="2">
        <v>85</v>
      </c>
      <c r="D146" s="2">
        <v>189</v>
      </c>
      <c r="E146" s="2">
        <v>452</v>
      </c>
      <c r="F146" s="2">
        <v>678</v>
      </c>
      <c r="G146" s="2">
        <v>79</v>
      </c>
      <c r="H146" s="2">
        <v>302</v>
      </c>
      <c r="I146" s="2">
        <v>2700</v>
      </c>
      <c r="J146" s="2">
        <v>9242</v>
      </c>
      <c r="K146" s="2">
        <v>182</v>
      </c>
      <c r="L146" s="2">
        <v>886</v>
      </c>
      <c r="M146" s="2">
        <v>286</v>
      </c>
      <c r="N146" s="2">
        <v>1614</v>
      </c>
      <c r="O146" s="2">
        <v>685</v>
      </c>
      <c r="P146" s="2">
        <v>182</v>
      </c>
      <c r="Q146" s="2">
        <v>746</v>
      </c>
      <c r="R146" s="2">
        <v>400</v>
      </c>
      <c r="S146" s="2">
        <v>4180</v>
      </c>
      <c r="T146" s="2">
        <v>787</v>
      </c>
      <c r="U146" s="2">
        <v>1614</v>
      </c>
      <c r="V146" s="2">
        <v>946</v>
      </c>
      <c r="W146" s="2">
        <v>2344</v>
      </c>
      <c r="X146" s="2">
        <v>307</v>
      </c>
      <c r="Y146" s="2">
        <v>121</v>
      </c>
      <c r="Z146" s="2">
        <v>87</v>
      </c>
      <c r="AA146" s="2">
        <v>66</v>
      </c>
      <c r="AB146" s="2">
        <v>106</v>
      </c>
      <c r="AC146" s="2">
        <v>114</v>
      </c>
      <c r="AD146" s="2">
        <v>6</v>
      </c>
      <c r="AE146" s="2">
        <v>101</v>
      </c>
      <c r="AF146" s="2">
        <v>187</v>
      </c>
      <c r="AG146" s="2">
        <v>44</v>
      </c>
      <c r="AH146" s="2">
        <v>90</v>
      </c>
    </row>
    <row r="147" spans="2:34" ht="9.75" customHeight="1">
      <c r="B147" s="6" t="s">
        <v>51</v>
      </c>
      <c r="C147" s="2">
        <v>72</v>
      </c>
      <c r="D147" s="2">
        <v>219</v>
      </c>
      <c r="E147" s="2">
        <v>373</v>
      </c>
      <c r="F147" s="2">
        <v>686</v>
      </c>
      <c r="G147" s="2">
        <v>78</v>
      </c>
      <c r="H147" s="2">
        <v>280</v>
      </c>
      <c r="I147" s="2">
        <v>3161</v>
      </c>
      <c r="J147" s="2">
        <v>8841</v>
      </c>
      <c r="K147" s="2">
        <v>185</v>
      </c>
      <c r="L147" s="2">
        <v>888</v>
      </c>
      <c r="M147" s="2">
        <v>206</v>
      </c>
      <c r="N147" s="2">
        <v>1176</v>
      </c>
      <c r="O147" s="2">
        <v>451</v>
      </c>
      <c r="P147" s="2">
        <v>167</v>
      </c>
      <c r="Q147" s="2">
        <v>501</v>
      </c>
      <c r="R147" s="2">
        <v>369</v>
      </c>
      <c r="S147" s="2">
        <v>2750</v>
      </c>
      <c r="T147" s="2">
        <v>483</v>
      </c>
      <c r="U147" s="2">
        <v>1887</v>
      </c>
      <c r="V147" s="2">
        <v>721</v>
      </c>
      <c r="W147" s="2">
        <v>1638</v>
      </c>
      <c r="X147" s="2">
        <v>230</v>
      </c>
      <c r="Y147" s="2">
        <v>87</v>
      </c>
      <c r="Z147" s="2">
        <v>110</v>
      </c>
      <c r="AA147" s="2">
        <v>38</v>
      </c>
      <c r="AB147" s="2">
        <v>67</v>
      </c>
      <c r="AC147" s="2">
        <v>127</v>
      </c>
      <c r="AD147" s="2">
        <v>7</v>
      </c>
      <c r="AE147" s="2">
        <v>37</v>
      </c>
      <c r="AF147" s="2">
        <v>148</v>
      </c>
      <c r="AG147" s="2">
        <v>40</v>
      </c>
      <c r="AH147" s="2">
        <v>66</v>
      </c>
    </row>
    <row r="148" spans="1:34" ht="9.75" customHeight="1">
      <c r="A148" s="4" t="s">
        <v>143</v>
      </c>
      <c r="C148" s="3">
        <v>157</v>
      </c>
      <c r="D148" s="3">
        <v>408</v>
      </c>
      <c r="E148" s="3">
        <v>825</v>
      </c>
      <c r="F148" s="3">
        <v>1364</v>
      </c>
      <c r="G148" s="3">
        <v>157</v>
      </c>
      <c r="H148" s="3">
        <v>582</v>
      </c>
      <c r="I148" s="3">
        <v>5861</v>
      </c>
      <c r="J148" s="3">
        <v>18083</v>
      </c>
      <c r="K148" s="3">
        <v>367</v>
      </c>
      <c r="L148" s="3">
        <v>1774</v>
      </c>
      <c r="M148" s="3">
        <v>492</v>
      </c>
      <c r="N148" s="3">
        <v>2790</v>
      </c>
      <c r="O148" s="3">
        <v>1136</v>
      </c>
      <c r="P148" s="3">
        <v>349</v>
      </c>
      <c r="Q148" s="3">
        <v>1247</v>
      </c>
      <c r="R148" s="3">
        <v>769</v>
      </c>
      <c r="S148" s="3">
        <v>6930</v>
      </c>
      <c r="T148" s="3">
        <v>1270</v>
      </c>
      <c r="U148" s="3">
        <v>3501</v>
      </c>
      <c r="V148" s="3">
        <v>1667</v>
      </c>
      <c r="W148" s="3">
        <v>3982</v>
      </c>
      <c r="X148" s="3">
        <v>537</v>
      </c>
      <c r="Y148" s="3">
        <v>208</v>
      </c>
      <c r="Z148" s="3">
        <v>197</v>
      </c>
      <c r="AA148" s="3">
        <v>104</v>
      </c>
      <c r="AB148" s="3">
        <v>173</v>
      </c>
      <c r="AC148" s="3">
        <v>241</v>
      </c>
      <c r="AD148" s="3">
        <v>13</v>
      </c>
      <c r="AE148" s="3">
        <v>138</v>
      </c>
      <c r="AF148" s="3">
        <v>335</v>
      </c>
      <c r="AG148" s="3">
        <v>84</v>
      </c>
      <c r="AH148" s="3">
        <v>156</v>
      </c>
    </row>
    <row r="149" spans="2:34" s="5" customFormat="1" ht="9.75" customHeight="1">
      <c r="B149" s="7" t="s">
        <v>144</v>
      </c>
      <c r="C149" s="5">
        <f aca="true" t="shared" si="20" ref="C149:AH149">C148/55897</f>
        <v>0.002808737499329123</v>
      </c>
      <c r="D149" s="5">
        <f t="shared" si="20"/>
        <v>0.007299139488702435</v>
      </c>
      <c r="E149" s="5">
        <f t="shared" si="20"/>
        <v>0.014759289407302718</v>
      </c>
      <c r="F149" s="5">
        <f t="shared" si="20"/>
        <v>0.02440202515340716</v>
      </c>
      <c r="G149" s="5">
        <f t="shared" si="20"/>
        <v>0.002808737499329123</v>
      </c>
      <c r="H149" s="5">
        <f t="shared" si="20"/>
        <v>0.010412007800060826</v>
      </c>
      <c r="I149" s="5">
        <f t="shared" si="20"/>
        <v>0.10485356995903179</v>
      </c>
      <c r="J149" s="5">
        <f t="shared" si="20"/>
        <v>0.32350573376030917</v>
      </c>
      <c r="K149" s="5">
        <f t="shared" si="20"/>
        <v>0.006565647530278906</v>
      </c>
      <c r="L149" s="5">
        <f t="shared" si="20"/>
        <v>0.03173694473764245</v>
      </c>
      <c r="M149" s="5">
        <f t="shared" si="20"/>
        <v>0.008801903501082347</v>
      </c>
      <c r="N149" s="5">
        <f t="shared" si="20"/>
        <v>0.04991323326833283</v>
      </c>
      <c r="O149" s="5">
        <f t="shared" si="20"/>
        <v>0.02032309426266168</v>
      </c>
      <c r="P149" s="5">
        <f t="shared" si="20"/>
        <v>0.00624362667048321</v>
      </c>
      <c r="Q149" s="5">
        <f t="shared" si="20"/>
        <v>0.02230888956473514</v>
      </c>
      <c r="R149" s="5">
        <f t="shared" si="20"/>
        <v>0.013757446732382776</v>
      </c>
      <c r="S149" s="5">
        <f t="shared" si="20"/>
        <v>0.12397803102134283</v>
      </c>
      <c r="T149" s="5">
        <f t="shared" si="20"/>
        <v>0.02272036066336297</v>
      </c>
      <c r="U149" s="5">
        <f t="shared" si="20"/>
        <v>0.0626330572302628</v>
      </c>
      <c r="V149" s="5">
        <f t="shared" si="20"/>
        <v>0.029822709626634702</v>
      </c>
      <c r="W149" s="5">
        <f t="shared" si="20"/>
        <v>0.07123817020591446</v>
      </c>
      <c r="X149" s="5">
        <f t="shared" si="20"/>
        <v>0.009606955650571587</v>
      </c>
      <c r="Y149" s="5">
        <f t="shared" si="20"/>
        <v>0.0037211299354169276</v>
      </c>
      <c r="Z149" s="5">
        <f t="shared" si="20"/>
        <v>0.0035243394099862247</v>
      </c>
      <c r="AA149" s="5">
        <f t="shared" si="20"/>
        <v>0.0018605649677084638</v>
      </c>
      <c r="AB149" s="5">
        <f t="shared" si="20"/>
        <v>0.0030949782635919638</v>
      </c>
      <c r="AC149" s="5">
        <f t="shared" si="20"/>
        <v>0.004311501511709036</v>
      </c>
      <c r="AD149" s="5">
        <f t="shared" si="20"/>
        <v>0.00023257062096355798</v>
      </c>
      <c r="AE149" s="5">
        <f t="shared" si="20"/>
        <v>0.002468826591767</v>
      </c>
      <c r="AF149" s="5">
        <f t="shared" si="20"/>
        <v>0.005993166001753225</v>
      </c>
      <c r="AG149" s="5">
        <f t="shared" si="20"/>
        <v>0.001502764012379913</v>
      </c>
      <c r="AH149" s="5">
        <f t="shared" si="20"/>
        <v>0.0027908474515626956</v>
      </c>
    </row>
    <row r="150" spans="2:34" ht="4.5" customHeight="1"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9.75" customHeight="1">
      <c r="A151" s="4" t="s">
        <v>66</v>
      </c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2:34" ht="9.75" customHeight="1">
      <c r="B152" s="6" t="s">
        <v>61</v>
      </c>
      <c r="C152" s="2">
        <v>222</v>
      </c>
      <c r="D152" s="2">
        <v>621</v>
      </c>
      <c r="E152" s="2">
        <v>1163</v>
      </c>
      <c r="F152" s="2">
        <v>3171</v>
      </c>
      <c r="G152" s="2">
        <v>152</v>
      </c>
      <c r="H152" s="2">
        <v>497</v>
      </c>
      <c r="I152" s="2">
        <v>15874</v>
      </c>
      <c r="J152" s="2">
        <v>63724</v>
      </c>
      <c r="K152" s="2">
        <v>329</v>
      </c>
      <c r="L152" s="2">
        <v>3604</v>
      </c>
      <c r="M152" s="2">
        <v>503</v>
      </c>
      <c r="N152" s="2">
        <v>1882</v>
      </c>
      <c r="O152" s="2">
        <v>566</v>
      </c>
      <c r="P152" s="2">
        <v>775</v>
      </c>
      <c r="Q152" s="2">
        <v>1563</v>
      </c>
      <c r="R152" s="2">
        <v>552</v>
      </c>
      <c r="S152" s="2">
        <v>2153</v>
      </c>
      <c r="T152" s="2">
        <v>2318</v>
      </c>
      <c r="U152" s="2">
        <v>3935</v>
      </c>
      <c r="V152" s="2">
        <v>1561</v>
      </c>
      <c r="W152" s="2">
        <v>5389</v>
      </c>
      <c r="X152" s="2">
        <v>822</v>
      </c>
      <c r="Y152" s="2">
        <v>354</v>
      </c>
      <c r="Z152" s="2">
        <v>195</v>
      </c>
      <c r="AA152" s="2">
        <v>85</v>
      </c>
      <c r="AB152" s="2">
        <v>426</v>
      </c>
      <c r="AC152" s="2">
        <v>469</v>
      </c>
      <c r="AD152" s="2">
        <v>41</v>
      </c>
      <c r="AE152" s="2">
        <v>413</v>
      </c>
      <c r="AF152" s="2">
        <v>402</v>
      </c>
      <c r="AG152" s="2">
        <v>155</v>
      </c>
      <c r="AH152" s="2">
        <v>119</v>
      </c>
    </row>
    <row r="153" spans="1:34" ht="9.75" customHeight="1">
      <c r="A153" s="4" t="s">
        <v>143</v>
      </c>
      <c r="C153" s="3">
        <v>222</v>
      </c>
      <c r="D153" s="3">
        <v>621</v>
      </c>
      <c r="E153" s="3">
        <v>1163</v>
      </c>
      <c r="F153" s="3">
        <v>3171</v>
      </c>
      <c r="G153" s="3">
        <v>152</v>
      </c>
      <c r="H153" s="3">
        <v>497</v>
      </c>
      <c r="I153" s="3">
        <v>15874</v>
      </c>
      <c r="J153" s="3">
        <v>63724</v>
      </c>
      <c r="K153" s="3">
        <v>329</v>
      </c>
      <c r="L153" s="3">
        <v>3604</v>
      </c>
      <c r="M153" s="3">
        <v>503</v>
      </c>
      <c r="N153" s="3">
        <v>1882</v>
      </c>
      <c r="O153" s="3">
        <v>566</v>
      </c>
      <c r="P153" s="3">
        <v>775</v>
      </c>
      <c r="Q153" s="3">
        <v>1563</v>
      </c>
      <c r="R153" s="3">
        <v>552</v>
      </c>
      <c r="S153" s="3">
        <v>2153</v>
      </c>
      <c r="T153" s="3">
        <v>2318</v>
      </c>
      <c r="U153" s="3">
        <v>3935</v>
      </c>
      <c r="V153" s="3">
        <v>1561</v>
      </c>
      <c r="W153" s="3">
        <v>5389</v>
      </c>
      <c r="X153" s="3">
        <v>822</v>
      </c>
      <c r="Y153" s="3">
        <v>354</v>
      </c>
      <c r="Z153" s="3">
        <v>195</v>
      </c>
      <c r="AA153" s="3">
        <v>85</v>
      </c>
      <c r="AB153" s="3">
        <v>426</v>
      </c>
      <c r="AC153" s="3">
        <v>469</v>
      </c>
      <c r="AD153" s="3">
        <v>41</v>
      </c>
      <c r="AE153" s="3">
        <v>413</v>
      </c>
      <c r="AF153" s="3">
        <v>402</v>
      </c>
      <c r="AG153" s="3">
        <v>155</v>
      </c>
      <c r="AH153" s="3">
        <v>119</v>
      </c>
    </row>
    <row r="154" spans="2:34" s="5" customFormat="1" ht="9.75" customHeight="1">
      <c r="B154" s="7" t="s">
        <v>144</v>
      </c>
      <c r="C154" s="5">
        <f aca="true" t="shared" si="21" ref="C154:AH154">C153/114040</f>
        <v>0.0019466853735531392</v>
      </c>
      <c r="D154" s="5">
        <f t="shared" si="21"/>
        <v>0.005445457734128376</v>
      </c>
      <c r="E154" s="5">
        <f t="shared" si="21"/>
        <v>0.010198176078568924</v>
      </c>
      <c r="F154" s="5">
        <f t="shared" si="21"/>
        <v>0.027806032970887407</v>
      </c>
      <c r="G154" s="5">
        <f t="shared" si="21"/>
        <v>0.0013328656611715187</v>
      </c>
      <c r="H154" s="5">
        <f t="shared" si="21"/>
        <v>0.004358119957909506</v>
      </c>
      <c r="I154" s="5">
        <f t="shared" si="21"/>
        <v>0.13919677306208347</v>
      </c>
      <c r="J154" s="5">
        <f t="shared" si="21"/>
        <v>0.5587863907400912</v>
      </c>
      <c r="K154" s="5">
        <f t="shared" si="21"/>
        <v>0.002884952648193616</v>
      </c>
      <c r="L154" s="5">
        <f t="shared" si="21"/>
        <v>0.03160294633461943</v>
      </c>
      <c r="M154" s="5">
        <f t="shared" si="21"/>
        <v>0.004410733076113644</v>
      </c>
      <c r="N154" s="5">
        <f t="shared" si="21"/>
        <v>0.016502981410031568</v>
      </c>
      <c r="O154" s="5">
        <f t="shared" si="21"/>
        <v>0.0049631708172571025</v>
      </c>
      <c r="P154" s="5">
        <f t="shared" si="21"/>
        <v>0.006795861101367941</v>
      </c>
      <c r="Q154" s="5">
        <f t="shared" si="21"/>
        <v>0.013705717292178184</v>
      </c>
      <c r="R154" s="5">
        <f t="shared" si="21"/>
        <v>0.004840406874780778</v>
      </c>
      <c r="S154" s="5">
        <f t="shared" si="21"/>
        <v>0.018879340582251842</v>
      </c>
      <c r="T154" s="5">
        <f t="shared" si="21"/>
        <v>0.02032620133286566</v>
      </c>
      <c r="U154" s="5">
        <f t="shared" si="21"/>
        <v>0.03450543668888109</v>
      </c>
      <c r="V154" s="5">
        <f t="shared" si="21"/>
        <v>0.013688179586110136</v>
      </c>
      <c r="W154" s="5">
        <f t="shared" si="21"/>
        <v>0.047255349000350756</v>
      </c>
      <c r="X154" s="5">
        <f t="shared" si="21"/>
        <v>0.007207997193967029</v>
      </c>
      <c r="Y154" s="5">
        <f t="shared" si="21"/>
        <v>0.003104173974044195</v>
      </c>
      <c r="Z154" s="5">
        <f t="shared" si="21"/>
        <v>0.0017099263416345141</v>
      </c>
      <c r="AA154" s="5">
        <f t="shared" si="21"/>
        <v>0.0007453525078919678</v>
      </c>
      <c r="AB154" s="5">
        <f t="shared" si="21"/>
        <v>0.003735531392493862</v>
      </c>
      <c r="AC154" s="5">
        <f t="shared" si="21"/>
        <v>0.0041125920729568576</v>
      </c>
      <c r="AD154" s="5">
        <f t="shared" si="21"/>
        <v>0.00035952297439494914</v>
      </c>
      <c r="AE154" s="5">
        <f t="shared" si="21"/>
        <v>0.0036215363030515607</v>
      </c>
      <c r="AF154" s="5">
        <f t="shared" si="21"/>
        <v>0.003525078919677306</v>
      </c>
      <c r="AG154" s="5">
        <f t="shared" si="21"/>
        <v>0.0013591722202735883</v>
      </c>
      <c r="AH154" s="5">
        <f t="shared" si="21"/>
        <v>0.001043493511048755</v>
      </c>
    </row>
    <row r="155" spans="2:34" ht="4.5" customHeight="1"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9.75" customHeight="1">
      <c r="A156" s="4" t="s">
        <v>69</v>
      </c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2:34" ht="9.75" customHeight="1">
      <c r="B157" s="6" t="s">
        <v>67</v>
      </c>
      <c r="C157" s="2">
        <v>284</v>
      </c>
      <c r="D157" s="2">
        <v>532</v>
      </c>
      <c r="E157" s="2">
        <v>724</v>
      </c>
      <c r="F157" s="2">
        <v>1651</v>
      </c>
      <c r="G157" s="2">
        <v>166</v>
      </c>
      <c r="H157" s="2">
        <v>458</v>
      </c>
      <c r="I157" s="2">
        <v>6959</v>
      </c>
      <c r="J157" s="2">
        <v>26336</v>
      </c>
      <c r="K157" s="2">
        <v>429</v>
      </c>
      <c r="L157" s="2">
        <v>3316</v>
      </c>
      <c r="M157" s="2">
        <v>951</v>
      </c>
      <c r="N157" s="2">
        <v>4450</v>
      </c>
      <c r="O157" s="2">
        <v>1359</v>
      </c>
      <c r="P157" s="2">
        <v>809</v>
      </c>
      <c r="Q157" s="2">
        <v>2211</v>
      </c>
      <c r="R157" s="2">
        <v>1047</v>
      </c>
      <c r="S157" s="2">
        <v>7608</v>
      </c>
      <c r="T157" s="2">
        <v>4574</v>
      </c>
      <c r="U157" s="2">
        <v>1665</v>
      </c>
      <c r="V157" s="2">
        <v>5681</v>
      </c>
      <c r="W157" s="2">
        <v>12737</v>
      </c>
      <c r="X157" s="2">
        <v>753</v>
      </c>
      <c r="Y157" s="2">
        <v>164</v>
      </c>
      <c r="Z157" s="2">
        <v>218</v>
      </c>
      <c r="AA157" s="2">
        <v>122</v>
      </c>
      <c r="AB157" s="2">
        <v>307</v>
      </c>
      <c r="AC157" s="2">
        <v>471</v>
      </c>
      <c r="AD157" s="2">
        <v>29</v>
      </c>
      <c r="AE157" s="2">
        <v>241</v>
      </c>
      <c r="AF157" s="2">
        <v>417</v>
      </c>
      <c r="AG157" s="2">
        <v>147</v>
      </c>
      <c r="AH157" s="2">
        <v>154</v>
      </c>
    </row>
    <row r="158" spans="2:34" ht="9.75" customHeight="1">
      <c r="B158" s="6" t="s">
        <v>68</v>
      </c>
      <c r="C158" s="2">
        <v>10</v>
      </c>
      <c r="D158" s="2">
        <v>7</v>
      </c>
      <c r="E158" s="2">
        <v>3</v>
      </c>
      <c r="F158" s="2">
        <v>46</v>
      </c>
      <c r="G158" s="2">
        <v>1</v>
      </c>
      <c r="H158" s="2">
        <v>6</v>
      </c>
      <c r="I158" s="2">
        <v>138</v>
      </c>
      <c r="J158" s="2">
        <v>444</v>
      </c>
      <c r="K158" s="2">
        <v>3</v>
      </c>
      <c r="L158" s="2">
        <v>53</v>
      </c>
      <c r="M158" s="2">
        <v>31</v>
      </c>
      <c r="N158" s="2">
        <v>140</v>
      </c>
      <c r="O158" s="2">
        <v>37</v>
      </c>
      <c r="P158" s="2">
        <v>24</v>
      </c>
      <c r="Q158" s="2">
        <v>51</v>
      </c>
      <c r="R158" s="2">
        <v>18</v>
      </c>
      <c r="S158" s="2">
        <v>118</v>
      </c>
      <c r="T158" s="2">
        <v>54</v>
      </c>
      <c r="U158" s="2">
        <v>157</v>
      </c>
      <c r="V158" s="2">
        <v>114</v>
      </c>
      <c r="W158" s="2">
        <v>229</v>
      </c>
      <c r="X158" s="2">
        <v>14</v>
      </c>
      <c r="Y158" s="2">
        <v>6</v>
      </c>
      <c r="Z158" s="2">
        <v>2</v>
      </c>
      <c r="AA158" s="2">
        <v>2</v>
      </c>
      <c r="AB158" s="2">
        <v>2</v>
      </c>
      <c r="AC158" s="2">
        <v>9</v>
      </c>
      <c r="AD158" s="2">
        <v>0</v>
      </c>
      <c r="AE158" s="2">
        <v>0</v>
      </c>
      <c r="AF158" s="2">
        <v>4</v>
      </c>
      <c r="AG158" s="2">
        <v>2</v>
      </c>
      <c r="AH158" s="2">
        <v>3</v>
      </c>
    </row>
    <row r="159" spans="1:34" ht="9.75" customHeight="1">
      <c r="A159" s="4" t="s">
        <v>143</v>
      </c>
      <c r="C159" s="3">
        <v>294</v>
      </c>
      <c r="D159" s="3">
        <v>539</v>
      </c>
      <c r="E159" s="3">
        <v>727</v>
      </c>
      <c r="F159" s="3">
        <v>1697</v>
      </c>
      <c r="G159" s="3">
        <v>167</v>
      </c>
      <c r="H159" s="3">
        <v>464</v>
      </c>
      <c r="I159" s="3">
        <v>7097</v>
      </c>
      <c r="J159" s="3">
        <v>26780</v>
      </c>
      <c r="K159" s="3">
        <v>432</v>
      </c>
      <c r="L159" s="3">
        <v>3369</v>
      </c>
      <c r="M159" s="3">
        <v>982</v>
      </c>
      <c r="N159" s="3">
        <v>4590</v>
      </c>
      <c r="O159" s="3">
        <v>1396</v>
      </c>
      <c r="P159" s="3">
        <v>833</v>
      </c>
      <c r="Q159" s="3">
        <v>2262</v>
      </c>
      <c r="R159" s="3">
        <v>1065</v>
      </c>
      <c r="S159" s="3">
        <v>7726</v>
      </c>
      <c r="T159" s="3">
        <v>4628</v>
      </c>
      <c r="U159" s="3">
        <v>1822</v>
      </c>
      <c r="V159" s="3">
        <v>5795</v>
      </c>
      <c r="W159" s="3">
        <v>12966</v>
      </c>
      <c r="X159" s="3">
        <v>767</v>
      </c>
      <c r="Y159" s="3">
        <v>170</v>
      </c>
      <c r="Z159" s="3">
        <v>220</v>
      </c>
      <c r="AA159" s="3">
        <v>124</v>
      </c>
      <c r="AB159" s="3">
        <v>309</v>
      </c>
      <c r="AC159" s="3">
        <v>480</v>
      </c>
      <c r="AD159" s="3">
        <v>29</v>
      </c>
      <c r="AE159" s="3">
        <v>241</v>
      </c>
      <c r="AF159" s="3">
        <v>421</v>
      </c>
      <c r="AG159" s="3">
        <v>149</v>
      </c>
      <c r="AH159" s="3">
        <v>157</v>
      </c>
    </row>
    <row r="160" spans="2:34" s="5" customFormat="1" ht="9.75" customHeight="1">
      <c r="B160" s="7" t="s">
        <v>144</v>
      </c>
      <c r="C160" s="5">
        <f aca="true" t="shared" si="22" ref="C160:AH160">C159/88698</f>
        <v>0.003314618142460935</v>
      </c>
      <c r="D160" s="5">
        <f t="shared" si="22"/>
        <v>0.006076799927845047</v>
      </c>
      <c r="E160" s="5">
        <f t="shared" si="22"/>
        <v>0.008196351665201019</v>
      </c>
      <c r="F160" s="5">
        <f t="shared" si="22"/>
        <v>0.01913233669304832</v>
      </c>
      <c r="G160" s="5">
        <f t="shared" si="22"/>
        <v>0.0018827932986087623</v>
      </c>
      <c r="H160" s="5">
        <f t="shared" si="22"/>
        <v>0.005231234075176441</v>
      </c>
      <c r="I160" s="5">
        <f t="shared" si="22"/>
        <v>0.08001307808518794</v>
      </c>
      <c r="J160" s="5">
        <f t="shared" si="22"/>
        <v>0.30192338045953687</v>
      </c>
      <c r="K160" s="5">
        <f t="shared" si="22"/>
        <v>0.00487045931137117</v>
      </c>
      <c r="L160" s="5">
        <f t="shared" si="22"/>
        <v>0.037982818101873775</v>
      </c>
      <c r="M160" s="5">
        <f t="shared" si="22"/>
        <v>0.011071275564274279</v>
      </c>
      <c r="N160" s="5">
        <f t="shared" si="22"/>
        <v>0.05174863018331868</v>
      </c>
      <c r="O160" s="5">
        <f t="shared" si="22"/>
        <v>0.015738799071004984</v>
      </c>
      <c r="P160" s="5">
        <f t="shared" si="22"/>
        <v>0.009391418070305982</v>
      </c>
      <c r="Q160" s="5">
        <f t="shared" si="22"/>
        <v>0.02550226611648515</v>
      </c>
      <c r="R160" s="5">
        <f t="shared" si="22"/>
        <v>0.012007035107894203</v>
      </c>
      <c r="S160" s="5">
        <f t="shared" si="22"/>
        <v>0.08710455703623532</v>
      </c>
      <c r="T160" s="5">
        <f t="shared" si="22"/>
        <v>0.05217705021533744</v>
      </c>
      <c r="U160" s="5">
        <f t="shared" si="22"/>
        <v>0.020541613114162666</v>
      </c>
      <c r="V160" s="5">
        <f t="shared" si="22"/>
        <v>0.06533405488286094</v>
      </c>
      <c r="W160" s="5">
        <f t="shared" si="22"/>
        <v>0.14618142460934858</v>
      </c>
      <c r="X160" s="5">
        <f t="shared" si="22"/>
        <v>0.00864732011995761</v>
      </c>
      <c r="Y160" s="5">
        <f t="shared" si="22"/>
        <v>0.0019166159327155066</v>
      </c>
      <c r="Z160" s="5">
        <f t="shared" si="22"/>
        <v>0.0024803265011612437</v>
      </c>
      <c r="AA160" s="5">
        <f t="shared" si="22"/>
        <v>0.0013980022097454282</v>
      </c>
      <c r="AB160" s="5">
        <f t="shared" si="22"/>
        <v>0.003483731312994656</v>
      </c>
      <c r="AC160" s="5">
        <f t="shared" si="22"/>
        <v>0.005411621457079077</v>
      </c>
      <c r="AD160" s="5">
        <f t="shared" si="22"/>
        <v>0.00032695212969852756</v>
      </c>
      <c r="AE160" s="5">
        <f t="shared" si="22"/>
        <v>0.0027170849399084534</v>
      </c>
      <c r="AF160" s="5">
        <f t="shared" si="22"/>
        <v>0.004746442986313108</v>
      </c>
      <c r="AG160" s="5">
        <f t="shared" si="22"/>
        <v>0.001679857493968297</v>
      </c>
      <c r="AH160" s="5">
        <f t="shared" si="22"/>
        <v>0.001770051184919615</v>
      </c>
    </row>
    <row r="161" spans="2:34" ht="4.5" customHeight="1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9.75" customHeight="1">
      <c r="A162" s="4" t="s">
        <v>71</v>
      </c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2:34" ht="9.75" customHeight="1">
      <c r="B163" s="6" t="s">
        <v>61</v>
      </c>
      <c r="C163" s="2">
        <v>63</v>
      </c>
      <c r="D163" s="2">
        <v>215</v>
      </c>
      <c r="E163" s="2">
        <v>40</v>
      </c>
      <c r="F163" s="2">
        <v>1243</v>
      </c>
      <c r="G163" s="2">
        <v>51</v>
      </c>
      <c r="H163" s="2">
        <v>119</v>
      </c>
      <c r="I163" s="2">
        <v>4396</v>
      </c>
      <c r="J163" s="2">
        <v>17195</v>
      </c>
      <c r="K163" s="2">
        <v>80</v>
      </c>
      <c r="L163" s="2">
        <v>326</v>
      </c>
      <c r="M163" s="2">
        <v>115</v>
      </c>
      <c r="N163" s="2">
        <v>509</v>
      </c>
      <c r="O163" s="2">
        <v>93</v>
      </c>
      <c r="P163" s="2">
        <v>170</v>
      </c>
      <c r="Q163" s="2">
        <v>315</v>
      </c>
      <c r="R163" s="2">
        <v>89</v>
      </c>
      <c r="S163" s="2">
        <v>475</v>
      </c>
      <c r="T163" s="2">
        <v>648</v>
      </c>
      <c r="U163" s="2">
        <v>894</v>
      </c>
      <c r="V163" s="2">
        <v>350</v>
      </c>
      <c r="W163" s="2">
        <v>1240</v>
      </c>
      <c r="X163" s="2">
        <v>267</v>
      </c>
      <c r="Y163" s="2">
        <v>94</v>
      </c>
      <c r="Z163" s="2">
        <v>27</v>
      </c>
      <c r="AA163" s="2">
        <v>16</v>
      </c>
      <c r="AB163" s="2">
        <v>108</v>
      </c>
      <c r="AC163" s="2">
        <v>107</v>
      </c>
      <c r="AD163" s="2">
        <v>6</v>
      </c>
      <c r="AE163" s="2">
        <v>39</v>
      </c>
      <c r="AF163" s="2">
        <v>90</v>
      </c>
      <c r="AG163" s="2">
        <v>58</v>
      </c>
      <c r="AH163" s="2">
        <v>22</v>
      </c>
    </row>
    <row r="164" spans="2:34" ht="9.75" customHeight="1">
      <c r="B164" s="6" t="s">
        <v>70</v>
      </c>
      <c r="C164" s="2">
        <v>257</v>
      </c>
      <c r="D164" s="2">
        <v>660</v>
      </c>
      <c r="E164" s="2">
        <v>72</v>
      </c>
      <c r="F164" s="2">
        <v>4042</v>
      </c>
      <c r="G164" s="2">
        <v>151</v>
      </c>
      <c r="H164" s="2">
        <v>258</v>
      </c>
      <c r="I164" s="2">
        <v>12647</v>
      </c>
      <c r="J164" s="2">
        <v>43968</v>
      </c>
      <c r="K164" s="2">
        <v>316</v>
      </c>
      <c r="L164" s="2">
        <v>751</v>
      </c>
      <c r="M164" s="2">
        <v>251</v>
      </c>
      <c r="N164" s="2">
        <v>1559</v>
      </c>
      <c r="O164" s="2">
        <v>224</v>
      </c>
      <c r="P164" s="2">
        <v>465</v>
      </c>
      <c r="Q164" s="2">
        <v>1098</v>
      </c>
      <c r="R164" s="2">
        <v>297</v>
      </c>
      <c r="S164" s="2">
        <v>1173</v>
      </c>
      <c r="T164" s="2">
        <v>1248</v>
      </c>
      <c r="U164" s="2">
        <v>741</v>
      </c>
      <c r="V164" s="2">
        <v>1057</v>
      </c>
      <c r="W164" s="2">
        <v>4559</v>
      </c>
      <c r="X164" s="2">
        <v>783</v>
      </c>
      <c r="Y164" s="2">
        <v>266</v>
      </c>
      <c r="Z164" s="2">
        <v>99</v>
      </c>
      <c r="AA164" s="2">
        <v>62</v>
      </c>
      <c r="AB164" s="2">
        <v>318</v>
      </c>
      <c r="AC164" s="2">
        <v>295</v>
      </c>
      <c r="AD164" s="2">
        <v>17</v>
      </c>
      <c r="AE164" s="2">
        <v>421</v>
      </c>
      <c r="AF164" s="2">
        <v>205</v>
      </c>
      <c r="AG164" s="2">
        <v>108</v>
      </c>
      <c r="AH164" s="2">
        <v>60</v>
      </c>
    </row>
    <row r="165" spans="1:34" ht="9.75" customHeight="1">
      <c r="A165" s="4" t="s">
        <v>143</v>
      </c>
      <c r="C165" s="3">
        <v>320</v>
      </c>
      <c r="D165" s="3">
        <v>875</v>
      </c>
      <c r="E165" s="3">
        <v>112</v>
      </c>
      <c r="F165" s="3">
        <v>5285</v>
      </c>
      <c r="G165" s="3">
        <v>202</v>
      </c>
      <c r="H165" s="3">
        <v>377</v>
      </c>
      <c r="I165" s="3">
        <v>17043</v>
      </c>
      <c r="J165" s="3">
        <v>61163</v>
      </c>
      <c r="K165" s="3">
        <v>396</v>
      </c>
      <c r="L165" s="3">
        <v>1077</v>
      </c>
      <c r="M165" s="3">
        <v>366</v>
      </c>
      <c r="N165" s="3">
        <v>2068</v>
      </c>
      <c r="O165" s="3">
        <v>317</v>
      </c>
      <c r="P165" s="3">
        <v>635</v>
      </c>
      <c r="Q165" s="3">
        <v>1413</v>
      </c>
      <c r="R165" s="3">
        <v>386</v>
      </c>
      <c r="S165" s="3">
        <v>1648</v>
      </c>
      <c r="T165" s="3">
        <v>1896</v>
      </c>
      <c r="U165" s="3">
        <v>1635</v>
      </c>
      <c r="V165" s="3">
        <v>1407</v>
      </c>
      <c r="W165" s="3">
        <v>5799</v>
      </c>
      <c r="X165" s="3">
        <v>1050</v>
      </c>
      <c r="Y165" s="3">
        <v>360</v>
      </c>
      <c r="Z165" s="3">
        <v>126</v>
      </c>
      <c r="AA165" s="3">
        <v>78</v>
      </c>
      <c r="AB165" s="3">
        <v>426</v>
      </c>
      <c r="AC165" s="3">
        <v>402</v>
      </c>
      <c r="AD165" s="3">
        <v>23</v>
      </c>
      <c r="AE165" s="3">
        <v>460</v>
      </c>
      <c r="AF165" s="3">
        <v>295</v>
      </c>
      <c r="AG165" s="3">
        <v>166</v>
      </c>
      <c r="AH165" s="3">
        <v>82</v>
      </c>
    </row>
    <row r="166" spans="2:34" s="5" customFormat="1" ht="9.75" customHeight="1">
      <c r="B166" s="7" t="s">
        <v>144</v>
      </c>
      <c r="C166" s="5">
        <f aca="true" t="shared" si="23" ref="C166:AH166">C165/107895</f>
        <v>0.002965846424764818</v>
      </c>
      <c r="D166" s="5">
        <f t="shared" si="23"/>
        <v>0.008109736317716299</v>
      </c>
      <c r="E166" s="5">
        <f t="shared" si="23"/>
        <v>0.0010380462486676862</v>
      </c>
      <c r="F166" s="5">
        <f t="shared" si="23"/>
        <v>0.04898280735900644</v>
      </c>
      <c r="G166" s="5">
        <f t="shared" si="23"/>
        <v>0.0018721905556327912</v>
      </c>
      <c r="H166" s="5">
        <f t="shared" si="23"/>
        <v>0.003494137819176051</v>
      </c>
      <c r="I166" s="5">
        <f t="shared" si="23"/>
        <v>0.15795912692895872</v>
      </c>
      <c r="J166" s="5">
        <f t="shared" si="23"/>
        <v>0.566875202743408</v>
      </c>
      <c r="K166" s="5">
        <f t="shared" si="23"/>
        <v>0.003670234950646462</v>
      </c>
      <c r="L166" s="5">
        <f t="shared" si="23"/>
        <v>0.00998192687334909</v>
      </c>
      <c r="M166" s="5">
        <f t="shared" si="23"/>
        <v>0.00339218684832476</v>
      </c>
      <c r="N166" s="5">
        <f t="shared" si="23"/>
        <v>0.019166782520042634</v>
      </c>
      <c r="O166" s="5">
        <f t="shared" si="23"/>
        <v>0.0029380416145326476</v>
      </c>
      <c r="P166" s="5">
        <f t="shared" si="23"/>
        <v>0.005885351499142685</v>
      </c>
      <c r="Q166" s="5">
        <f t="shared" si="23"/>
        <v>0.013096065619352148</v>
      </c>
      <c r="R166" s="5">
        <f t="shared" si="23"/>
        <v>0.0035775522498725613</v>
      </c>
      <c r="S166" s="5">
        <f t="shared" si="23"/>
        <v>0.01527410908753881</v>
      </c>
      <c r="T166" s="5">
        <f t="shared" si="23"/>
        <v>0.017572640066731544</v>
      </c>
      <c r="U166" s="5">
        <f t="shared" si="23"/>
        <v>0.01515362157653274</v>
      </c>
      <c r="V166" s="5">
        <f t="shared" si="23"/>
        <v>0.013040455998887807</v>
      </c>
      <c r="W166" s="5">
        <f t="shared" si="23"/>
        <v>0.05374669817878493</v>
      </c>
      <c r="X166" s="5">
        <f t="shared" si="23"/>
        <v>0.009731683581259558</v>
      </c>
      <c r="Y166" s="5">
        <f t="shared" si="23"/>
        <v>0.00333657722786042</v>
      </c>
      <c r="Z166" s="5">
        <f t="shared" si="23"/>
        <v>0.001167802029751147</v>
      </c>
      <c r="AA166" s="5">
        <f t="shared" si="23"/>
        <v>0.0007229250660364243</v>
      </c>
      <c r="AB166" s="5">
        <f t="shared" si="23"/>
        <v>0.003948283052968163</v>
      </c>
      <c r="AC166" s="5">
        <f t="shared" si="23"/>
        <v>0.003725844571110802</v>
      </c>
      <c r="AD166" s="5">
        <f t="shared" si="23"/>
        <v>0.00021317021177997127</v>
      </c>
      <c r="AE166" s="5">
        <f t="shared" si="23"/>
        <v>0.0042634042355994255</v>
      </c>
      <c r="AF166" s="5">
        <f t="shared" si="23"/>
        <v>0.0027341396728300664</v>
      </c>
      <c r="AG166" s="5">
        <f t="shared" si="23"/>
        <v>0.0015385328328467493</v>
      </c>
      <c r="AH166" s="5">
        <f t="shared" si="23"/>
        <v>0.0007599981463459845</v>
      </c>
    </row>
    <row r="167" spans="2:34" ht="4.5" customHeight="1"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9.75" customHeight="1">
      <c r="A168" s="4" t="s">
        <v>72</v>
      </c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2:34" ht="9.75" customHeight="1">
      <c r="B169" s="6" t="s">
        <v>55</v>
      </c>
      <c r="C169" s="2">
        <v>69</v>
      </c>
      <c r="D169" s="2">
        <v>349</v>
      </c>
      <c r="E169" s="2">
        <v>83</v>
      </c>
      <c r="F169" s="2">
        <v>532</v>
      </c>
      <c r="G169" s="2">
        <v>53</v>
      </c>
      <c r="H169" s="2">
        <v>168</v>
      </c>
      <c r="I169" s="2">
        <v>3129</v>
      </c>
      <c r="J169" s="2">
        <v>11251</v>
      </c>
      <c r="K169" s="2">
        <v>134</v>
      </c>
      <c r="L169" s="2">
        <v>479</v>
      </c>
      <c r="M169" s="2">
        <v>130</v>
      </c>
      <c r="N169" s="2">
        <v>478</v>
      </c>
      <c r="O169" s="2">
        <v>158</v>
      </c>
      <c r="P169" s="2">
        <v>191</v>
      </c>
      <c r="Q169" s="2">
        <v>367</v>
      </c>
      <c r="R169" s="2">
        <v>166</v>
      </c>
      <c r="S169" s="2">
        <v>666</v>
      </c>
      <c r="T169" s="2">
        <v>486</v>
      </c>
      <c r="U169" s="2">
        <v>742</v>
      </c>
      <c r="V169" s="2">
        <v>500</v>
      </c>
      <c r="W169" s="2">
        <v>1615</v>
      </c>
      <c r="X169" s="2">
        <v>195</v>
      </c>
      <c r="Y169" s="2">
        <v>71</v>
      </c>
      <c r="Z169" s="2">
        <v>54</v>
      </c>
      <c r="AA169" s="2">
        <v>32</v>
      </c>
      <c r="AB169" s="2">
        <v>148</v>
      </c>
      <c r="AC169" s="2">
        <v>169</v>
      </c>
      <c r="AD169" s="2">
        <v>4</v>
      </c>
      <c r="AE169" s="2">
        <v>392</v>
      </c>
      <c r="AF169" s="2">
        <v>124</v>
      </c>
      <c r="AG169" s="2">
        <v>129</v>
      </c>
      <c r="AH169" s="2">
        <v>43</v>
      </c>
    </row>
    <row r="170" spans="2:34" ht="9.75" customHeight="1">
      <c r="B170" s="6" t="s">
        <v>70</v>
      </c>
      <c r="C170" s="2">
        <v>316</v>
      </c>
      <c r="D170" s="2">
        <v>1518</v>
      </c>
      <c r="E170" s="2">
        <v>79</v>
      </c>
      <c r="F170" s="2">
        <v>1381</v>
      </c>
      <c r="G170" s="2">
        <v>244</v>
      </c>
      <c r="H170" s="2">
        <v>254</v>
      </c>
      <c r="I170" s="2">
        <v>8195</v>
      </c>
      <c r="J170" s="2">
        <v>22123</v>
      </c>
      <c r="K170" s="2">
        <v>507</v>
      </c>
      <c r="L170" s="2">
        <v>704</v>
      </c>
      <c r="M170" s="2">
        <v>239</v>
      </c>
      <c r="N170" s="2">
        <v>1145</v>
      </c>
      <c r="O170" s="2">
        <v>246</v>
      </c>
      <c r="P170" s="2">
        <v>511</v>
      </c>
      <c r="Q170" s="2">
        <v>1107</v>
      </c>
      <c r="R170" s="2">
        <v>442</v>
      </c>
      <c r="S170" s="2">
        <v>963</v>
      </c>
      <c r="T170" s="2">
        <v>1035</v>
      </c>
      <c r="U170" s="2">
        <v>1030</v>
      </c>
      <c r="V170" s="2">
        <v>1226</v>
      </c>
      <c r="W170" s="2">
        <v>3432</v>
      </c>
      <c r="X170" s="2">
        <v>419</v>
      </c>
      <c r="Y170" s="2">
        <v>252</v>
      </c>
      <c r="Z170" s="2">
        <v>103</v>
      </c>
      <c r="AA170" s="2">
        <v>59</v>
      </c>
      <c r="AB170" s="2">
        <v>435</v>
      </c>
      <c r="AC170" s="2">
        <v>358</v>
      </c>
      <c r="AD170" s="2">
        <v>18</v>
      </c>
      <c r="AE170" s="2">
        <v>420</v>
      </c>
      <c r="AF170" s="2">
        <v>291</v>
      </c>
      <c r="AG170" s="2">
        <v>103</v>
      </c>
      <c r="AH170" s="2">
        <v>69</v>
      </c>
    </row>
    <row r="171" spans="1:34" ht="9.75" customHeight="1">
      <c r="A171" s="4" t="s">
        <v>143</v>
      </c>
      <c r="C171" s="3">
        <v>385</v>
      </c>
      <c r="D171" s="3">
        <v>1867</v>
      </c>
      <c r="E171" s="3">
        <v>162</v>
      </c>
      <c r="F171" s="3">
        <v>1913</v>
      </c>
      <c r="G171" s="3">
        <v>297</v>
      </c>
      <c r="H171" s="3">
        <v>422</v>
      </c>
      <c r="I171" s="3">
        <v>11324</v>
      </c>
      <c r="J171" s="3">
        <v>33374</v>
      </c>
      <c r="K171" s="3">
        <v>641</v>
      </c>
      <c r="L171" s="3">
        <v>1183</v>
      </c>
      <c r="M171" s="3">
        <v>369</v>
      </c>
      <c r="N171" s="3">
        <v>1623</v>
      </c>
      <c r="O171" s="3">
        <v>404</v>
      </c>
      <c r="P171" s="3">
        <v>702</v>
      </c>
      <c r="Q171" s="3">
        <v>1474</v>
      </c>
      <c r="R171" s="3">
        <v>608</v>
      </c>
      <c r="S171" s="3">
        <v>1629</v>
      </c>
      <c r="T171" s="3">
        <v>1521</v>
      </c>
      <c r="U171" s="3">
        <v>1772</v>
      </c>
      <c r="V171" s="3">
        <v>1726</v>
      </c>
      <c r="W171" s="3">
        <v>5047</v>
      </c>
      <c r="X171" s="3">
        <v>614</v>
      </c>
      <c r="Y171" s="3">
        <v>323</v>
      </c>
      <c r="Z171" s="3">
        <v>157</v>
      </c>
      <c r="AA171" s="3">
        <v>91</v>
      </c>
      <c r="AB171" s="3">
        <v>583</v>
      </c>
      <c r="AC171" s="3">
        <v>527</v>
      </c>
      <c r="AD171" s="3">
        <v>22</v>
      </c>
      <c r="AE171" s="3">
        <v>812</v>
      </c>
      <c r="AF171" s="3">
        <v>415</v>
      </c>
      <c r="AG171" s="3">
        <v>232</v>
      </c>
      <c r="AH171" s="3">
        <v>112</v>
      </c>
    </row>
    <row r="172" spans="2:34" s="5" customFormat="1" ht="9.75" customHeight="1">
      <c r="B172" s="7" t="s">
        <v>144</v>
      </c>
      <c r="C172" s="5">
        <f aca="true" t="shared" si="24" ref="C172:AH172">C171/72339</f>
        <v>0.005322163701461176</v>
      </c>
      <c r="D172" s="5">
        <f t="shared" si="24"/>
        <v>0.02580903800163121</v>
      </c>
      <c r="E172" s="5">
        <f t="shared" si="24"/>
        <v>0.002239455895160287</v>
      </c>
      <c r="F172" s="5">
        <f t="shared" si="24"/>
        <v>0.026444932885442154</v>
      </c>
      <c r="G172" s="5">
        <f t="shared" si="24"/>
        <v>0.0041056691411271926</v>
      </c>
      <c r="H172" s="5">
        <f t="shared" si="24"/>
        <v>0.005833644368874328</v>
      </c>
      <c r="I172" s="5">
        <f t="shared" si="24"/>
        <v>0.15654073183206846</v>
      </c>
      <c r="J172" s="5">
        <f t="shared" si="24"/>
        <v>0.46135556200666306</v>
      </c>
      <c r="K172" s="5">
        <f t="shared" si="24"/>
        <v>0.008861056967887308</v>
      </c>
      <c r="L172" s="5">
        <f t="shared" si="24"/>
        <v>0.016353557555398884</v>
      </c>
      <c r="M172" s="5">
        <f t="shared" si="24"/>
        <v>0.005100982872309543</v>
      </c>
      <c r="N172" s="5">
        <f t="shared" si="24"/>
        <v>0.0224360303570688</v>
      </c>
      <c r="O172" s="5">
        <f t="shared" si="24"/>
        <v>0.0055848159360787405</v>
      </c>
      <c r="P172" s="5">
        <f t="shared" si="24"/>
        <v>0.00970430887902791</v>
      </c>
      <c r="Q172" s="5">
        <f t="shared" si="24"/>
        <v>0.020376283885594215</v>
      </c>
      <c r="R172" s="5">
        <f t="shared" si="24"/>
        <v>0.008404871507762065</v>
      </c>
      <c r="S172" s="5">
        <f t="shared" si="24"/>
        <v>0.022518973168000663</v>
      </c>
      <c r="T172" s="5">
        <f t="shared" si="24"/>
        <v>0.02102600257122714</v>
      </c>
      <c r="U172" s="5">
        <f t="shared" si="24"/>
        <v>0.024495776828543387</v>
      </c>
      <c r="V172" s="5">
        <f t="shared" si="24"/>
        <v>0.02385988194473244</v>
      </c>
      <c r="W172" s="5">
        <f t="shared" si="24"/>
        <v>0.06976872779551832</v>
      </c>
      <c r="X172" s="5">
        <f t="shared" si="24"/>
        <v>0.008487814318693927</v>
      </c>
      <c r="Y172" s="5">
        <f t="shared" si="24"/>
        <v>0.004465087988498597</v>
      </c>
      <c r="Z172" s="5">
        <f t="shared" si="24"/>
        <v>0.0021703368860504016</v>
      </c>
      <c r="AA172" s="5">
        <f t="shared" si="24"/>
        <v>0.0012579659657999142</v>
      </c>
      <c r="AB172" s="5">
        <f t="shared" si="24"/>
        <v>0.008059276462212637</v>
      </c>
      <c r="AC172" s="5">
        <f t="shared" si="24"/>
        <v>0.007285143560181921</v>
      </c>
      <c r="AD172" s="5">
        <f t="shared" si="24"/>
        <v>0.00030412364008349576</v>
      </c>
      <c r="AE172" s="5">
        <f t="shared" si="24"/>
        <v>0.011224927079445389</v>
      </c>
      <c r="AF172" s="5">
        <f t="shared" si="24"/>
        <v>0.005736877756120488</v>
      </c>
      <c r="AG172" s="5">
        <f t="shared" si="24"/>
        <v>0.0032071220226986825</v>
      </c>
      <c r="AH172" s="5">
        <f t="shared" si="24"/>
        <v>0.001548265804061433</v>
      </c>
    </row>
    <row r="173" spans="2:34" ht="4.5" customHeight="1"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9.75" customHeight="1">
      <c r="A174" s="4" t="s">
        <v>75</v>
      </c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:34" ht="9.75" customHeight="1">
      <c r="B175" s="6" t="s">
        <v>73</v>
      </c>
      <c r="C175" s="2">
        <v>21</v>
      </c>
      <c r="D175" s="2">
        <v>95</v>
      </c>
      <c r="E175" s="2">
        <v>29</v>
      </c>
      <c r="F175" s="2">
        <v>137</v>
      </c>
      <c r="G175" s="2">
        <v>28</v>
      </c>
      <c r="H175" s="2">
        <v>36</v>
      </c>
      <c r="I175" s="2">
        <v>465</v>
      </c>
      <c r="J175" s="2">
        <v>1555</v>
      </c>
      <c r="K175" s="2">
        <v>35</v>
      </c>
      <c r="L175" s="2">
        <v>85</v>
      </c>
      <c r="M175" s="2">
        <v>106</v>
      </c>
      <c r="N175" s="2">
        <v>335</v>
      </c>
      <c r="O175" s="2">
        <v>189</v>
      </c>
      <c r="P175" s="2">
        <v>56</v>
      </c>
      <c r="Q175" s="2">
        <v>201</v>
      </c>
      <c r="R175" s="2">
        <v>76</v>
      </c>
      <c r="S175" s="2">
        <v>517</v>
      </c>
      <c r="T175" s="2">
        <v>275</v>
      </c>
      <c r="U175" s="2">
        <v>68</v>
      </c>
      <c r="V175" s="2">
        <v>226</v>
      </c>
      <c r="W175" s="2">
        <v>639</v>
      </c>
      <c r="X175" s="2">
        <v>67</v>
      </c>
      <c r="Y175" s="2">
        <v>25</v>
      </c>
      <c r="Z175" s="2">
        <v>24</v>
      </c>
      <c r="AA175" s="2">
        <v>10</v>
      </c>
      <c r="AB175" s="2">
        <v>23</v>
      </c>
      <c r="AC175" s="2">
        <v>46</v>
      </c>
      <c r="AD175" s="2">
        <v>5</v>
      </c>
      <c r="AE175" s="2">
        <v>10</v>
      </c>
      <c r="AF175" s="2">
        <v>43</v>
      </c>
      <c r="AG175" s="2">
        <v>13</v>
      </c>
      <c r="AH175" s="2">
        <v>16</v>
      </c>
    </row>
    <row r="176" spans="2:34" ht="9.75" customHeight="1">
      <c r="B176" s="6" t="s">
        <v>74</v>
      </c>
      <c r="C176" s="2">
        <v>21</v>
      </c>
      <c r="D176" s="2">
        <v>39</v>
      </c>
      <c r="E176" s="2">
        <v>30</v>
      </c>
      <c r="F176" s="2">
        <v>61</v>
      </c>
      <c r="G176" s="2">
        <v>8</v>
      </c>
      <c r="H176" s="2">
        <v>12</v>
      </c>
      <c r="I176" s="2">
        <v>179</v>
      </c>
      <c r="J176" s="2">
        <v>733</v>
      </c>
      <c r="K176" s="2">
        <v>13</v>
      </c>
      <c r="L176" s="2">
        <v>37</v>
      </c>
      <c r="M176" s="2">
        <v>106</v>
      </c>
      <c r="N176" s="2">
        <v>243</v>
      </c>
      <c r="O176" s="2">
        <v>134</v>
      </c>
      <c r="P176" s="2">
        <v>39</v>
      </c>
      <c r="Q176" s="2">
        <v>138</v>
      </c>
      <c r="R176" s="2">
        <v>68</v>
      </c>
      <c r="S176" s="2">
        <v>285</v>
      </c>
      <c r="T176" s="2">
        <v>182</v>
      </c>
      <c r="U176" s="2">
        <v>463</v>
      </c>
      <c r="V176" s="2">
        <v>203</v>
      </c>
      <c r="W176" s="2">
        <v>561</v>
      </c>
      <c r="X176" s="2">
        <v>33</v>
      </c>
      <c r="Y176" s="2">
        <v>9</v>
      </c>
      <c r="Z176" s="2">
        <v>22</v>
      </c>
      <c r="AA176" s="2">
        <v>11</v>
      </c>
      <c r="AB176" s="2">
        <v>5</v>
      </c>
      <c r="AC176" s="2">
        <v>19</v>
      </c>
      <c r="AD176" s="2">
        <v>1</v>
      </c>
      <c r="AE176" s="2">
        <v>4</v>
      </c>
      <c r="AF176" s="2">
        <v>36</v>
      </c>
      <c r="AG176" s="2">
        <v>4</v>
      </c>
      <c r="AH176" s="2">
        <v>16</v>
      </c>
    </row>
    <row r="177" spans="2:34" ht="9.75" customHeight="1">
      <c r="B177" s="6" t="s">
        <v>68</v>
      </c>
      <c r="C177" s="2">
        <v>197</v>
      </c>
      <c r="D177" s="2">
        <v>1261</v>
      </c>
      <c r="E177" s="2">
        <v>167</v>
      </c>
      <c r="F177" s="2">
        <v>668</v>
      </c>
      <c r="G177" s="2">
        <v>159</v>
      </c>
      <c r="H177" s="2">
        <v>226</v>
      </c>
      <c r="I177" s="2">
        <v>5345</v>
      </c>
      <c r="J177" s="2">
        <v>11167</v>
      </c>
      <c r="K177" s="2">
        <v>391</v>
      </c>
      <c r="L177" s="2">
        <v>443</v>
      </c>
      <c r="M177" s="2">
        <v>527</v>
      </c>
      <c r="N177" s="2">
        <v>2835</v>
      </c>
      <c r="O177" s="2">
        <v>861</v>
      </c>
      <c r="P177" s="2">
        <v>421</v>
      </c>
      <c r="Q177" s="2">
        <v>2001</v>
      </c>
      <c r="R177" s="2">
        <v>759</v>
      </c>
      <c r="S177" s="2">
        <v>2841</v>
      </c>
      <c r="T177" s="2">
        <v>2448</v>
      </c>
      <c r="U177" s="2">
        <v>5153</v>
      </c>
      <c r="V177" s="2">
        <v>5039</v>
      </c>
      <c r="W177" s="2">
        <v>6458</v>
      </c>
      <c r="X177" s="2">
        <v>369</v>
      </c>
      <c r="Y177" s="2">
        <v>127</v>
      </c>
      <c r="Z177" s="2">
        <v>137</v>
      </c>
      <c r="AA177" s="2">
        <v>90</v>
      </c>
      <c r="AB177" s="2">
        <v>92</v>
      </c>
      <c r="AC177" s="2">
        <v>328</v>
      </c>
      <c r="AD177" s="2">
        <v>14</v>
      </c>
      <c r="AE177" s="2">
        <v>75</v>
      </c>
      <c r="AF177" s="2">
        <v>464</v>
      </c>
      <c r="AG177" s="2">
        <v>59</v>
      </c>
      <c r="AH177" s="2">
        <v>51</v>
      </c>
    </row>
    <row r="178" spans="1:34" ht="9.75" customHeight="1">
      <c r="A178" s="4" t="s">
        <v>143</v>
      </c>
      <c r="C178" s="3">
        <v>239</v>
      </c>
      <c r="D178" s="3">
        <v>1395</v>
      </c>
      <c r="E178" s="3">
        <v>226</v>
      </c>
      <c r="F178" s="3">
        <v>866</v>
      </c>
      <c r="G178" s="3">
        <v>195</v>
      </c>
      <c r="H178" s="3">
        <v>274</v>
      </c>
      <c r="I178" s="3">
        <v>5989</v>
      </c>
      <c r="J178" s="3">
        <v>13455</v>
      </c>
      <c r="K178" s="3">
        <v>439</v>
      </c>
      <c r="L178" s="3">
        <v>565</v>
      </c>
      <c r="M178" s="3">
        <v>739</v>
      </c>
      <c r="N178" s="3">
        <v>3413</v>
      </c>
      <c r="O178" s="3">
        <v>1184</v>
      </c>
      <c r="P178" s="3">
        <v>516</v>
      </c>
      <c r="Q178" s="3">
        <v>2340</v>
      </c>
      <c r="R178" s="3">
        <v>903</v>
      </c>
      <c r="S178" s="3">
        <v>3643</v>
      </c>
      <c r="T178" s="3">
        <v>2905</v>
      </c>
      <c r="U178" s="3">
        <v>5684</v>
      </c>
      <c r="V178" s="3">
        <v>5468</v>
      </c>
      <c r="W178" s="3">
        <v>7658</v>
      </c>
      <c r="X178" s="3">
        <v>469</v>
      </c>
      <c r="Y178" s="3">
        <v>161</v>
      </c>
      <c r="Z178" s="3">
        <v>183</v>
      </c>
      <c r="AA178" s="3">
        <v>111</v>
      </c>
      <c r="AB178" s="3">
        <v>120</v>
      </c>
      <c r="AC178" s="3">
        <v>393</v>
      </c>
      <c r="AD178" s="3">
        <v>20</v>
      </c>
      <c r="AE178" s="3">
        <v>89</v>
      </c>
      <c r="AF178" s="3">
        <v>543</v>
      </c>
      <c r="AG178" s="3">
        <v>76</v>
      </c>
      <c r="AH178" s="3">
        <v>83</v>
      </c>
    </row>
    <row r="179" spans="2:34" s="5" customFormat="1" ht="9.75" customHeight="1">
      <c r="B179" s="7" t="s">
        <v>144</v>
      </c>
      <c r="C179" s="5">
        <f aca="true" t="shared" si="25" ref="C179:AH179">C178/60344</f>
        <v>0.003960625745724513</v>
      </c>
      <c r="D179" s="5">
        <f t="shared" si="25"/>
        <v>0.023117459896592866</v>
      </c>
      <c r="E179" s="5">
        <f t="shared" si="25"/>
        <v>0.003745194219806443</v>
      </c>
      <c r="F179" s="5">
        <f t="shared" si="25"/>
        <v>0.014351053957311415</v>
      </c>
      <c r="G179" s="5">
        <f t="shared" si="25"/>
        <v>0.003231472888771046</v>
      </c>
      <c r="H179" s="5">
        <f t="shared" si="25"/>
        <v>0.004540633700119316</v>
      </c>
      <c r="I179" s="5">
        <f t="shared" si="25"/>
        <v>0.09924764682487074</v>
      </c>
      <c r="J179" s="5">
        <f t="shared" si="25"/>
        <v>0.22297162932520218</v>
      </c>
      <c r="K179" s="5">
        <f t="shared" si="25"/>
        <v>0.007274956913694817</v>
      </c>
      <c r="L179" s="5">
        <f t="shared" si="25"/>
        <v>0.009362985549516107</v>
      </c>
      <c r="M179" s="5">
        <f t="shared" si="25"/>
        <v>0.012246453665650272</v>
      </c>
      <c r="N179" s="5">
        <f t="shared" si="25"/>
        <v>0.05655906138141323</v>
      </c>
      <c r="O179" s="5">
        <f t="shared" si="25"/>
        <v>0.0196208405143842</v>
      </c>
      <c r="P179" s="5">
        <f t="shared" si="25"/>
        <v>0.008550974413363383</v>
      </c>
      <c r="Q179" s="5">
        <f t="shared" si="25"/>
        <v>0.03877767466525255</v>
      </c>
      <c r="R179" s="5">
        <f t="shared" si="25"/>
        <v>0.01496420522338592</v>
      </c>
      <c r="S179" s="5">
        <f t="shared" si="25"/>
        <v>0.06037054222457908</v>
      </c>
      <c r="T179" s="5">
        <f t="shared" si="25"/>
        <v>0.04814066021476866</v>
      </c>
      <c r="U179" s="5">
        <f t="shared" si="25"/>
        <v>0.09419329179371602</v>
      </c>
      <c r="V179" s="5">
        <f t="shared" si="25"/>
        <v>0.0906138141323081</v>
      </c>
      <c r="W179" s="5">
        <f t="shared" si="25"/>
        <v>0.12690574042158292</v>
      </c>
      <c r="X179" s="5">
        <f t="shared" si="25"/>
        <v>0.007772106588890362</v>
      </c>
      <c r="Y179" s="5">
        <f t="shared" si="25"/>
        <v>0.0026680365902160942</v>
      </c>
      <c r="Z179" s="5">
        <f t="shared" si="25"/>
        <v>0.0030326130186928276</v>
      </c>
      <c r="AA179" s="5">
        <f t="shared" si="25"/>
        <v>0.0018394537982235185</v>
      </c>
      <c r="AB179" s="5">
        <f t="shared" si="25"/>
        <v>0.001988598700782182</v>
      </c>
      <c r="AC179" s="5">
        <f t="shared" si="25"/>
        <v>0.006512660745061647</v>
      </c>
      <c r="AD179" s="5">
        <f t="shared" si="25"/>
        <v>0.00033143311679703034</v>
      </c>
      <c r="AE179" s="5">
        <f t="shared" si="25"/>
        <v>0.0014748773697467851</v>
      </c>
      <c r="AF179" s="5">
        <f t="shared" si="25"/>
        <v>0.008998409121039374</v>
      </c>
      <c r="AG179" s="5">
        <f t="shared" si="25"/>
        <v>0.0012594458438287153</v>
      </c>
      <c r="AH179" s="5">
        <f t="shared" si="25"/>
        <v>0.001375447434707676</v>
      </c>
    </row>
    <row r="180" spans="2:34" ht="4.5" customHeight="1"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9.75" customHeight="1">
      <c r="A181" s="4" t="s">
        <v>76</v>
      </c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2:34" ht="9.75" customHeight="1">
      <c r="B182" s="6" t="s">
        <v>70</v>
      </c>
      <c r="C182" s="2">
        <v>466</v>
      </c>
      <c r="D182" s="2">
        <v>272</v>
      </c>
      <c r="E182" s="2">
        <v>107</v>
      </c>
      <c r="F182" s="2">
        <v>1472</v>
      </c>
      <c r="G182" s="2">
        <v>584</v>
      </c>
      <c r="H182" s="2">
        <v>437</v>
      </c>
      <c r="I182" s="2">
        <v>13196</v>
      </c>
      <c r="J182" s="2">
        <v>29160</v>
      </c>
      <c r="K182" s="2">
        <v>897</v>
      </c>
      <c r="L182" s="2">
        <v>1049</v>
      </c>
      <c r="M182" s="2">
        <v>313</v>
      </c>
      <c r="N182" s="2">
        <v>1213</v>
      </c>
      <c r="O182" s="2">
        <v>274</v>
      </c>
      <c r="P182" s="2">
        <v>857</v>
      </c>
      <c r="Q182" s="2">
        <v>1077</v>
      </c>
      <c r="R182" s="2">
        <v>1060</v>
      </c>
      <c r="S182" s="2">
        <v>923</v>
      </c>
      <c r="T182" s="2">
        <v>1388</v>
      </c>
      <c r="U182" s="2">
        <v>1663</v>
      </c>
      <c r="V182" s="2">
        <v>1135</v>
      </c>
      <c r="W182" s="2">
        <v>3216</v>
      </c>
      <c r="X182" s="2">
        <v>415</v>
      </c>
      <c r="Y182" s="2">
        <v>374</v>
      </c>
      <c r="Z182" s="2">
        <v>90</v>
      </c>
      <c r="AA182" s="2">
        <v>90</v>
      </c>
      <c r="AB182" s="2">
        <v>142</v>
      </c>
      <c r="AC182" s="2">
        <v>585</v>
      </c>
      <c r="AD182" s="2">
        <v>8</v>
      </c>
      <c r="AE182" s="2">
        <v>235</v>
      </c>
      <c r="AF182" s="2">
        <v>492</v>
      </c>
      <c r="AG182" s="2">
        <v>112</v>
      </c>
      <c r="AH182" s="2">
        <v>65</v>
      </c>
    </row>
    <row r="183" spans="1:34" ht="9.75" customHeight="1">
      <c r="A183" s="4" t="s">
        <v>143</v>
      </c>
      <c r="C183" s="3">
        <v>466</v>
      </c>
      <c r="D183" s="3">
        <v>272</v>
      </c>
      <c r="E183" s="3">
        <v>107</v>
      </c>
      <c r="F183" s="3">
        <v>1472</v>
      </c>
      <c r="G183" s="3">
        <v>584</v>
      </c>
      <c r="H183" s="3">
        <v>437</v>
      </c>
      <c r="I183" s="3">
        <v>13196</v>
      </c>
      <c r="J183" s="3">
        <v>29160</v>
      </c>
      <c r="K183" s="3">
        <v>897</v>
      </c>
      <c r="L183" s="3">
        <v>1049</v>
      </c>
      <c r="M183" s="3">
        <v>313</v>
      </c>
      <c r="N183" s="3">
        <v>1213</v>
      </c>
      <c r="O183" s="3">
        <v>274</v>
      </c>
      <c r="P183" s="3">
        <v>857</v>
      </c>
      <c r="Q183" s="3">
        <v>1077</v>
      </c>
      <c r="R183" s="3">
        <v>1060</v>
      </c>
      <c r="S183" s="3">
        <v>923</v>
      </c>
      <c r="T183" s="3">
        <v>1388</v>
      </c>
      <c r="U183" s="3">
        <v>1663</v>
      </c>
      <c r="V183" s="3">
        <v>1135</v>
      </c>
      <c r="W183" s="3">
        <v>3216</v>
      </c>
      <c r="X183" s="3">
        <v>415</v>
      </c>
      <c r="Y183" s="3">
        <v>374</v>
      </c>
      <c r="Z183" s="3">
        <v>90</v>
      </c>
      <c r="AA183" s="3">
        <v>90</v>
      </c>
      <c r="AB183" s="3">
        <v>142</v>
      </c>
      <c r="AC183" s="3">
        <v>585</v>
      </c>
      <c r="AD183" s="3">
        <v>8</v>
      </c>
      <c r="AE183" s="3">
        <v>235</v>
      </c>
      <c r="AF183" s="3">
        <v>492</v>
      </c>
      <c r="AG183" s="3">
        <v>112</v>
      </c>
      <c r="AH183" s="3">
        <v>65</v>
      </c>
    </row>
    <row r="184" spans="2:34" s="5" customFormat="1" ht="9.75" customHeight="1">
      <c r="B184" s="7" t="s">
        <v>144</v>
      </c>
      <c r="C184" s="5">
        <f aca="true" t="shared" si="26" ref="C184:AH184">C183/63371</f>
        <v>0.0073535213267898565</v>
      </c>
      <c r="D184" s="5">
        <f t="shared" si="26"/>
        <v>0.004292184122074766</v>
      </c>
      <c r="E184" s="5">
        <f t="shared" si="26"/>
        <v>0.0016884694891985293</v>
      </c>
      <c r="F184" s="5">
        <f t="shared" si="26"/>
        <v>0.02322829054299285</v>
      </c>
      <c r="G184" s="5">
        <f t="shared" si="26"/>
        <v>0.009215571791513468</v>
      </c>
      <c r="H184" s="5">
        <f t="shared" si="26"/>
        <v>0.006895898754951003</v>
      </c>
      <c r="I184" s="5">
        <f t="shared" si="26"/>
        <v>0.20823405027536254</v>
      </c>
      <c r="J184" s="5">
        <f t="shared" si="26"/>
        <v>0.46014738602830946</v>
      </c>
      <c r="K184" s="5">
        <f t="shared" si="26"/>
        <v>0.014154739549636268</v>
      </c>
      <c r="L184" s="5">
        <f t="shared" si="26"/>
        <v>0.016553313029619227</v>
      </c>
      <c r="M184" s="5">
        <f t="shared" si="26"/>
        <v>0.004939167758122801</v>
      </c>
      <c r="N184" s="5">
        <f t="shared" si="26"/>
        <v>0.019141247573811363</v>
      </c>
      <c r="O184" s="5">
        <f t="shared" si="26"/>
        <v>0.004323744299442963</v>
      </c>
      <c r="P184" s="5">
        <f t="shared" si="26"/>
        <v>0.013523536002272333</v>
      </c>
      <c r="Q184" s="5">
        <f t="shared" si="26"/>
        <v>0.01699515551277398</v>
      </c>
      <c r="R184" s="5">
        <f t="shared" si="26"/>
        <v>0.016726894005144308</v>
      </c>
      <c r="S184" s="5">
        <f t="shared" si="26"/>
        <v>0.014565021855422827</v>
      </c>
      <c r="T184" s="5">
        <f t="shared" si="26"/>
        <v>0.021902763093528586</v>
      </c>
      <c r="U184" s="5">
        <f t="shared" si="26"/>
        <v>0.026242287481655645</v>
      </c>
      <c r="V184" s="5">
        <f t="shared" si="26"/>
        <v>0.017910400656451688</v>
      </c>
      <c r="W184" s="5">
        <f t="shared" si="26"/>
        <v>0.050748765208060466</v>
      </c>
      <c r="X184" s="5">
        <f t="shared" si="26"/>
        <v>0.006548736803900838</v>
      </c>
      <c r="Y184" s="5">
        <f t="shared" si="26"/>
        <v>0.005901753167852804</v>
      </c>
      <c r="Z184" s="5">
        <f t="shared" si="26"/>
        <v>0.0014202079815688565</v>
      </c>
      <c r="AA184" s="5">
        <f t="shared" si="26"/>
        <v>0.0014202079815688565</v>
      </c>
      <c r="AB184" s="5">
        <f t="shared" si="26"/>
        <v>0.0022407725931419733</v>
      </c>
      <c r="AC184" s="5">
        <f t="shared" si="26"/>
        <v>0.009231351880197566</v>
      </c>
      <c r="AD184" s="5">
        <f t="shared" si="26"/>
        <v>0.00012624070947278723</v>
      </c>
      <c r="AE184" s="5">
        <f t="shared" si="26"/>
        <v>0.003708320840763125</v>
      </c>
      <c r="AF184" s="5">
        <f t="shared" si="26"/>
        <v>0.007763803632576415</v>
      </c>
      <c r="AG184" s="5">
        <f t="shared" si="26"/>
        <v>0.0017673699326190213</v>
      </c>
      <c r="AH184" s="5">
        <f t="shared" si="26"/>
        <v>0.0010257057644663962</v>
      </c>
    </row>
    <row r="185" spans="2:34" ht="4.5" customHeight="1"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9.75" customHeight="1">
      <c r="A186" s="4" t="s">
        <v>77</v>
      </c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2:34" ht="9.75" customHeight="1">
      <c r="B187" s="6" t="s">
        <v>70</v>
      </c>
      <c r="C187" s="2">
        <v>547</v>
      </c>
      <c r="D187" s="2">
        <v>319</v>
      </c>
      <c r="E187" s="2">
        <v>147</v>
      </c>
      <c r="F187" s="2">
        <v>2917</v>
      </c>
      <c r="G187" s="2">
        <v>612</v>
      </c>
      <c r="H187" s="2">
        <v>534</v>
      </c>
      <c r="I187" s="2">
        <v>16565</v>
      </c>
      <c r="J187" s="2">
        <v>56323</v>
      </c>
      <c r="K187" s="2">
        <v>804</v>
      </c>
      <c r="L187" s="2">
        <v>1148</v>
      </c>
      <c r="M187" s="2">
        <v>618</v>
      </c>
      <c r="N187" s="2">
        <v>3037</v>
      </c>
      <c r="O187" s="2">
        <v>520</v>
      </c>
      <c r="P187" s="2">
        <v>763</v>
      </c>
      <c r="Q187" s="2">
        <v>2090</v>
      </c>
      <c r="R187" s="2">
        <v>851</v>
      </c>
      <c r="S187" s="2">
        <v>2721</v>
      </c>
      <c r="T187" s="2">
        <v>2892</v>
      </c>
      <c r="U187" s="2">
        <v>2776</v>
      </c>
      <c r="V187" s="2">
        <v>2836</v>
      </c>
      <c r="W187" s="2">
        <v>7230</v>
      </c>
      <c r="X187" s="2">
        <v>1085</v>
      </c>
      <c r="Y187" s="2">
        <v>395</v>
      </c>
      <c r="Z187" s="2">
        <v>189</v>
      </c>
      <c r="AA187" s="2">
        <v>209</v>
      </c>
      <c r="AB187" s="2">
        <v>296</v>
      </c>
      <c r="AC187" s="2">
        <v>152</v>
      </c>
      <c r="AD187" s="2">
        <v>22</v>
      </c>
      <c r="AE187" s="2">
        <v>694</v>
      </c>
      <c r="AF187" s="2">
        <v>550</v>
      </c>
      <c r="AG187" s="2">
        <v>142</v>
      </c>
      <c r="AH187" s="2">
        <v>91</v>
      </c>
    </row>
    <row r="188" spans="1:34" ht="9.75" customHeight="1">
      <c r="A188" s="4" t="s">
        <v>143</v>
      </c>
      <c r="C188" s="3">
        <v>547</v>
      </c>
      <c r="D188" s="3">
        <v>319</v>
      </c>
      <c r="E188" s="3">
        <v>147</v>
      </c>
      <c r="F188" s="3">
        <v>2917</v>
      </c>
      <c r="G188" s="3">
        <v>612</v>
      </c>
      <c r="H188" s="3">
        <v>534</v>
      </c>
      <c r="I188" s="3">
        <v>16565</v>
      </c>
      <c r="J188" s="3">
        <v>56323</v>
      </c>
      <c r="K188" s="3">
        <v>804</v>
      </c>
      <c r="L188" s="3">
        <v>1148</v>
      </c>
      <c r="M188" s="3">
        <v>618</v>
      </c>
      <c r="N188" s="3">
        <v>3037</v>
      </c>
      <c r="O188" s="3">
        <v>520</v>
      </c>
      <c r="P188" s="3">
        <v>763</v>
      </c>
      <c r="Q188" s="3">
        <v>2090</v>
      </c>
      <c r="R188" s="3">
        <v>851</v>
      </c>
      <c r="S188" s="3">
        <v>2721</v>
      </c>
      <c r="T188" s="3">
        <v>2892</v>
      </c>
      <c r="U188" s="3">
        <v>2776</v>
      </c>
      <c r="V188" s="3">
        <v>2836</v>
      </c>
      <c r="W188" s="3">
        <v>7230</v>
      </c>
      <c r="X188" s="3">
        <v>1085</v>
      </c>
      <c r="Y188" s="3">
        <v>395</v>
      </c>
      <c r="Z188" s="3">
        <v>189</v>
      </c>
      <c r="AA188" s="3">
        <v>209</v>
      </c>
      <c r="AB188" s="3">
        <v>296</v>
      </c>
      <c r="AC188" s="3">
        <v>152</v>
      </c>
      <c r="AD188" s="3">
        <v>22</v>
      </c>
      <c r="AE188" s="3">
        <v>694</v>
      </c>
      <c r="AF188" s="3">
        <v>550</v>
      </c>
      <c r="AG188" s="3">
        <v>142</v>
      </c>
      <c r="AH188" s="3">
        <v>91</v>
      </c>
    </row>
    <row r="189" spans="2:34" s="5" customFormat="1" ht="9.75" customHeight="1">
      <c r="B189" s="7" t="s">
        <v>144</v>
      </c>
      <c r="C189" s="5">
        <f aca="true" t="shared" si="27" ref="C189:AH189">C188/110080</f>
        <v>0.004969113372093023</v>
      </c>
      <c r="D189" s="5">
        <f t="shared" si="27"/>
        <v>0.0028978924418604653</v>
      </c>
      <c r="E189" s="5">
        <f t="shared" si="27"/>
        <v>0.001335392441860465</v>
      </c>
      <c r="F189" s="5">
        <f t="shared" si="27"/>
        <v>0.02649890988372093</v>
      </c>
      <c r="G189" s="5">
        <f t="shared" si="27"/>
        <v>0.005559593023255814</v>
      </c>
      <c r="H189" s="5">
        <f t="shared" si="27"/>
        <v>0.004851017441860465</v>
      </c>
      <c r="I189" s="5">
        <f t="shared" si="27"/>
        <v>0.15048146802325582</v>
      </c>
      <c r="J189" s="5">
        <f t="shared" si="27"/>
        <v>0.5116551598837209</v>
      </c>
      <c r="K189" s="5">
        <f t="shared" si="27"/>
        <v>0.007303779069767442</v>
      </c>
      <c r="L189" s="5">
        <f t="shared" si="27"/>
        <v>0.010428779069767443</v>
      </c>
      <c r="M189" s="5">
        <f t="shared" si="27"/>
        <v>0.005614098837209302</v>
      </c>
      <c r="N189" s="5">
        <f t="shared" si="27"/>
        <v>0.027589026162790697</v>
      </c>
      <c r="O189" s="5">
        <f t="shared" si="27"/>
        <v>0.004723837209302325</v>
      </c>
      <c r="P189" s="5">
        <f t="shared" si="27"/>
        <v>0.0069313226744186045</v>
      </c>
      <c r="Q189" s="5">
        <f t="shared" si="27"/>
        <v>0.018986191860465115</v>
      </c>
      <c r="R189" s="5">
        <f t="shared" si="27"/>
        <v>0.0077307412790697675</v>
      </c>
      <c r="S189" s="5">
        <f t="shared" si="27"/>
        <v>0.02471838662790698</v>
      </c>
      <c r="T189" s="5">
        <f t="shared" si="27"/>
        <v>0.026271802325581396</v>
      </c>
      <c r="U189" s="5">
        <f t="shared" si="27"/>
        <v>0.025218023255813952</v>
      </c>
      <c r="V189" s="5">
        <f t="shared" si="27"/>
        <v>0.025763081395348837</v>
      </c>
      <c r="W189" s="5">
        <f t="shared" si="27"/>
        <v>0.06567950581395349</v>
      </c>
      <c r="X189" s="5">
        <f t="shared" si="27"/>
        <v>0.009856468023255814</v>
      </c>
      <c r="Y189" s="5">
        <f t="shared" si="27"/>
        <v>0.003588299418604651</v>
      </c>
      <c r="Z189" s="5">
        <f t="shared" si="27"/>
        <v>0.0017169331395348838</v>
      </c>
      <c r="AA189" s="5">
        <f t="shared" si="27"/>
        <v>0.0018986191860465116</v>
      </c>
      <c r="AB189" s="5">
        <f t="shared" si="27"/>
        <v>0.002688953488372093</v>
      </c>
      <c r="AC189" s="5">
        <f t="shared" si="27"/>
        <v>0.001380813953488372</v>
      </c>
      <c r="AD189" s="5">
        <f t="shared" si="27"/>
        <v>0.0001998546511627907</v>
      </c>
      <c r="AE189" s="5">
        <f t="shared" si="27"/>
        <v>0.006304505813953488</v>
      </c>
      <c r="AF189" s="5">
        <f t="shared" si="27"/>
        <v>0.004996366279069768</v>
      </c>
      <c r="AG189" s="5">
        <f t="shared" si="27"/>
        <v>0.0012899709302325582</v>
      </c>
      <c r="AH189" s="5">
        <f t="shared" si="27"/>
        <v>0.000826671511627907</v>
      </c>
    </row>
    <row r="190" spans="2:34" ht="4.5" customHeight="1"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9.75" customHeight="1">
      <c r="A191" s="4" t="s">
        <v>80</v>
      </c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2:34" ht="9.75" customHeight="1">
      <c r="B192" s="6" t="s">
        <v>78</v>
      </c>
      <c r="C192" s="2">
        <v>103</v>
      </c>
      <c r="D192" s="2">
        <v>141</v>
      </c>
      <c r="E192" s="2">
        <v>87</v>
      </c>
      <c r="F192" s="2">
        <v>908</v>
      </c>
      <c r="G192" s="2">
        <v>112</v>
      </c>
      <c r="H192" s="2">
        <v>270</v>
      </c>
      <c r="I192" s="2">
        <v>5442</v>
      </c>
      <c r="J192" s="2">
        <v>18981</v>
      </c>
      <c r="K192" s="2">
        <v>153</v>
      </c>
      <c r="L192" s="2">
        <v>566</v>
      </c>
      <c r="M192" s="2">
        <v>239</v>
      </c>
      <c r="N192" s="2">
        <v>1189</v>
      </c>
      <c r="O192" s="2">
        <v>390</v>
      </c>
      <c r="P192" s="2">
        <v>261</v>
      </c>
      <c r="Q192" s="2">
        <v>1009</v>
      </c>
      <c r="R192" s="2">
        <v>279</v>
      </c>
      <c r="S192" s="2">
        <v>1409</v>
      </c>
      <c r="T192" s="2">
        <v>399</v>
      </c>
      <c r="U192" s="2">
        <v>2694</v>
      </c>
      <c r="V192" s="2">
        <v>755</v>
      </c>
      <c r="W192" s="2">
        <v>2074</v>
      </c>
      <c r="X192" s="2">
        <v>315</v>
      </c>
      <c r="Y192" s="2">
        <v>150</v>
      </c>
      <c r="Z192" s="2">
        <v>72</v>
      </c>
      <c r="AA192" s="2">
        <v>40</v>
      </c>
      <c r="AB192" s="2">
        <v>80</v>
      </c>
      <c r="AC192" s="2">
        <v>79</v>
      </c>
      <c r="AD192" s="2">
        <v>8</v>
      </c>
      <c r="AE192" s="2">
        <v>79</v>
      </c>
      <c r="AF192" s="2">
        <v>197</v>
      </c>
      <c r="AG192" s="2">
        <v>60</v>
      </c>
      <c r="AH192" s="2">
        <v>58</v>
      </c>
    </row>
    <row r="193" spans="2:34" ht="9.75" customHeight="1">
      <c r="B193" s="6" t="s">
        <v>70</v>
      </c>
      <c r="C193" s="2">
        <v>95</v>
      </c>
      <c r="D193" s="2">
        <v>67</v>
      </c>
      <c r="E193" s="2">
        <v>37</v>
      </c>
      <c r="F193" s="2">
        <v>514</v>
      </c>
      <c r="G193" s="2">
        <v>136</v>
      </c>
      <c r="H193" s="2">
        <v>103</v>
      </c>
      <c r="I193" s="2">
        <v>3412</v>
      </c>
      <c r="J193" s="2">
        <v>9609</v>
      </c>
      <c r="K193" s="2">
        <v>153</v>
      </c>
      <c r="L193" s="2">
        <v>266</v>
      </c>
      <c r="M193" s="2">
        <v>152</v>
      </c>
      <c r="N193" s="2">
        <v>680</v>
      </c>
      <c r="O193" s="2">
        <v>145</v>
      </c>
      <c r="P193" s="2">
        <v>233</v>
      </c>
      <c r="Q193" s="2">
        <v>653</v>
      </c>
      <c r="R193" s="2">
        <v>186</v>
      </c>
      <c r="S193" s="2">
        <v>600</v>
      </c>
      <c r="T193" s="2">
        <v>108</v>
      </c>
      <c r="U193" s="2">
        <v>762</v>
      </c>
      <c r="V193" s="2">
        <v>800</v>
      </c>
      <c r="W193" s="2">
        <v>1621</v>
      </c>
      <c r="X193" s="2">
        <v>192</v>
      </c>
      <c r="Y193" s="2">
        <v>74</v>
      </c>
      <c r="Z193" s="2">
        <v>46</v>
      </c>
      <c r="AA193" s="2">
        <v>35</v>
      </c>
      <c r="AB193" s="2">
        <v>58</v>
      </c>
      <c r="AC193" s="2">
        <v>27</v>
      </c>
      <c r="AD193" s="2">
        <v>8</v>
      </c>
      <c r="AE193" s="2">
        <v>84</v>
      </c>
      <c r="AF193" s="2">
        <v>112</v>
      </c>
      <c r="AG193" s="2">
        <v>23</v>
      </c>
      <c r="AH193" s="2">
        <v>20</v>
      </c>
    </row>
    <row r="194" spans="2:34" ht="9.75" customHeight="1">
      <c r="B194" s="6" t="s">
        <v>79</v>
      </c>
      <c r="C194" s="2">
        <v>190</v>
      </c>
      <c r="D194" s="2">
        <v>261</v>
      </c>
      <c r="E194" s="2">
        <v>133</v>
      </c>
      <c r="F194" s="2">
        <v>2112</v>
      </c>
      <c r="G194" s="2">
        <v>127</v>
      </c>
      <c r="H194" s="2">
        <v>456</v>
      </c>
      <c r="I194" s="2">
        <v>12141</v>
      </c>
      <c r="J194" s="2">
        <v>32126</v>
      </c>
      <c r="K194" s="2">
        <v>238</v>
      </c>
      <c r="L194" s="2">
        <v>1094</v>
      </c>
      <c r="M194" s="2">
        <v>334</v>
      </c>
      <c r="N194" s="2">
        <v>1403</v>
      </c>
      <c r="O194" s="2">
        <v>394</v>
      </c>
      <c r="P194" s="2">
        <v>378</v>
      </c>
      <c r="Q194" s="2">
        <v>1147</v>
      </c>
      <c r="R194" s="2">
        <v>391</v>
      </c>
      <c r="S194" s="2">
        <v>2169</v>
      </c>
      <c r="T194" s="2">
        <v>496</v>
      </c>
      <c r="U194" s="2">
        <v>318</v>
      </c>
      <c r="V194" s="2">
        <v>764</v>
      </c>
      <c r="W194" s="2">
        <v>2778</v>
      </c>
      <c r="X194" s="2">
        <v>531</v>
      </c>
      <c r="Y194" s="2">
        <v>341</v>
      </c>
      <c r="Z194" s="2">
        <v>93</v>
      </c>
      <c r="AA194" s="2">
        <v>66</v>
      </c>
      <c r="AB194" s="2">
        <v>154</v>
      </c>
      <c r="AC194" s="2">
        <v>135</v>
      </c>
      <c r="AD194" s="2">
        <v>14</v>
      </c>
      <c r="AE194" s="2">
        <v>53</v>
      </c>
      <c r="AF194" s="2">
        <v>206</v>
      </c>
      <c r="AG194" s="2">
        <v>116</v>
      </c>
      <c r="AH194" s="2">
        <v>87</v>
      </c>
    </row>
    <row r="195" spans="1:34" ht="9.75" customHeight="1">
      <c r="A195" s="4" t="s">
        <v>143</v>
      </c>
      <c r="C195" s="3">
        <v>388</v>
      </c>
      <c r="D195" s="3">
        <v>469</v>
      </c>
      <c r="E195" s="3">
        <v>257</v>
      </c>
      <c r="F195" s="3">
        <v>3534</v>
      </c>
      <c r="G195" s="3">
        <v>375</v>
      </c>
      <c r="H195" s="3">
        <v>829</v>
      </c>
      <c r="I195" s="3">
        <v>20995</v>
      </c>
      <c r="J195" s="3">
        <v>60716</v>
      </c>
      <c r="K195" s="3">
        <v>544</v>
      </c>
      <c r="L195" s="3">
        <v>1926</v>
      </c>
      <c r="M195" s="3">
        <v>725</v>
      </c>
      <c r="N195" s="3">
        <v>3272</v>
      </c>
      <c r="O195" s="3">
        <v>929</v>
      </c>
      <c r="P195" s="3">
        <v>872</v>
      </c>
      <c r="Q195" s="3">
        <v>2809</v>
      </c>
      <c r="R195" s="3">
        <v>856</v>
      </c>
      <c r="S195" s="3">
        <v>4178</v>
      </c>
      <c r="T195" s="3">
        <v>1003</v>
      </c>
      <c r="U195" s="3">
        <v>3774</v>
      </c>
      <c r="V195" s="3">
        <v>2319</v>
      </c>
      <c r="W195" s="3">
        <v>6473</v>
      </c>
      <c r="X195" s="3">
        <v>1038</v>
      </c>
      <c r="Y195" s="3">
        <v>565</v>
      </c>
      <c r="Z195" s="3">
        <v>211</v>
      </c>
      <c r="AA195" s="3">
        <v>141</v>
      </c>
      <c r="AB195" s="3">
        <v>292</v>
      </c>
      <c r="AC195" s="3">
        <v>241</v>
      </c>
      <c r="AD195" s="3">
        <v>30</v>
      </c>
      <c r="AE195" s="3">
        <v>216</v>
      </c>
      <c r="AF195" s="3">
        <v>515</v>
      </c>
      <c r="AG195" s="3">
        <v>199</v>
      </c>
      <c r="AH195" s="3">
        <v>165</v>
      </c>
    </row>
    <row r="196" spans="2:34" s="5" customFormat="1" ht="9.75" customHeight="1">
      <c r="B196" s="7" t="s">
        <v>144</v>
      </c>
      <c r="C196" s="5">
        <f aca="true" t="shared" si="28" ref="C196:AH196">C195/120857</f>
        <v>0.0032104056860587306</v>
      </c>
      <c r="D196" s="5">
        <f t="shared" si="28"/>
        <v>0.003880619244230785</v>
      </c>
      <c r="E196" s="5">
        <f t="shared" si="28"/>
        <v>0.0021264800549409633</v>
      </c>
      <c r="F196" s="5">
        <f t="shared" si="28"/>
        <v>0.029241169315802975</v>
      </c>
      <c r="G196" s="5">
        <f t="shared" si="28"/>
        <v>0.0031028405470928454</v>
      </c>
      <c r="H196" s="5">
        <f t="shared" si="28"/>
        <v>0.006859346169439917</v>
      </c>
      <c r="I196" s="5">
        <f t="shared" si="28"/>
        <v>0.17371769942990475</v>
      </c>
      <c r="J196" s="5">
        <f t="shared" si="28"/>
        <v>0.5023788444194378</v>
      </c>
      <c r="K196" s="5">
        <f t="shared" si="28"/>
        <v>0.004501187353649354</v>
      </c>
      <c r="L196" s="5">
        <f t="shared" si="28"/>
        <v>0.015936189049868852</v>
      </c>
      <c r="M196" s="5">
        <f t="shared" si="28"/>
        <v>0.005998825057712834</v>
      </c>
      <c r="N196" s="5">
        <f t="shared" si="28"/>
        <v>0.027073318053567438</v>
      </c>
      <c r="O196" s="5">
        <f t="shared" si="28"/>
        <v>0.007686770315331342</v>
      </c>
      <c r="P196" s="5">
        <f t="shared" si="28"/>
        <v>0.007215138552173229</v>
      </c>
      <c r="Q196" s="5">
        <f t="shared" si="28"/>
        <v>0.02324234425809014</v>
      </c>
      <c r="R196" s="5">
        <f t="shared" si="28"/>
        <v>0.007082750688830602</v>
      </c>
      <c r="S196" s="5">
        <f t="shared" si="28"/>
        <v>0.03456978081534375</v>
      </c>
      <c r="T196" s="5">
        <f t="shared" si="28"/>
        <v>0.008299064183290997</v>
      </c>
      <c r="U196" s="5">
        <f t="shared" si="28"/>
        <v>0.031226987265942394</v>
      </c>
      <c r="V196" s="5">
        <f t="shared" si="28"/>
        <v>0.019187965943222154</v>
      </c>
      <c r="W196" s="5">
        <f t="shared" si="28"/>
        <v>0.05355916496355197</v>
      </c>
      <c r="X196" s="5">
        <f t="shared" si="28"/>
        <v>0.008588662634352996</v>
      </c>
      <c r="Y196" s="5">
        <f t="shared" si="28"/>
        <v>0.004674946424286554</v>
      </c>
      <c r="Z196" s="5">
        <f t="shared" si="28"/>
        <v>0.0017458649478309077</v>
      </c>
      <c r="AA196" s="5">
        <f t="shared" si="28"/>
        <v>0.0011666680457069099</v>
      </c>
      <c r="AB196" s="5">
        <f t="shared" si="28"/>
        <v>0.002416078506002962</v>
      </c>
      <c r="AC196" s="5">
        <f t="shared" si="28"/>
        <v>0.001994092191598335</v>
      </c>
      <c r="AD196" s="5">
        <f t="shared" si="28"/>
        <v>0.00024822724376742764</v>
      </c>
      <c r="AE196" s="5">
        <f t="shared" si="28"/>
        <v>0.0017872361551254789</v>
      </c>
      <c r="AF196" s="5">
        <f t="shared" si="28"/>
        <v>0.004261234351340841</v>
      </c>
      <c r="AG196" s="5">
        <f t="shared" si="28"/>
        <v>0.0016465740503239365</v>
      </c>
      <c r="AH196" s="5">
        <f t="shared" si="28"/>
        <v>0.001365249840720852</v>
      </c>
    </row>
    <row r="197" spans="2:34" ht="4.5" customHeight="1"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9.75" customHeight="1">
      <c r="A198" s="4" t="s">
        <v>82</v>
      </c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2:34" ht="9.75" customHeight="1">
      <c r="B199" s="6" t="s">
        <v>78</v>
      </c>
      <c r="C199" s="2">
        <v>158</v>
      </c>
      <c r="D199" s="2">
        <v>114</v>
      </c>
      <c r="E199" s="2">
        <v>118</v>
      </c>
      <c r="F199" s="2">
        <v>480</v>
      </c>
      <c r="G199" s="2">
        <v>408</v>
      </c>
      <c r="H199" s="2">
        <v>218</v>
      </c>
      <c r="I199" s="2">
        <v>2946</v>
      </c>
      <c r="J199" s="2">
        <v>11370</v>
      </c>
      <c r="K199" s="2">
        <v>338</v>
      </c>
      <c r="L199" s="2">
        <v>479</v>
      </c>
      <c r="M199" s="2">
        <v>122</v>
      </c>
      <c r="N199" s="2">
        <v>851</v>
      </c>
      <c r="O199" s="2">
        <v>335</v>
      </c>
      <c r="P199" s="2">
        <v>227</v>
      </c>
      <c r="Q199" s="2">
        <v>757</v>
      </c>
      <c r="R199" s="2">
        <v>216</v>
      </c>
      <c r="S199" s="2">
        <v>1100</v>
      </c>
      <c r="T199" s="2">
        <v>322</v>
      </c>
      <c r="U199" s="2">
        <v>1480</v>
      </c>
      <c r="V199" s="2">
        <v>559</v>
      </c>
      <c r="W199" s="2">
        <v>1249</v>
      </c>
      <c r="X199" s="2">
        <v>175</v>
      </c>
      <c r="Y199" s="2">
        <v>111</v>
      </c>
      <c r="Z199" s="2">
        <v>61</v>
      </c>
      <c r="AA199" s="2">
        <v>35</v>
      </c>
      <c r="AB199" s="2">
        <v>50</v>
      </c>
      <c r="AC199" s="2">
        <v>75</v>
      </c>
      <c r="AD199" s="2">
        <v>4</v>
      </c>
      <c r="AE199" s="2">
        <v>51</v>
      </c>
      <c r="AF199" s="2">
        <v>226</v>
      </c>
      <c r="AG199" s="2">
        <v>39</v>
      </c>
      <c r="AH199" s="2">
        <v>32</v>
      </c>
    </row>
    <row r="200" spans="2:34" ht="9.75" customHeight="1">
      <c r="B200" s="6" t="s">
        <v>81</v>
      </c>
      <c r="C200" s="2">
        <v>65</v>
      </c>
      <c r="D200" s="2">
        <v>30</v>
      </c>
      <c r="E200" s="2">
        <v>71</v>
      </c>
      <c r="F200" s="2">
        <v>245</v>
      </c>
      <c r="G200" s="2">
        <v>131</v>
      </c>
      <c r="H200" s="2">
        <v>95</v>
      </c>
      <c r="I200" s="2">
        <v>1125</v>
      </c>
      <c r="J200" s="2">
        <v>4663</v>
      </c>
      <c r="K200" s="2">
        <v>160</v>
      </c>
      <c r="L200" s="2">
        <v>261</v>
      </c>
      <c r="M200" s="2">
        <v>127</v>
      </c>
      <c r="N200" s="2">
        <v>645</v>
      </c>
      <c r="O200" s="2">
        <v>212</v>
      </c>
      <c r="P200" s="2">
        <v>145</v>
      </c>
      <c r="Q200" s="2">
        <v>367</v>
      </c>
      <c r="R200" s="2">
        <v>168</v>
      </c>
      <c r="S200" s="2">
        <v>685</v>
      </c>
      <c r="T200" s="2">
        <v>200</v>
      </c>
      <c r="U200" s="2">
        <v>497</v>
      </c>
      <c r="V200" s="2">
        <v>349</v>
      </c>
      <c r="W200" s="2">
        <v>1055</v>
      </c>
      <c r="X200" s="2">
        <v>120</v>
      </c>
      <c r="Y200" s="2">
        <v>39</v>
      </c>
      <c r="Z200" s="2">
        <v>29</v>
      </c>
      <c r="AA200" s="2">
        <v>12</v>
      </c>
      <c r="AB200" s="2">
        <v>41</v>
      </c>
      <c r="AC200" s="2">
        <v>35</v>
      </c>
      <c r="AD200" s="2">
        <v>1</v>
      </c>
      <c r="AE200" s="2">
        <v>24</v>
      </c>
      <c r="AF200" s="2">
        <v>123</v>
      </c>
      <c r="AG200" s="2">
        <v>27</v>
      </c>
      <c r="AH200" s="2">
        <v>24</v>
      </c>
    </row>
    <row r="201" spans="2:34" ht="9.75" customHeight="1">
      <c r="B201" s="6" t="s">
        <v>70</v>
      </c>
      <c r="C201" s="2">
        <v>268</v>
      </c>
      <c r="D201" s="2">
        <v>63</v>
      </c>
      <c r="E201" s="2">
        <v>73</v>
      </c>
      <c r="F201" s="2">
        <v>539</v>
      </c>
      <c r="G201" s="2">
        <v>517</v>
      </c>
      <c r="H201" s="2">
        <v>121</v>
      </c>
      <c r="I201" s="2">
        <v>2016</v>
      </c>
      <c r="J201" s="2">
        <v>9278</v>
      </c>
      <c r="K201" s="2">
        <v>402</v>
      </c>
      <c r="L201" s="2">
        <v>276</v>
      </c>
      <c r="M201" s="2">
        <v>170</v>
      </c>
      <c r="N201" s="2">
        <v>996</v>
      </c>
      <c r="O201" s="2">
        <v>241</v>
      </c>
      <c r="P201" s="2">
        <v>302</v>
      </c>
      <c r="Q201" s="2">
        <v>978</v>
      </c>
      <c r="R201" s="2">
        <v>284</v>
      </c>
      <c r="S201" s="2">
        <v>752</v>
      </c>
      <c r="T201" s="2">
        <v>208</v>
      </c>
      <c r="U201" s="2">
        <v>201</v>
      </c>
      <c r="V201" s="2">
        <v>1184</v>
      </c>
      <c r="W201" s="2">
        <v>1941</v>
      </c>
      <c r="X201" s="2">
        <v>198</v>
      </c>
      <c r="Y201" s="2">
        <v>87</v>
      </c>
      <c r="Z201" s="2">
        <v>43</v>
      </c>
      <c r="AA201" s="2">
        <v>32</v>
      </c>
      <c r="AB201" s="2">
        <v>68</v>
      </c>
      <c r="AC201" s="2">
        <v>29</v>
      </c>
      <c r="AD201" s="2">
        <v>7</v>
      </c>
      <c r="AE201" s="2">
        <v>28</v>
      </c>
      <c r="AF201" s="2">
        <v>166</v>
      </c>
      <c r="AG201" s="2">
        <v>24</v>
      </c>
      <c r="AH201" s="2">
        <v>41</v>
      </c>
    </row>
    <row r="202" spans="2:34" ht="9.75" customHeight="1">
      <c r="B202" s="6" t="s">
        <v>79</v>
      </c>
      <c r="C202" s="2">
        <v>56</v>
      </c>
      <c r="D202" s="2">
        <v>46</v>
      </c>
      <c r="E202" s="2">
        <v>44</v>
      </c>
      <c r="F202" s="2">
        <v>172</v>
      </c>
      <c r="G202" s="2">
        <v>122</v>
      </c>
      <c r="H202" s="2">
        <v>87</v>
      </c>
      <c r="I202" s="2">
        <v>1289</v>
      </c>
      <c r="J202" s="2">
        <v>4009</v>
      </c>
      <c r="K202" s="2">
        <v>123</v>
      </c>
      <c r="L202" s="2">
        <v>180</v>
      </c>
      <c r="M202" s="2">
        <v>55</v>
      </c>
      <c r="N202" s="2">
        <v>147</v>
      </c>
      <c r="O202" s="2">
        <v>65</v>
      </c>
      <c r="P202" s="2">
        <v>58</v>
      </c>
      <c r="Q202" s="2">
        <v>179</v>
      </c>
      <c r="R202" s="2">
        <v>81</v>
      </c>
      <c r="S202" s="2">
        <v>285</v>
      </c>
      <c r="T202" s="2">
        <v>64</v>
      </c>
      <c r="U202" s="2">
        <v>137</v>
      </c>
      <c r="V202" s="2">
        <v>101</v>
      </c>
      <c r="W202" s="2">
        <v>379</v>
      </c>
      <c r="X202" s="2">
        <v>46</v>
      </c>
      <c r="Y202" s="2">
        <v>37</v>
      </c>
      <c r="Z202" s="2">
        <v>19</v>
      </c>
      <c r="AA202" s="2">
        <v>21</v>
      </c>
      <c r="AB202" s="2">
        <v>19</v>
      </c>
      <c r="AC202" s="2">
        <v>8</v>
      </c>
      <c r="AD202" s="2">
        <v>3</v>
      </c>
      <c r="AE202" s="2">
        <v>10</v>
      </c>
      <c r="AF202" s="2">
        <v>70</v>
      </c>
      <c r="AG202" s="2">
        <v>8</v>
      </c>
      <c r="AH202" s="2">
        <v>13</v>
      </c>
    </row>
    <row r="203" spans="1:34" ht="9.75" customHeight="1">
      <c r="A203" s="4" t="s">
        <v>143</v>
      </c>
      <c r="C203" s="3">
        <v>547</v>
      </c>
      <c r="D203" s="3">
        <v>253</v>
      </c>
      <c r="E203" s="3">
        <v>306</v>
      </c>
      <c r="F203" s="3">
        <v>1436</v>
      </c>
      <c r="G203" s="3">
        <v>1178</v>
      </c>
      <c r="H203" s="3">
        <v>521</v>
      </c>
      <c r="I203" s="3">
        <v>7376</v>
      </c>
      <c r="J203" s="3">
        <v>29320</v>
      </c>
      <c r="K203" s="3">
        <v>1023</v>
      </c>
      <c r="L203" s="3">
        <v>1196</v>
      </c>
      <c r="M203" s="3">
        <v>474</v>
      </c>
      <c r="N203" s="3">
        <v>2639</v>
      </c>
      <c r="O203" s="3">
        <v>853</v>
      </c>
      <c r="P203" s="3">
        <v>732</v>
      </c>
      <c r="Q203" s="3">
        <v>2281</v>
      </c>
      <c r="R203" s="3">
        <v>749</v>
      </c>
      <c r="S203" s="3">
        <v>2822</v>
      </c>
      <c r="T203" s="3">
        <v>794</v>
      </c>
      <c r="U203" s="3">
        <v>2315</v>
      </c>
      <c r="V203" s="3">
        <v>2193</v>
      </c>
      <c r="W203" s="3">
        <v>4624</v>
      </c>
      <c r="X203" s="3">
        <v>539</v>
      </c>
      <c r="Y203" s="3">
        <v>274</v>
      </c>
      <c r="Z203" s="3">
        <v>152</v>
      </c>
      <c r="AA203" s="3">
        <v>100</v>
      </c>
      <c r="AB203" s="3">
        <v>178</v>
      </c>
      <c r="AC203" s="3">
        <v>147</v>
      </c>
      <c r="AD203" s="3">
        <v>15</v>
      </c>
      <c r="AE203" s="3">
        <v>113</v>
      </c>
      <c r="AF203" s="3">
        <v>585</v>
      </c>
      <c r="AG203" s="3">
        <v>98</v>
      </c>
      <c r="AH203" s="3">
        <v>110</v>
      </c>
    </row>
    <row r="204" spans="2:34" s="5" customFormat="1" ht="9.75" customHeight="1">
      <c r="B204" s="7" t="s">
        <v>144</v>
      </c>
      <c r="C204" s="5">
        <f aca="true" t="shared" si="29" ref="C204:AH204">C203/65943</f>
        <v>0.00829504268838239</v>
      </c>
      <c r="D204" s="5">
        <f t="shared" si="29"/>
        <v>0.0038366468010251277</v>
      </c>
      <c r="E204" s="5">
        <f t="shared" si="29"/>
        <v>0.004640371229698376</v>
      </c>
      <c r="F204" s="5">
        <f t="shared" si="29"/>
        <v>0.021776382633486496</v>
      </c>
      <c r="G204" s="5">
        <f t="shared" si="29"/>
        <v>0.017863912773152572</v>
      </c>
      <c r="H204" s="5">
        <f t="shared" si="29"/>
        <v>0.007900762779976646</v>
      </c>
      <c r="I204" s="5">
        <f t="shared" si="29"/>
        <v>0.11185417709233732</v>
      </c>
      <c r="J204" s="5">
        <f t="shared" si="29"/>
        <v>0.4446264197867856</v>
      </c>
      <c r="K204" s="5">
        <f t="shared" si="29"/>
        <v>0.015513397934579865</v>
      </c>
      <c r="L204" s="5">
        <f t="shared" si="29"/>
        <v>0.01813687578666424</v>
      </c>
      <c r="M204" s="5">
        <f t="shared" si="29"/>
        <v>0.007188026022473955</v>
      </c>
      <c r="N204" s="5">
        <f t="shared" si="29"/>
        <v>0.04001941070318305</v>
      </c>
      <c r="O204" s="5">
        <f t="shared" si="29"/>
        <v>0.012935413918080767</v>
      </c>
      <c r="P204" s="5">
        <f t="shared" si="29"/>
        <v>0.011100495882807879</v>
      </c>
      <c r="Q204" s="5">
        <f t="shared" si="29"/>
        <v>0.03459047965667319</v>
      </c>
      <c r="R204" s="5">
        <f t="shared" si="29"/>
        <v>0.011358294284457789</v>
      </c>
      <c r="S204" s="5">
        <f t="shared" si="29"/>
        <v>0.04279453467388502</v>
      </c>
      <c r="T204" s="5">
        <f t="shared" si="29"/>
        <v>0.012040701818236962</v>
      </c>
      <c r="U204" s="5">
        <f t="shared" si="29"/>
        <v>0.035106076459973004</v>
      </c>
      <c r="V204" s="5">
        <f t="shared" si="29"/>
        <v>0.033255993812838364</v>
      </c>
      <c r="W204" s="5">
        <f t="shared" si="29"/>
        <v>0.07012116524877546</v>
      </c>
      <c r="X204" s="5">
        <f t="shared" si="29"/>
        <v>0.008173725793488316</v>
      </c>
      <c r="Y204" s="5">
        <f t="shared" si="29"/>
        <v>0.004155103650122075</v>
      </c>
      <c r="Z204" s="5">
        <f t="shared" si="29"/>
        <v>0.0023050210029874284</v>
      </c>
      <c r="AA204" s="5">
        <f t="shared" si="29"/>
        <v>0.0015164611861759399</v>
      </c>
      <c r="AB204" s="5">
        <f t="shared" si="29"/>
        <v>0.0026993009113931727</v>
      </c>
      <c r="AC204" s="5">
        <f t="shared" si="29"/>
        <v>0.0022291979436786314</v>
      </c>
      <c r="AD204" s="5">
        <f t="shared" si="29"/>
        <v>0.000227469177926391</v>
      </c>
      <c r="AE204" s="5">
        <f t="shared" si="29"/>
        <v>0.001713601140378812</v>
      </c>
      <c r="AF204" s="5">
        <f t="shared" si="29"/>
        <v>0.008871297939129249</v>
      </c>
      <c r="AG204" s="5">
        <f t="shared" si="29"/>
        <v>0.001486131962452421</v>
      </c>
      <c r="AH204" s="5">
        <f t="shared" si="29"/>
        <v>0.0016681073047935338</v>
      </c>
    </row>
    <row r="205" spans="2:34" ht="4.5" customHeight="1"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9.75" customHeight="1">
      <c r="A206" s="4" t="s">
        <v>83</v>
      </c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2:34" ht="9.75" customHeight="1">
      <c r="B207" s="6" t="s">
        <v>67</v>
      </c>
      <c r="C207" s="2">
        <v>348</v>
      </c>
      <c r="D207" s="2">
        <v>219</v>
      </c>
      <c r="E207" s="2">
        <v>240</v>
      </c>
      <c r="F207" s="2">
        <v>551</v>
      </c>
      <c r="G207" s="2">
        <v>603</v>
      </c>
      <c r="H207" s="2">
        <v>309</v>
      </c>
      <c r="I207" s="2">
        <v>4910</v>
      </c>
      <c r="J207" s="2">
        <v>14115</v>
      </c>
      <c r="K207" s="2">
        <v>739</v>
      </c>
      <c r="L207" s="2">
        <v>888</v>
      </c>
      <c r="M207" s="2">
        <v>397</v>
      </c>
      <c r="N207" s="2">
        <v>1510</v>
      </c>
      <c r="O207" s="2">
        <v>732</v>
      </c>
      <c r="P207" s="2">
        <v>995</v>
      </c>
      <c r="Q207" s="2">
        <v>621</v>
      </c>
      <c r="R207" s="2">
        <v>592</v>
      </c>
      <c r="S207" s="2">
        <v>2310</v>
      </c>
      <c r="T207" s="2">
        <v>931</v>
      </c>
      <c r="U207" s="2">
        <v>1374</v>
      </c>
      <c r="V207" s="2">
        <v>1743</v>
      </c>
      <c r="W207" s="2">
        <v>4269</v>
      </c>
      <c r="X207" s="2">
        <v>267</v>
      </c>
      <c r="Y207" s="2">
        <v>144</v>
      </c>
      <c r="Z207" s="2">
        <v>113</v>
      </c>
      <c r="AA207" s="2">
        <v>79</v>
      </c>
      <c r="AB207" s="2">
        <v>95</v>
      </c>
      <c r="AC207" s="2">
        <v>168</v>
      </c>
      <c r="AD207" s="2">
        <v>40</v>
      </c>
      <c r="AE207" s="2">
        <v>184</v>
      </c>
      <c r="AF207" s="2">
        <v>822</v>
      </c>
      <c r="AG207" s="2">
        <v>111</v>
      </c>
      <c r="AH207" s="2">
        <v>68</v>
      </c>
    </row>
    <row r="208" spans="1:34" ht="9.75" customHeight="1">
      <c r="A208" s="4" t="s">
        <v>143</v>
      </c>
      <c r="C208" s="3">
        <v>348</v>
      </c>
      <c r="D208" s="3">
        <v>219</v>
      </c>
      <c r="E208" s="3">
        <v>240</v>
      </c>
      <c r="F208" s="3">
        <v>551</v>
      </c>
      <c r="G208" s="3">
        <v>603</v>
      </c>
      <c r="H208" s="3">
        <v>309</v>
      </c>
      <c r="I208" s="3">
        <v>4910</v>
      </c>
      <c r="J208" s="3">
        <v>14115</v>
      </c>
      <c r="K208" s="3">
        <v>739</v>
      </c>
      <c r="L208" s="3">
        <v>888</v>
      </c>
      <c r="M208" s="3">
        <v>397</v>
      </c>
      <c r="N208" s="3">
        <v>1510</v>
      </c>
      <c r="O208" s="3">
        <v>732</v>
      </c>
      <c r="P208" s="3">
        <v>995</v>
      </c>
      <c r="Q208" s="3">
        <v>621</v>
      </c>
      <c r="R208" s="3">
        <v>592</v>
      </c>
      <c r="S208" s="3">
        <v>2310</v>
      </c>
      <c r="T208" s="3">
        <v>931</v>
      </c>
      <c r="U208" s="3">
        <v>1374</v>
      </c>
      <c r="V208" s="3">
        <v>1743</v>
      </c>
      <c r="W208" s="3">
        <v>4269</v>
      </c>
      <c r="X208" s="3">
        <v>267</v>
      </c>
      <c r="Y208" s="3">
        <v>144</v>
      </c>
      <c r="Z208" s="3">
        <v>113</v>
      </c>
      <c r="AA208" s="3">
        <v>79</v>
      </c>
      <c r="AB208" s="3">
        <v>95</v>
      </c>
      <c r="AC208" s="3">
        <v>168</v>
      </c>
      <c r="AD208" s="3">
        <v>40</v>
      </c>
      <c r="AE208" s="3">
        <v>184</v>
      </c>
      <c r="AF208" s="3">
        <v>822</v>
      </c>
      <c r="AG208" s="3">
        <v>111</v>
      </c>
      <c r="AH208" s="3">
        <v>68</v>
      </c>
    </row>
    <row r="209" spans="2:34" s="5" customFormat="1" ht="9.75" customHeight="1">
      <c r="B209" s="7" t="s">
        <v>144</v>
      </c>
      <c r="C209" s="5">
        <f aca="true" t="shared" si="30" ref="C209:AH209">C208/40488</f>
        <v>0.008595139300533492</v>
      </c>
      <c r="D209" s="5">
        <f t="shared" si="30"/>
        <v>0.0054090100770598695</v>
      </c>
      <c r="E209" s="5">
        <f t="shared" si="30"/>
        <v>0.005927682276229994</v>
      </c>
      <c r="F209" s="5">
        <f t="shared" si="30"/>
        <v>0.013608970559178028</v>
      </c>
      <c r="G209" s="5">
        <f t="shared" si="30"/>
        <v>0.014893301719027861</v>
      </c>
      <c r="H209" s="5">
        <f t="shared" si="30"/>
        <v>0.007631890930646117</v>
      </c>
      <c r="I209" s="5">
        <f t="shared" si="30"/>
        <v>0.1212704999012053</v>
      </c>
      <c r="J209" s="5">
        <f t="shared" si="30"/>
        <v>0.3486218138707765</v>
      </c>
      <c r="K209" s="5">
        <f t="shared" si="30"/>
        <v>0.01825232167555819</v>
      </c>
      <c r="L209" s="5">
        <f t="shared" si="30"/>
        <v>0.021932424422050976</v>
      </c>
      <c r="M209" s="5">
        <f t="shared" si="30"/>
        <v>0.009805374431930448</v>
      </c>
      <c r="N209" s="5">
        <f t="shared" si="30"/>
        <v>0.037295000987947045</v>
      </c>
      <c r="O209" s="5">
        <f t="shared" si="30"/>
        <v>0.018079430942501484</v>
      </c>
      <c r="P209" s="5">
        <f t="shared" si="30"/>
        <v>0.024575182770203517</v>
      </c>
      <c r="Q209" s="5">
        <f t="shared" si="30"/>
        <v>0.015337877889745109</v>
      </c>
      <c r="R209" s="5">
        <f t="shared" si="30"/>
        <v>0.014621616281367319</v>
      </c>
      <c r="S209" s="5">
        <f t="shared" si="30"/>
        <v>0.05705394190871369</v>
      </c>
      <c r="T209" s="5">
        <f t="shared" si="30"/>
        <v>0.022994467496542187</v>
      </c>
      <c r="U209" s="5">
        <f t="shared" si="30"/>
        <v>0.03393598103141671</v>
      </c>
      <c r="V209" s="5">
        <f t="shared" si="30"/>
        <v>0.04304979253112033</v>
      </c>
      <c r="W209" s="5">
        <f t="shared" si="30"/>
        <v>0.10543864848844102</v>
      </c>
      <c r="X209" s="5">
        <f t="shared" si="30"/>
        <v>0.006594546532305868</v>
      </c>
      <c r="Y209" s="5">
        <f t="shared" si="30"/>
        <v>0.0035566093657379964</v>
      </c>
      <c r="Z209" s="5">
        <f t="shared" si="30"/>
        <v>0.002790950405058289</v>
      </c>
      <c r="AA209" s="5">
        <f t="shared" si="30"/>
        <v>0.0019511954159257064</v>
      </c>
      <c r="AB209" s="5">
        <f t="shared" si="30"/>
        <v>0.0023463742343410392</v>
      </c>
      <c r="AC209" s="5">
        <f t="shared" si="30"/>
        <v>0.004149377593360996</v>
      </c>
      <c r="AD209" s="5">
        <f t="shared" si="30"/>
        <v>0.0009879470460383323</v>
      </c>
      <c r="AE209" s="5">
        <f t="shared" si="30"/>
        <v>0.004544556411776329</v>
      </c>
      <c r="AF209" s="5">
        <f t="shared" si="30"/>
        <v>0.02030231179608773</v>
      </c>
      <c r="AG209" s="5">
        <f t="shared" si="30"/>
        <v>0.002741553052756372</v>
      </c>
      <c r="AH209" s="5">
        <f t="shared" si="30"/>
        <v>0.001679509978265165</v>
      </c>
    </row>
    <row r="210" spans="2:34" ht="4.5" customHeight="1"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9.75" customHeight="1">
      <c r="A211" s="4" t="s">
        <v>85</v>
      </c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2:34" ht="9.75" customHeight="1">
      <c r="B212" s="6" t="s">
        <v>74</v>
      </c>
      <c r="C212" s="2">
        <v>140</v>
      </c>
      <c r="D212" s="2">
        <v>74</v>
      </c>
      <c r="E212" s="2">
        <v>131</v>
      </c>
      <c r="F212" s="2">
        <v>273</v>
      </c>
      <c r="G212" s="2">
        <v>362</v>
      </c>
      <c r="H212" s="2">
        <v>165</v>
      </c>
      <c r="I212" s="2">
        <v>2012</v>
      </c>
      <c r="J212" s="2">
        <v>5898</v>
      </c>
      <c r="K212" s="2">
        <v>339</v>
      </c>
      <c r="L212" s="2">
        <v>313</v>
      </c>
      <c r="M212" s="2">
        <v>195</v>
      </c>
      <c r="N212" s="2">
        <v>675</v>
      </c>
      <c r="O212" s="2">
        <v>244</v>
      </c>
      <c r="P212" s="2">
        <v>513</v>
      </c>
      <c r="Q212" s="2">
        <v>199</v>
      </c>
      <c r="R212" s="2">
        <v>222</v>
      </c>
      <c r="S212" s="2">
        <v>644</v>
      </c>
      <c r="T212" s="2">
        <v>300</v>
      </c>
      <c r="U212" s="2">
        <v>948</v>
      </c>
      <c r="V212" s="2">
        <v>696</v>
      </c>
      <c r="W212" s="2">
        <v>1451</v>
      </c>
      <c r="X212" s="2">
        <v>120</v>
      </c>
      <c r="Y212" s="2">
        <v>96</v>
      </c>
      <c r="Z212" s="2">
        <v>34</v>
      </c>
      <c r="AA212" s="2">
        <v>35</v>
      </c>
      <c r="AB212" s="2">
        <v>28</v>
      </c>
      <c r="AC212" s="2">
        <v>50</v>
      </c>
      <c r="AD212" s="2">
        <v>12</v>
      </c>
      <c r="AE212" s="2">
        <v>32</v>
      </c>
      <c r="AF212" s="2">
        <v>150</v>
      </c>
      <c r="AG212" s="2">
        <v>38</v>
      </c>
      <c r="AH212" s="2">
        <v>41</v>
      </c>
    </row>
    <row r="213" spans="2:34" ht="9.75" customHeight="1">
      <c r="B213" s="6" t="s">
        <v>84</v>
      </c>
      <c r="C213" s="2">
        <v>102</v>
      </c>
      <c r="D213" s="2">
        <v>60</v>
      </c>
      <c r="E213" s="2">
        <v>48</v>
      </c>
      <c r="F213" s="2">
        <v>192</v>
      </c>
      <c r="G213" s="2">
        <v>335</v>
      </c>
      <c r="H213" s="2">
        <v>70</v>
      </c>
      <c r="I213" s="2">
        <v>935</v>
      </c>
      <c r="J213" s="2">
        <v>3562</v>
      </c>
      <c r="K213" s="2">
        <v>217</v>
      </c>
      <c r="L213" s="2">
        <v>150</v>
      </c>
      <c r="M213" s="2">
        <v>257</v>
      </c>
      <c r="N213" s="2">
        <v>958</v>
      </c>
      <c r="O213" s="2">
        <v>471</v>
      </c>
      <c r="P213" s="2">
        <v>552</v>
      </c>
      <c r="Q213" s="2">
        <v>330</v>
      </c>
      <c r="R213" s="2">
        <v>242</v>
      </c>
      <c r="S213" s="2">
        <v>980</v>
      </c>
      <c r="T213" s="2">
        <v>277</v>
      </c>
      <c r="U213" s="2">
        <v>1554</v>
      </c>
      <c r="V213" s="2">
        <v>1123</v>
      </c>
      <c r="W213" s="2">
        <v>2305</v>
      </c>
      <c r="X213" s="2">
        <v>114</v>
      </c>
      <c r="Y213" s="2">
        <v>55</v>
      </c>
      <c r="Z213" s="2">
        <v>65</v>
      </c>
      <c r="AA213" s="2">
        <v>34</v>
      </c>
      <c r="AB213" s="2">
        <v>28</v>
      </c>
      <c r="AC213" s="2">
        <v>28</v>
      </c>
      <c r="AD213" s="2">
        <v>3</v>
      </c>
      <c r="AE213" s="2">
        <v>39</v>
      </c>
      <c r="AF213" s="2">
        <v>80</v>
      </c>
      <c r="AG213" s="2">
        <v>15</v>
      </c>
      <c r="AH213" s="2">
        <v>27</v>
      </c>
    </row>
    <row r="214" spans="1:34" ht="9.75" customHeight="1">
      <c r="A214" s="4" t="s">
        <v>143</v>
      </c>
      <c r="C214" s="3">
        <v>242</v>
      </c>
      <c r="D214" s="3">
        <v>134</v>
      </c>
      <c r="E214" s="3">
        <v>179</v>
      </c>
      <c r="F214" s="3">
        <v>465</v>
      </c>
      <c r="G214" s="3">
        <v>697</v>
      </c>
      <c r="H214" s="3">
        <v>235</v>
      </c>
      <c r="I214" s="3">
        <v>2947</v>
      </c>
      <c r="J214" s="3">
        <v>9460</v>
      </c>
      <c r="K214" s="3">
        <v>556</v>
      </c>
      <c r="L214" s="3">
        <v>463</v>
      </c>
      <c r="M214" s="3">
        <v>452</v>
      </c>
      <c r="N214" s="3">
        <v>1633</v>
      </c>
      <c r="O214" s="3">
        <v>715</v>
      </c>
      <c r="P214" s="3">
        <v>1065</v>
      </c>
      <c r="Q214" s="3">
        <v>529</v>
      </c>
      <c r="R214" s="3">
        <v>464</v>
      </c>
      <c r="S214" s="3">
        <v>1624</v>
      </c>
      <c r="T214" s="3">
        <v>577</v>
      </c>
      <c r="U214" s="3">
        <v>2502</v>
      </c>
      <c r="V214" s="3">
        <v>1819</v>
      </c>
      <c r="W214" s="3">
        <v>3756</v>
      </c>
      <c r="X214" s="3">
        <v>234</v>
      </c>
      <c r="Y214" s="3">
        <v>151</v>
      </c>
      <c r="Z214" s="3">
        <v>99</v>
      </c>
      <c r="AA214" s="3">
        <v>69</v>
      </c>
      <c r="AB214" s="3">
        <v>56</v>
      </c>
      <c r="AC214" s="3">
        <v>78</v>
      </c>
      <c r="AD214" s="3">
        <v>15</v>
      </c>
      <c r="AE214" s="3">
        <v>71</v>
      </c>
      <c r="AF214" s="3">
        <v>230</v>
      </c>
      <c r="AG214" s="3">
        <v>53</v>
      </c>
      <c r="AH214" s="3">
        <v>68</v>
      </c>
    </row>
    <row r="215" spans="2:34" s="5" customFormat="1" ht="9.75" customHeight="1">
      <c r="B215" s="7" t="s">
        <v>144</v>
      </c>
      <c r="C215" s="5">
        <f aca="true" t="shared" si="31" ref="C215:AH215">C214/31638</f>
        <v>0.007649029647891776</v>
      </c>
      <c r="D215" s="5">
        <f t="shared" si="31"/>
        <v>0.0042354131108161075</v>
      </c>
      <c r="E215" s="5">
        <f t="shared" si="31"/>
        <v>0.005657753334597636</v>
      </c>
      <c r="F215" s="5">
        <f t="shared" si="31"/>
        <v>0.01469751564574246</v>
      </c>
      <c r="G215" s="5">
        <f t="shared" si="31"/>
        <v>0.022030469688349454</v>
      </c>
      <c r="H215" s="5">
        <f t="shared" si="31"/>
        <v>0.007427776724192427</v>
      </c>
      <c r="I215" s="5">
        <f t="shared" si="31"/>
        <v>0.09314748087742589</v>
      </c>
      <c r="J215" s="5">
        <f t="shared" si="31"/>
        <v>0.2990075225994058</v>
      </c>
      <c r="K215" s="5">
        <f t="shared" si="31"/>
        <v>0.017573803653833996</v>
      </c>
      <c r="L215" s="5">
        <f t="shared" si="31"/>
        <v>0.014634300524685505</v>
      </c>
      <c r="M215" s="5">
        <f t="shared" si="31"/>
        <v>0.014286617358872242</v>
      </c>
      <c r="N215" s="5">
        <f t="shared" si="31"/>
        <v>0.05161514634300525</v>
      </c>
      <c r="O215" s="5">
        <f t="shared" si="31"/>
        <v>0.022599405777862066</v>
      </c>
      <c r="P215" s="5">
        <f t="shared" si="31"/>
        <v>0.03366205196282951</v>
      </c>
      <c r="Q215" s="5">
        <f t="shared" si="31"/>
        <v>0.01672039951956508</v>
      </c>
      <c r="R215" s="5">
        <f t="shared" si="31"/>
        <v>0.014665908085213984</v>
      </c>
      <c r="S215" s="5">
        <f t="shared" si="31"/>
        <v>0.051330678298248944</v>
      </c>
      <c r="T215" s="5">
        <f t="shared" si="31"/>
        <v>0.018237562424932043</v>
      </c>
      <c r="U215" s="5">
        <f t="shared" si="31"/>
        <v>0.07908211644225299</v>
      </c>
      <c r="V215" s="5">
        <f t="shared" si="31"/>
        <v>0.05749415260130223</v>
      </c>
      <c r="W215" s="5">
        <f t="shared" si="31"/>
        <v>0.11871799734496491</v>
      </c>
      <c r="X215" s="5">
        <f t="shared" si="31"/>
        <v>0.007396169163663948</v>
      </c>
      <c r="Y215" s="5">
        <f t="shared" si="31"/>
        <v>0.00477274163980024</v>
      </c>
      <c r="Z215" s="5">
        <f t="shared" si="31"/>
        <v>0.003129148492319363</v>
      </c>
      <c r="AA215" s="5">
        <f t="shared" si="31"/>
        <v>0.0021809216764650105</v>
      </c>
      <c r="AB215" s="5">
        <f t="shared" si="31"/>
        <v>0.001770023389594791</v>
      </c>
      <c r="AC215" s="5">
        <f t="shared" si="31"/>
        <v>0.0024653897212213163</v>
      </c>
      <c r="AD215" s="5">
        <f t="shared" si="31"/>
        <v>0.00047411340792717616</v>
      </c>
      <c r="AE215" s="5">
        <f t="shared" si="31"/>
        <v>0.002244136797521967</v>
      </c>
      <c r="AF215" s="5">
        <f t="shared" si="31"/>
        <v>0.007269738921550035</v>
      </c>
      <c r="AG215" s="5">
        <f t="shared" si="31"/>
        <v>0.0016752007080093557</v>
      </c>
      <c r="AH215" s="5">
        <f t="shared" si="31"/>
        <v>0.002149314115936532</v>
      </c>
    </row>
    <row r="216" spans="2:34" ht="4.5" customHeight="1"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9.75" customHeight="1">
      <c r="A217" s="4" t="s">
        <v>87</v>
      </c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2:34" ht="9.75" customHeight="1">
      <c r="B218" s="6" t="s">
        <v>86</v>
      </c>
      <c r="C218" s="2">
        <v>323</v>
      </c>
      <c r="D218" s="2">
        <v>190</v>
      </c>
      <c r="E218" s="2">
        <v>297</v>
      </c>
      <c r="F218" s="2">
        <v>1014</v>
      </c>
      <c r="G218" s="2">
        <v>747</v>
      </c>
      <c r="H218" s="2">
        <v>367</v>
      </c>
      <c r="I218" s="2">
        <v>3091</v>
      </c>
      <c r="J218" s="2">
        <v>15339</v>
      </c>
      <c r="K218" s="2">
        <v>674</v>
      </c>
      <c r="L218" s="2">
        <v>941</v>
      </c>
      <c r="M218" s="2">
        <v>1497</v>
      </c>
      <c r="N218" s="2">
        <v>3668</v>
      </c>
      <c r="O218" s="2">
        <v>1569</v>
      </c>
      <c r="P218" s="2">
        <v>331</v>
      </c>
      <c r="Q218" s="2">
        <v>1130</v>
      </c>
      <c r="R218" s="2">
        <v>1218</v>
      </c>
      <c r="S218" s="2">
        <v>4817</v>
      </c>
      <c r="T218" s="2">
        <v>990</v>
      </c>
      <c r="U218" s="2">
        <v>7101</v>
      </c>
      <c r="V218" s="2">
        <v>5910</v>
      </c>
      <c r="W218" s="2">
        <v>8327</v>
      </c>
      <c r="X218" s="2">
        <v>543</v>
      </c>
      <c r="Y218" s="2">
        <v>284</v>
      </c>
      <c r="Z218" s="2">
        <v>271</v>
      </c>
      <c r="AA218" s="2">
        <v>142</v>
      </c>
      <c r="AB218" s="2">
        <v>135</v>
      </c>
      <c r="AC218" s="2">
        <v>230</v>
      </c>
      <c r="AD218" s="2">
        <v>31</v>
      </c>
      <c r="AE218" s="2">
        <v>153</v>
      </c>
      <c r="AF218" s="2">
        <v>216</v>
      </c>
      <c r="AG218" s="2">
        <v>77</v>
      </c>
      <c r="AH218" s="2">
        <v>125</v>
      </c>
    </row>
    <row r="219" spans="1:34" ht="9.75" customHeight="1">
      <c r="A219" s="4" t="s">
        <v>143</v>
      </c>
      <c r="C219" s="3">
        <v>323</v>
      </c>
      <c r="D219" s="3">
        <v>190</v>
      </c>
      <c r="E219" s="3">
        <v>297</v>
      </c>
      <c r="F219" s="3">
        <v>1014</v>
      </c>
      <c r="G219" s="3">
        <v>747</v>
      </c>
      <c r="H219" s="3">
        <v>367</v>
      </c>
      <c r="I219" s="3">
        <v>3091</v>
      </c>
      <c r="J219" s="3">
        <v>15339</v>
      </c>
      <c r="K219" s="3">
        <v>674</v>
      </c>
      <c r="L219" s="3">
        <v>941</v>
      </c>
      <c r="M219" s="3">
        <v>1497</v>
      </c>
      <c r="N219" s="3">
        <v>3668</v>
      </c>
      <c r="O219" s="3">
        <v>1569</v>
      </c>
      <c r="P219" s="3">
        <v>331</v>
      </c>
      <c r="Q219" s="3">
        <v>1130</v>
      </c>
      <c r="R219" s="3">
        <v>1218</v>
      </c>
      <c r="S219" s="3">
        <v>4817</v>
      </c>
      <c r="T219" s="3">
        <v>990</v>
      </c>
      <c r="U219" s="3">
        <v>7101</v>
      </c>
      <c r="V219" s="3">
        <v>5910</v>
      </c>
      <c r="W219" s="3">
        <v>8327</v>
      </c>
      <c r="X219" s="3">
        <v>543</v>
      </c>
      <c r="Y219" s="3">
        <v>284</v>
      </c>
      <c r="Z219" s="3">
        <v>271</v>
      </c>
      <c r="AA219" s="3">
        <v>142</v>
      </c>
      <c r="AB219" s="3">
        <v>135</v>
      </c>
      <c r="AC219" s="3">
        <v>230</v>
      </c>
      <c r="AD219" s="3">
        <v>31</v>
      </c>
      <c r="AE219" s="3">
        <v>153</v>
      </c>
      <c r="AF219" s="3">
        <v>216</v>
      </c>
      <c r="AG219" s="3">
        <v>77</v>
      </c>
      <c r="AH219" s="3">
        <v>125</v>
      </c>
    </row>
    <row r="220" spans="2:34" s="5" customFormat="1" ht="9.75" customHeight="1">
      <c r="B220" s="7" t="s">
        <v>144</v>
      </c>
      <c r="C220" s="5">
        <f aca="true" t="shared" si="32" ref="C220:AH220">C219/61748</f>
        <v>0.005230938653883526</v>
      </c>
      <c r="D220" s="5">
        <f t="shared" si="32"/>
        <v>0.003077022737578545</v>
      </c>
      <c r="E220" s="5">
        <f t="shared" si="32"/>
        <v>0.004809872384530673</v>
      </c>
      <c r="F220" s="5">
        <f t="shared" si="32"/>
        <v>0.016421584504761288</v>
      </c>
      <c r="G220" s="5">
        <f t="shared" si="32"/>
        <v>0.012097557815637754</v>
      </c>
      <c r="H220" s="5">
        <f t="shared" si="32"/>
        <v>0.005943512340480663</v>
      </c>
      <c r="I220" s="5">
        <f t="shared" si="32"/>
        <v>0.05005830148344886</v>
      </c>
      <c r="J220" s="5">
        <f t="shared" si="32"/>
        <v>0.24841290406167002</v>
      </c>
      <c r="K220" s="5">
        <f t="shared" si="32"/>
        <v>0.01091533329014705</v>
      </c>
      <c r="L220" s="5">
        <f t="shared" si="32"/>
        <v>0.015239359979270584</v>
      </c>
      <c r="M220" s="5">
        <f t="shared" si="32"/>
        <v>0.02424370020081622</v>
      </c>
      <c r="N220" s="5">
        <f t="shared" si="32"/>
        <v>0.059402733691779494</v>
      </c>
      <c r="O220" s="5">
        <f t="shared" si="32"/>
        <v>0.025409729869793354</v>
      </c>
      <c r="P220" s="5">
        <f t="shared" si="32"/>
        <v>0.005360497505992097</v>
      </c>
      <c r="Q220" s="5">
        <f t="shared" si="32"/>
        <v>0.01830018786033556</v>
      </c>
      <c r="R220" s="5">
        <f t="shared" si="32"/>
        <v>0.01972533523352983</v>
      </c>
      <c r="S220" s="5">
        <f t="shared" si="32"/>
        <v>0.0780106238258729</v>
      </c>
      <c r="T220" s="5">
        <f t="shared" si="32"/>
        <v>0.016032907948435576</v>
      </c>
      <c r="U220" s="5">
        <f t="shared" si="32"/>
        <v>0.11499967610286972</v>
      </c>
      <c r="V220" s="5">
        <f t="shared" si="32"/>
        <v>0.09571160199520633</v>
      </c>
      <c r="W220" s="5">
        <f t="shared" si="32"/>
        <v>0.13485457018850813</v>
      </c>
      <c r="X220" s="5">
        <f t="shared" si="32"/>
        <v>0.00879380708686921</v>
      </c>
      <c r="Y220" s="5">
        <f t="shared" si="32"/>
        <v>0.004599339249854247</v>
      </c>
      <c r="Z220" s="5">
        <f t="shared" si="32"/>
        <v>0.00438880611517782</v>
      </c>
      <c r="AA220" s="5">
        <f t="shared" si="32"/>
        <v>0.0022996696249271233</v>
      </c>
      <c r="AB220" s="5">
        <f t="shared" si="32"/>
        <v>0.002186305629332124</v>
      </c>
      <c r="AC220" s="5">
        <f t="shared" si="32"/>
        <v>0.0037248169981213964</v>
      </c>
      <c r="AD220" s="5">
        <f t="shared" si="32"/>
        <v>0.00050204055192071</v>
      </c>
      <c r="AE220" s="5">
        <f t="shared" si="32"/>
        <v>0.0024778130465764074</v>
      </c>
      <c r="AF220" s="5">
        <f t="shared" si="32"/>
        <v>0.0034980890069313984</v>
      </c>
      <c r="AG220" s="5">
        <f t="shared" si="32"/>
        <v>0.0012470039515449893</v>
      </c>
      <c r="AH220" s="5">
        <f t="shared" si="32"/>
        <v>0.0020243570641964113</v>
      </c>
    </row>
    <row r="221" spans="2:34" ht="4.5" customHeight="1"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9.75" customHeight="1">
      <c r="A222" s="4" t="s">
        <v>88</v>
      </c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2:34" ht="9.75" customHeight="1">
      <c r="B223" s="6" t="s">
        <v>74</v>
      </c>
      <c r="C223" s="2">
        <v>384</v>
      </c>
      <c r="D223" s="2">
        <v>258</v>
      </c>
      <c r="E223" s="2">
        <v>472</v>
      </c>
      <c r="F223" s="2">
        <v>1210</v>
      </c>
      <c r="G223" s="2">
        <v>152</v>
      </c>
      <c r="H223" s="2">
        <v>478</v>
      </c>
      <c r="I223" s="2">
        <v>4650</v>
      </c>
      <c r="J223" s="2">
        <v>18967</v>
      </c>
      <c r="K223" s="2">
        <v>675</v>
      </c>
      <c r="L223" s="2">
        <v>876</v>
      </c>
      <c r="M223" s="2">
        <v>1588</v>
      </c>
      <c r="N223" s="2">
        <v>5004</v>
      </c>
      <c r="O223" s="2">
        <v>1959</v>
      </c>
      <c r="P223" s="2">
        <v>574</v>
      </c>
      <c r="Q223" s="2">
        <v>1468</v>
      </c>
      <c r="R223" s="2">
        <v>1576</v>
      </c>
      <c r="S223" s="2">
        <v>5192</v>
      </c>
      <c r="T223" s="2">
        <v>1961</v>
      </c>
      <c r="U223" s="2">
        <v>9730</v>
      </c>
      <c r="V223" s="2">
        <v>9994</v>
      </c>
      <c r="W223" s="2">
        <v>13212</v>
      </c>
      <c r="X223" s="2">
        <v>934</v>
      </c>
      <c r="Y223" s="2">
        <v>294</v>
      </c>
      <c r="Z223" s="2">
        <v>312</v>
      </c>
      <c r="AA223" s="2">
        <v>138</v>
      </c>
      <c r="AB223" s="2">
        <v>241</v>
      </c>
      <c r="AC223" s="2">
        <v>385</v>
      </c>
      <c r="AD223" s="2">
        <v>46</v>
      </c>
      <c r="AE223" s="2">
        <v>100</v>
      </c>
      <c r="AF223" s="2">
        <v>413</v>
      </c>
      <c r="AG223" s="2">
        <v>139</v>
      </c>
      <c r="AH223" s="2">
        <v>208</v>
      </c>
    </row>
    <row r="224" spans="1:34" ht="9.75" customHeight="1">
      <c r="A224" s="4" t="s">
        <v>143</v>
      </c>
      <c r="C224" s="3">
        <v>384</v>
      </c>
      <c r="D224" s="3">
        <v>258</v>
      </c>
      <c r="E224" s="3">
        <v>472</v>
      </c>
      <c r="F224" s="3">
        <v>1210</v>
      </c>
      <c r="G224" s="3">
        <v>152</v>
      </c>
      <c r="H224" s="3">
        <v>478</v>
      </c>
      <c r="I224" s="3">
        <v>4650</v>
      </c>
      <c r="J224" s="3">
        <v>18967</v>
      </c>
      <c r="K224" s="3">
        <v>675</v>
      </c>
      <c r="L224" s="3">
        <v>876</v>
      </c>
      <c r="M224" s="3">
        <v>1588</v>
      </c>
      <c r="N224" s="3">
        <v>5004</v>
      </c>
      <c r="O224" s="3">
        <v>1959</v>
      </c>
      <c r="P224" s="3">
        <v>574</v>
      </c>
      <c r="Q224" s="3">
        <v>1468</v>
      </c>
      <c r="R224" s="3">
        <v>1576</v>
      </c>
      <c r="S224" s="3">
        <v>5192</v>
      </c>
      <c r="T224" s="3">
        <v>1961</v>
      </c>
      <c r="U224" s="3">
        <v>9730</v>
      </c>
      <c r="V224" s="3">
        <v>9994</v>
      </c>
      <c r="W224" s="3">
        <v>13212</v>
      </c>
      <c r="X224" s="3">
        <v>934</v>
      </c>
      <c r="Y224" s="3">
        <v>294</v>
      </c>
      <c r="Z224" s="3">
        <v>312</v>
      </c>
      <c r="AA224" s="3">
        <v>138</v>
      </c>
      <c r="AB224" s="3">
        <v>241</v>
      </c>
      <c r="AC224" s="3">
        <v>385</v>
      </c>
      <c r="AD224" s="3">
        <v>46</v>
      </c>
      <c r="AE224" s="3">
        <v>100</v>
      </c>
      <c r="AF224" s="3">
        <v>413</v>
      </c>
      <c r="AG224" s="3">
        <v>139</v>
      </c>
      <c r="AH224" s="3">
        <v>208</v>
      </c>
    </row>
    <row r="225" spans="2:34" s="5" customFormat="1" ht="9.75" customHeight="1">
      <c r="B225" s="7" t="s">
        <v>144</v>
      </c>
      <c r="C225" s="5">
        <f aca="true" t="shared" si="33" ref="C225:AH225">C224/83590</f>
        <v>0.004593850939107549</v>
      </c>
      <c r="D225" s="5">
        <f t="shared" si="33"/>
        <v>0.0030864935997128844</v>
      </c>
      <c r="E225" s="5">
        <f t="shared" si="33"/>
        <v>0.005646608445986362</v>
      </c>
      <c r="F225" s="5">
        <f t="shared" si="33"/>
        <v>0.014475415719583683</v>
      </c>
      <c r="G225" s="5">
        <f t="shared" si="33"/>
        <v>0.0018183993300634046</v>
      </c>
      <c r="H225" s="5">
        <f t="shared" si="33"/>
        <v>0.0057183873669099175</v>
      </c>
      <c r="I225" s="5">
        <f t="shared" si="33"/>
        <v>0.05562866371575547</v>
      </c>
      <c r="J225" s="5">
        <f t="shared" si="33"/>
        <v>0.22690513219284603</v>
      </c>
      <c r="K225" s="5">
        <f t="shared" si="33"/>
        <v>0.008075128603899988</v>
      </c>
      <c r="L225" s="5">
        <f t="shared" si="33"/>
        <v>0.010479722454839096</v>
      </c>
      <c r="M225" s="5">
        <f t="shared" si="33"/>
        <v>0.018997487737767677</v>
      </c>
      <c r="N225" s="5">
        <f t="shared" si="33"/>
        <v>0.059863620050245245</v>
      </c>
      <c r="O225" s="5">
        <f t="shared" si="33"/>
        <v>0.023435817681540853</v>
      </c>
      <c r="P225" s="5">
        <f t="shared" si="33"/>
        <v>0.006866850101686805</v>
      </c>
      <c r="Q225" s="5">
        <f t="shared" si="33"/>
        <v>0.017561909319296565</v>
      </c>
      <c r="R225" s="5">
        <f t="shared" si="33"/>
        <v>0.018853929895920565</v>
      </c>
      <c r="S225" s="5">
        <f t="shared" si="33"/>
        <v>0.06211269290584998</v>
      </c>
      <c r="T225" s="5">
        <f t="shared" si="33"/>
        <v>0.023459743988515372</v>
      </c>
      <c r="U225" s="5">
        <f t="shared" si="33"/>
        <v>0.11640148343103242</v>
      </c>
      <c r="V225" s="5">
        <f t="shared" si="33"/>
        <v>0.11955975595166886</v>
      </c>
      <c r="W225" s="5">
        <f t="shared" si="33"/>
        <v>0.1580571838736691</v>
      </c>
      <c r="X225" s="5">
        <f t="shared" si="33"/>
        <v>0.011173585357100132</v>
      </c>
      <c r="Y225" s="5">
        <f t="shared" si="33"/>
        <v>0.003517167125254217</v>
      </c>
      <c r="Z225" s="5">
        <f t="shared" si="33"/>
        <v>0.0037325038880248835</v>
      </c>
      <c r="AA225" s="5">
        <f t="shared" si="33"/>
        <v>0.0016509151812417753</v>
      </c>
      <c r="AB225" s="5">
        <f t="shared" si="33"/>
        <v>0.002883119990429477</v>
      </c>
      <c r="AC225" s="5">
        <f t="shared" si="33"/>
        <v>0.004605814092594808</v>
      </c>
      <c r="AD225" s="5">
        <f t="shared" si="33"/>
        <v>0.0005503050604139251</v>
      </c>
      <c r="AE225" s="5">
        <f t="shared" si="33"/>
        <v>0.001196315348725924</v>
      </c>
      <c r="AF225" s="5">
        <f t="shared" si="33"/>
        <v>0.004940782390238067</v>
      </c>
      <c r="AG225" s="5">
        <f t="shared" si="33"/>
        <v>0.0016628783347290346</v>
      </c>
      <c r="AH225" s="5">
        <f t="shared" si="33"/>
        <v>0.002488335925349922</v>
      </c>
    </row>
    <row r="226" spans="2:34" ht="4.5" customHeight="1"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9.75" customHeight="1">
      <c r="A227" s="4" t="s">
        <v>91</v>
      </c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2:34" ht="9.75" customHeight="1">
      <c r="B228" s="6" t="s">
        <v>89</v>
      </c>
      <c r="C228" s="2">
        <v>341</v>
      </c>
      <c r="D228" s="2">
        <v>260</v>
      </c>
      <c r="E228" s="2">
        <v>283</v>
      </c>
      <c r="F228" s="2">
        <v>1875</v>
      </c>
      <c r="G228" s="2">
        <v>158</v>
      </c>
      <c r="H228" s="2">
        <v>571</v>
      </c>
      <c r="I228" s="2">
        <v>7082</v>
      </c>
      <c r="J228" s="2">
        <v>32420</v>
      </c>
      <c r="K228" s="2">
        <v>657</v>
      </c>
      <c r="L228" s="2">
        <v>1060</v>
      </c>
      <c r="M228" s="2">
        <v>1018</v>
      </c>
      <c r="N228" s="2">
        <v>3966</v>
      </c>
      <c r="O228" s="2">
        <v>1060</v>
      </c>
      <c r="P228" s="2">
        <v>424</v>
      </c>
      <c r="Q228" s="2">
        <v>961</v>
      </c>
      <c r="R228" s="2">
        <v>791</v>
      </c>
      <c r="S228" s="2">
        <v>3974</v>
      </c>
      <c r="T228" s="2">
        <v>1442</v>
      </c>
      <c r="U228" s="2">
        <v>8717</v>
      </c>
      <c r="V228" s="2">
        <v>2788</v>
      </c>
      <c r="W228" s="2">
        <v>8972</v>
      </c>
      <c r="X228" s="2">
        <v>945</v>
      </c>
      <c r="Y228" s="2">
        <v>322</v>
      </c>
      <c r="Z228" s="2">
        <v>245</v>
      </c>
      <c r="AA228" s="2">
        <v>115</v>
      </c>
      <c r="AB228" s="2">
        <v>252</v>
      </c>
      <c r="AC228" s="2">
        <v>207</v>
      </c>
      <c r="AD228" s="2">
        <v>13</v>
      </c>
      <c r="AE228" s="2">
        <v>83</v>
      </c>
      <c r="AF228" s="2">
        <v>253</v>
      </c>
      <c r="AG228" s="2">
        <v>139</v>
      </c>
      <c r="AH228" s="2">
        <v>193</v>
      </c>
    </row>
    <row r="229" spans="2:34" ht="9.75" customHeight="1">
      <c r="B229" s="6" t="s">
        <v>90</v>
      </c>
      <c r="C229" s="2">
        <v>245</v>
      </c>
      <c r="D229" s="2">
        <v>91</v>
      </c>
      <c r="E229" s="2">
        <v>186</v>
      </c>
      <c r="F229" s="2">
        <v>508</v>
      </c>
      <c r="G229" s="2">
        <v>54</v>
      </c>
      <c r="H229" s="2">
        <v>241</v>
      </c>
      <c r="I229" s="2">
        <v>2060</v>
      </c>
      <c r="J229" s="2">
        <v>8964</v>
      </c>
      <c r="K229" s="2">
        <v>457</v>
      </c>
      <c r="L229" s="2">
        <v>400</v>
      </c>
      <c r="M229" s="2">
        <v>457</v>
      </c>
      <c r="N229" s="2">
        <v>1513</v>
      </c>
      <c r="O229" s="2">
        <v>623</v>
      </c>
      <c r="P229" s="2">
        <v>183</v>
      </c>
      <c r="Q229" s="2">
        <v>456</v>
      </c>
      <c r="R229" s="2">
        <v>434</v>
      </c>
      <c r="S229" s="2">
        <v>1813</v>
      </c>
      <c r="T229" s="2">
        <v>669</v>
      </c>
      <c r="U229" s="2">
        <v>3347</v>
      </c>
      <c r="V229" s="2">
        <v>762</v>
      </c>
      <c r="W229" s="2">
        <v>4908</v>
      </c>
      <c r="X229" s="2">
        <v>360</v>
      </c>
      <c r="Y229" s="2">
        <v>85</v>
      </c>
      <c r="Z229" s="2">
        <v>92</v>
      </c>
      <c r="AA229" s="2">
        <v>27</v>
      </c>
      <c r="AB229" s="2">
        <v>94</v>
      </c>
      <c r="AC229" s="2">
        <v>112</v>
      </c>
      <c r="AD229" s="2">
        <v>9</v>
      </c>
      <c r="AE229" s="2">
        <v>38</v>
      </c>
      <c r="AF229" s="2">
        <v>143</v>
      </c>
      <c r="AG229" s="2">
        <v>34</v>
      </c>
      <c r="AH229" s="2">
        <v>79</v>
      </c>
    </row>
    <row r="230" spans="1:34" ht="9.75" customHeight="1">
      <c r="A230" s="4" t="s">
        <v>143</v>
      </c>
      <c r="C230" s="3">
        <v>586</v>
      </c>
      <c r="D230" s="3">
        <v>351</v>
      </c>
      <c r="E230" s="3">
        <v>469</v>
      </c>
      <c r="F230" s="3">
        <v>2383</v>
      </c>
      <c r="G230" s="3">
        <v>212</v>
      </c>
      <c r="H230" s="3">
        <v>812</v>
      </c>
      <c r="I230" s="3">
        <v>9142</v>
      </c>
      <c r="J230" s="3">
        <v>41384</v>
      </c>
      <c r="K230" s="3">
        <v>1114</v>
      </c>
      <c r="L230" s="3">
        <v>1460</v>
      </c>
      <c r="M230" s="3">
        <v>1475</v>
      </c>
      <c r="N230" s="3">
        <v>5479</v>
      </c>
      <c r="O230" s="3">
        <v>1683</v>
      </c>
      <c r="P230" s="3">
        <v>607</v>
      </c>
      <c r="Q230" s="3">
        <v>1417</v>
      </c>
      <c r="R230" s="3">
        <v>1225</v>
      </c>
      <c r="S230" s="3">
        <v>5787</v>
      </c>
      <c r="T230" s="3">
        <v>2111</v>
      </c>
      <c r="U230" s="3">
        <v>12064</v>
      </c>
      <c r="V230" s="3">
        <v>3550</v>
      </c>
      <c r="W230" s="3">
        <v>13880</v>
      </c>
      <c r="X230" s="3">
        <v>1305</v>
      </c>
      <c r="Y230" s="3">
        <v>407</v>
      </c>
      <c r="Z230" s="3">
        <v>337</v>
      </c>
      <c r="AA230" s="3">
        <v>142</v>
      </c>
      <c r="AB230" s="3">
        <v>346</v>
      </c>
      <c r="AC230" s="3">
        <v>319</v>
      </c>
      <c r="AD230" s="3">
        <v>22</v>
      </c>
      <c r="AE230" s="3">
        <v>121</v>
      </c>
      <c r="AF230" s="3">
        <v>396</v>
      </c>
      <c r="AG230" s="3">
        <v>173</v>
      </c>
      <c r="AH230" s="3">
        <v>272</v>
      </c>
    </row>
    <row r="231" spans="2:34" s="5" customFormat="1" ht="9.75" customHeight="1">
      <c r="B231" s="7" t="s">
        <v>144</v>
      </c>
      <c r="C231" s="5">
        <f aca="true" t="shared" si="34" ref="C231:AH231">C230/111031</f>
        <v>0.0052778052976195835</v>
      </c>
      <c r="D231" s="5">
        <f t="shared" si="34"/>
        <v>0.0031612792823625833</v>
      </c>
      <c r="E231" s="5">
        <f t="shared" si="34"/>
        <v>0.004224045536832056</v>
      </c>
      <c r="F231" s="5">
        <f t="shared" si="34"/>
        <v>0.02146247444407418</v>
      </c>
      <c r="G231" s="5">
        <f t="shared" si="34"/>
        <v>0.0019093766605722726</v>
      </c>
      <c r="H231" s="5">
        <f t="shared" si="34"/>
        <v>0.007313272869739082</v>
      </c>
      <c r="I231" s="5">
        <f t="shared" si="34"/>
        <v>0.08233736524033829</v>
      </c>
      <c r="J231" s="5">
        <f t="shared" si="34"/>
        <v>0.3727247345335987</v>
      </c>
      <c r="K231" s="5">
        <f t="shared" si="34"/>
        <v>0.010033233961686375</v>
      </c>
      <c r="L231" s="5">
        <f t="shared" si="34"/>
        <v>0.013149480775639237</v>
      </c>
      <c r="M231" s="5">
        <f t="shared" si="34"/>
        <v>0.013284578180868405</v>
      </c>
      <c r="N231" s="5">
        <f t="shared" si="34"/>
        <v>0.04934657888337491</v>
      </c>
      <c r="O231" s="5">
        <f t="shared" si="34"/>
        <v>0.0151579288667129</v>
      </c>
      <c r="P231" s="5">
        <f t="shared" si="34"/>
        <v>0.005466941664940422</v>
      </c>
      <c r="Q231" s="5">
        <f t="shared" si="34"/>
        <v>0.012762201547315614</v>
      </c>
      <c r="R231" s="5">
        <f t="shared" si="34"/>
        <v>0.011032954760382236</v>
      </c>
      <c r="S231" s="5">
        <f t="shared" si="34"/>
        <v>0.052120578937413876</v>
      </c>
      <c r="T231" s="5">
        <f t="shared" si="34"/>
        <v>0.019012708162585223</v>
      </c>
      <c r="U231" s="5">
        <f t="shared" si="34"/>
        <v>0.10865433977898065</v>
      </c>
      <c r="V231" s="5">
        <f t="shared" si="34"/>
        <v>0.031973052570903625</v>
      </c>
      <c r="W231" s="5">
        <f t="shared" si="34"/>
        <v>0.12501013230539218</v>
      </c>
      <c r="X231" s="5">
        <f t="shared" si="34"/>
        <v>0.01175347425493781</v>
      </c>
      <c r="Y231" s="5">
        <f t="shared" si="34"/>
        <v>0.0036656429285514855</v>
      </c>
      <c r="Z231" s="5">
        <f t="shared" si="34"/>
        <v>0.003035188370815358</v>
      </c>
      <c r="AA231" s="5">
        <f t="shared" si="34"/>
        <v>0.0012789221028361448</v>
      </c>
      <c r="AB231" s="5">
        <f t="shared" si="34"/>
        <v>0.00311624681395286</v>
      </c>
      <c r="AC231" s="5">
        <f t="shared" si="34"/>
        <v>0.0028730714845403536</v>
      </c>
      <c r="AD231" s="5">
        <f t="shared" si="34"/>
        <v>0.00019814286100278301</v>
      </c>
      <c r="AE231" s="5">
        <f t="shared" si="34"/>
        <v>0.0010897857355153064</v>
      </c>
      <c r="AF231" s="5">
        <f t="shared" si="34"/>
        <v>0.003566571498050094</v>
      </c>
      <c r="AG231" s="5">
        <f t="shared" si="34"/>
        <v>0.00155812340697643</v>
      </c>
      <c r="AH231" s="5">
        <f t="shared" si="34"/>
        <v>0.0024497662814889536</v>
      </c>
    </row>
    <row r="232" spans="2:34" ht="4.5" customHeight="1"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9.75" customHeight="1">
      <c r="A233" s="4" t="s">
        <v>93</v>
      </c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2:34" ht="9.75" customHeight="1">
      <c r="B234" s="6" t="s">
        <v>74</v>
      </c>
      <c r="C234" s="2">
        <v>41</v>
      </c>
      <c r="D234" s="2">
        <v>14</v>
      </c>
      <c r="E234" s="2">
        <v>78</v>
      </c>
      <c r="F234" s="2">
        <v>101</v>
      </c>
      <c r="G234" s="2">
        <v>11</v>
      </c>
      <c r="H234" s="2">
        <v>44</v>
      </c>
      <c r="I234" s="2">
        <v>282</v>
      </c>
      <c r="J234" s="2">
        <v>1186</v>
      </c>
      <c r="K234" s="2">
        <v>64</v>
      </c>
      <c r="L234" s="2">
        <v>106</v>
      </c>
      <c r="M234" s="2">
        <v>154</v>
      </c>
      <c r="N234" s="2">
        <v>377</v>
      </c>
      <c r="O234" s="2">
        <v>176</v>
      </c>
      <c r="P234" s="2">
        <v>41</v>
      </c>
      <c r="Q234" s="2">
        <v>112</v>
      </c>
      <c r="R234" s="2">
        <v>156</v>
      </c>
      <c r="S234" s="2">
        <v>458</v>
      </c>
      <c r="T234" s="2">
        <v>132</v>
      </c>
      <c r="U234" s="2">
        <v>623</v>
      </c>
      <c r="V234" s="2">
        <v>206</v>
      </c>
      <c r="W234" s="2">
        <v>1051</v>
      </c>
      <c r="X234" s="2">
        <v>66</v>
      </c>
      <c r="Y234" s="2">
        <v>17</v>
      </c>
      <c r="Z234" s="2">
        <v>34</v>
      </c>
      <c r="AA234" s="2">
        <v>21</v>
      </c>
      <c r="AB234" s="2">
        <v>25</v>
      </c>
      <c r="AC234" s="2">
        <v>42</v>
      </c>
      <c r="AD234" s="2">
        <v>2</v>
      </c>
      <c r="AE234" s="2">
        <v>17</v>
      </c>
      <c r="AF234" s="2">
        <v>33</v>
      </c>
      <c r="AG234" s="2">
        <v>10</v>
      </c>
      <c r="AH234" s="2">
        <v>15</v>
      </c>
    </row>
    <row r="235" spans="2:34" ht="9.75" customHeight="1">
      <c r="B235" s="6" t="s">
        <v>92</v>
      </c>
      <c r="C235" s="2">
        <v>380</v>
      </c>
      <c r="D235" s="2">
        <v>110</v>
      </c>
      <c r="E235" s="2">
        <v>414</v>
      </c>
      <c r="F235" s="2">
        <v>793</v>
      </c>
      <c r="G235" s="2">
        <v>116</v>
      </c>
      <c r="H235" s="2">
        <v>419</v>
      </c>
      <c r="I235" s="2">
        <v>4543</v>
      </c>
      <c r="J235" s="2">
        <v>15149</v>
      </c>
      <c r="K235" s="2">
        <v>718</v>
      </c>
      <c r="L235" s="2">
        <v>1236</v>
      </c>
      <c r="M235" s="2">
        <v>706</v>
      </c>
      <c r="N235" s="2">
        <v>2203</v>
      </c>
      <c r="O235" s="2">
        <v>907</v>
      </c>
      <c r="P235" s="2">
        <v>363</v>
      </c>
      <c r="Q235" s="2">
        <v>718</v>
      </c>
      <c r="R235" s="2">
        <v>807</v>
      </c>
      <c r="S235" s="2">
        <v>3080</v>
      </c>
      <c r="T235" s="2">
        <v>1076</v>
      </c>
      <c r="U235" s="2">
        <v>6132</v>
      </c>
      <c r="V235" s="2">
        <v>1449</v>
      </c>
      <c r="W235" s="2">
        <v>6549</v>
      </c>
      <c r="X235" s="2">
        <v>462</v>
      </c>
      <c r="Y235" s="2">
        <v>192</v>
      </c>
      <c r="Z235" s="2">
        <v>155</v>
      </c>
      <c r="AA235" s="2">
        <v>55</v>
      </c>
      <c r="AB235" s="2">
        <v>124</v>
      </c>
      <c r="AC235" s="2">
        <v>194</v>
      </c>
      <c r="AD235" s="2">
        <v>29</v>
      </c>
      <c r="AE235" s="2">
        <v>84</v>
      </c>
      <c r="AF235" s="2">
        <v>151</v>
      </c>
      <c r="AG235" s="2">
        <v>86</v>
      </c>
      <c r="AH235" s="2">
        <v>143</v>
      </c>
    </row>
    <row r="236" spans="2:34" ht="9.75" customHeight="1">
      <c r="B236" s="6" t="s">
        <v>86</v>
      </c>
      <c r="C236" s="2">
        <v>22</v>
      </c>
      <c r="D236" s="2">
        <v>3</v>
      </c>
      <c r="E236" s="2">
        <v>23</v>
      </c>
      <c r="F236" s="2">
        <v>72</v>
      </c>
      <c r="G236" s="2">
        <v>9</v>
      </c>
      <c r="H236" s="2">
        <v>15</v>
      </c>
      <c r="I236" s="2">
        <v>140</v>
      </c>
      <c r="J236" s="2">
        <v>723</v>
      </c>
      <c r="K236" s="2">
        <v>36</v>
      </c>
      <c r="L236" s="2">
        <v>39</v>
      </c>
      <c r="M236" s="2">
        <v>135</v>
      </c>
      <c r="N236" s="2">
        <v>212</v>
      </c>
      <c r="O236" s="2">
        <v>102</v>
      </c>
      <c r="P236" s="2">
        <v>12</v>
      </c>
      <c r="Q236" s="2">
        <v>89</v>
      </c>
      <c r="R236" s="2">
        <v>83</v>
      </c>
      <c r="S236" s="2">
        <v>332</v>
      </c>
      <c r="T236" s="2">
        <v>46</v>
      </c>
      <c r="U236" s="2">
        <v>446</v>
      </c>
      <c r="V236" s="2">
        <v>187</v>
      </c>
      <c r="W236" s="2">
        <v>721</v>
      </c>
      <c r="X236" s="2">
        <v>30</v>
      </c>
      <c r="Y236" s="2">
        <v>9</v>
      </c>
      <c r="Z236" s="2">
        <v>14</v>
      </c>
      <c r="AA236" s="2">
        <v>6</v>
      </c>
      <c r="AB236" s="2">
        <v>9</v>
      </c>
      <c r="AC236" s="2">
        <v>9</v>
      </c>
      <c r="AD236" s="2">
        <v>1</v>
      </c>
      <c r="AE236" s="2">
        <v>12</v>
      </c>
      <c r="AF236" s="2">
        <v>7</v>
      </c>
      <c r="AG236" s="2">
        <v>6</v>
      </c>
      <c r="AH236" s="2">
        <v>8</v>
      </c>
    </row>
    <row r="237" spans="1:34" ht="9.75" customHeight="1">
      <c r="A237" s="4" t="s">
        <v>143</v>
      </c>
      <c r="C237" s="3">
        <v>443</v>
      </c>
      <c r="D237" s="3">
        <v>127</v>
      </c>
      <c r="E237" s="3">
        <v>515</v>
      </c>
      <c r="F237" s="3">
        <v>966</v>
      </c>
      <c r="G237" s="3">
        <v>136</v>
      </c>
      <c r="H237" s="3">
        <v>478</v>
      </c>
      <c r="I237" s="3">
        <v>4965</v>
      </c>
      <c r="J237" s="3">
        <v>17058</v>
      </c>
      <c r="K237" s="3">
        <v>818</v>
      </c>
      <c r="L237" s="3">
        <v>1381</v>
      </c>
      <c r="M237" s="3">
        <v>995</v>
      </c>
      <c r="N237" s="3">
        <v>2792</v>
      </c>
      <c r="O237" s="3">
        <v>1185</v>
      </c>
      <c r="P237" s="3">
        <v>416</v>
      </c>
      <c r="Q237" s="3">
        <v>919</v>
      </c>
      <c r="R237" s="3">
        <v>1046</v>
      </c>
      <c r="S237" s="3">
        <v>3870</v>
      </c>
      <c r="T237" s="3">
        <v>1254</v>
      </c>
      <c r="U237" s="3">
        <v>7201</v>
      </c>
      <c r="V237" s="3">
        <v>1842</v>
      </c>
      <c r="W237" s="3">
        <v>8321</v>
      </c>
      <c r="X237" s="3">
        <v>558</v>
      </c>
      <c r="Y237" s="3">
        <v>218</v>
      </c>
      <c r="Z237" s="3">
        <v>203</v>
      </c>
      <c r="AA237" s="3">
        <v>82</v>
      </c>
      <c r="AB237" s="3">
        <v>158</v>
      </c>
      <c r="AC237" s="3">
        <v>245</v>
      </c>
      <c r="AD237" s="3">
        <v>32</v>
      </c>
      <c r="AE237" s="3">
        <v>113</v>
      </c>
      <c r="AF237" s="3">
        <v>191</v>
      </c>
      <c r="AG237" s="3">
        <v>102</v>
      </c>
      <c r="AH237" s="3">
        <v>166</v>
      </c>
    </row>
    <row r="238" spans="2:34" s="5" customFormat="1" ht="9.75" customHeight="1">
      <c r="B238" s="7" t="s">
        <v>144</v>
      </c>
      <c r="C238" s="5">
        <f aca="true" t="shared" si="35" ref="C238:AH238">C237/58796</f>
        <v>0.007534526158242057</v>
      </c>
      <c r="D238" s="5">
        <f t="shared" si="35"/>
        <v>0.002160010885094224</v>
      </c>
      <c r="E238" s="5">
        <f t="shared" si="35"/>
        <v>0.008759099258452956</v>
      </c>
      <c r="F238" s="5">
        <f t="shared" si="35"/>
        <v>0.016429689094496224</v>
      </c>
      <c r="G238" s="5">
        <f t="shared" si="35"/>
        <v>0.0023130825226205863</v>
      </c>
      <c r="H238" s="5">
        <f t="shared" si="35"/>
        <v>0.008129804748622356</v>
      </c>
      <c r="I238" s="5">
        <f t="shared" si="35"/>
        <v>0.08444452003537656</v>
      </c>
      <c r="J238" s="5">
        <f t="shared" si="35"/>
        <v>0.2901217769916321</v>
      </c>
      <c r="K238" s="5">
        <f t="shared" si="35"/>
        <v>0.013912511055173821</v>
      </c>
      <c r="L238" s="5">
        <f t="shared" si="35"/>
        <v>0.023487992380434045</v>
      </c>
      <c r="M238" s="5">
        <f t="shared" si="35"/>
        <v>0.016922919926525615</v>
      </c>
      <c r="N238" s="5">
        <f t="shared" si="35"/>
        <v>0.04748622355262263</v>
      </c>
      <c r="O238" s="5">
        <f t="shared" si="35"/>
        <v>0.020154432274304374</v>
      </c>
      <c r="P238" s="5">
        <f t="shared" si="35"/>
        <v>0.00707531124566297</v>
      </c>
      <c r="Q238" s="5">
        <f t="shared" si="35"/>
        <v>0.015630314987414108</v>
      </c>
      <c r="R238" s="5">
        <f t="shared" si="35"/>
        <v>0.017790325872508336</v>
      </c>
      <c r="S238" s="5">
        <f t="shared" si="35"/>
        <v>0.0658208041363358</v>
      </c>
      <c r="T238" s="5">
        <f t="shared" si="35"/>
        <v>0.02132798149533982</v>
      </c>
      <c r="U238" s="5">
        <f t="shared" si="35"/>
        <v>0.12247431798081503</v>
      </c>
      <c r="V238" s="5">
        <f t="shared" si="35"/>
        <v>0.03132866181372883</v>
      </c>
      <c r="W238" s="5">
        <f t="shared" si="35"/>
        <v>0.14152323287298454</v>
      </c>
      <c r="X238" s="5">
        <f t="shared" si="35"/>
        <v>0.009490441526634466</v>
      </c>
      <c r="Y238" s="5">
        <f t="shared" si="35"/>
        <v>0.003707735220082999</v>
      </c>
      <c r="Z238" s="5">
        <f t="shared" si="35"/>
        <v>0.0034526158242057284</v>
      </c>
      <c r="AA238" s="5">
        <f t="shared" si="35"/>
        <v>0.0013946526974624124</v>
      </c>
      <c r="AB238" s="5">
        <f t="shared" si="35"/>
        <v>0.0026872576365739166</v>
      </c>
      <c r="AC238" s="5">
        <f t="shared" si="35"/>
        <v>0.004166950132662086</v>
      </c>
      <c r="AD238" s="5">
        <f t="shared" si="35"/>
        <v>0.0005442547112048439</v>
      </c>
      <c r="AE238" s="5">
        <f t="shared" si="35"/>
        <v>0.001921899448942105</v>
      </c>
      <c r="AF238" s="5">
        <f t="shared" si="35"/>
        <v>0.0032485203075039116</v>
      </c>
      <c r="AG238" s="5">
        <f t="shared" si="35"/>
        <v>0.0017348118919654398</v>
      </c>
      <c r="AH238" s="5">
        <f t="shared" si="35"/>
        <v>0.0028233213143751277</v>
      </c>
    </row>
    <row r="239" spans="2:34" ht="4.5" customHeight="1"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9.75" customHeight="1">
      <c r="A240" s="4" t="s">
        <v>95</v>
      </c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2:34" ht="9.75" customHeight="1">
      <c r="B241" s="6" t="s">
        <v>89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</row>
    <row r="242" spans="2:34" ht="9.75" customHeight="1">
      <c r="B242" s="6" t="s">
        <v>90</v>
      </c>
      <c r="C242" s="2">
        <v>510</v>
      </c>
      <c r="D242" s="2">
        <v>184</v>
      </c>
      <c r="E242" s="2">
        <v>143</v>
      </c>
      <c r="F242" s="2">
        <v>1135</v>
      </c>
      <c r="G242" s="2">
        <v>65</v>
      </c>
      <c r="H242" s="2">
        <v>343</v>
      </c>
      <c r="I242" s="2">
        <v>5717</v>
      </c>
      <c r="J242" s="2">
        <v>31745</v>
      </c>
      <c r="K242" s="2">
        <v>222</v>
      </c>
      <c r="L242" s="2">
        <v>762</v>
      </c>
      <c r="M242" s="2">
        <v>331</v>
      </c>
      <c r="N242" s="2">
        <v>1685</v>
      </c>
      <c r="O242" s="2">
        <v>439</v>
      </c>
      <c r="P242" s="2">
        <v>186</v>
      </c>
      <c r="Q242" s="2">
        <v>586</v>
      </c>
      <c r="R242" s="2">
        <v>328</v>
      </c>
      <c r="S242" s="2">
        <v>1778</v>
      </c>
      <c r="T242" s="2">
        <v>573</v>
      </c>
      <c r="U242" s="2">
        <v>3515</v>
      </c>
      <c r="V242" s="2">
        <v>819</v>
      </c>
      <c r="W242" s="2">
        <v>5524</v>
      </c>
      <c r="X242" s="2">
        <v>548</v>
      </c>
      <c r="Y242" s="2">
        <v>124</v>
      </c>
      <c r="Z242" s="2">
        <v>99</v>
      </c>
      <c r="AA242" s="2">
        <v>29</v>
      </c>
      <c r="AB242" s="2">
        <v>138</v>
      </c>
      <c r="AC242" s="2">
        <v>118</v>
      </c>
      <c r="AD242" s="2">
        <v>13</v>
      </c>
      <c r="AE242" s="2">
        <v>65</v>
      </c>
      <c r="AF242" s="2">
        <v>107</v>
      </c>
      <c r="AG242" s="2">
        <v>112</v>
      </c>
      <c r="AH242" s="2">
        <v>109</v>
      </c>
    </row>
    <row r="243" spans="2:34" ht="9.75" customHeight="1">
      <c r="B243" s="6" t="s">
        <v>94</v>
      </c>
      <c r="C243" s="2">
        <v>526</v>
      </c>
      <c r="D243" s="2">
        <v>156</v>
      </c>
      <c r="E243" s="2">
        <v>155</v>
      </c>
      <c r="F243" s="2">
        <v>1141</v>
      </c>
      <c r="G243" s="2">
        <v>51</v>
      </c>
      <c r="H243" s="2">
        <v>479</v>
      </c>
      <c r="I243" s="2">
        <v>4887</v>
      </c>
      <c r="J243" s="2">
        <v>22058</v>
      </c>
      <c r="K243" s="2">
        <v>162</v>
      </c>
      <c r="L243" s="2">
        <v>766</v>
      </c>
      <c r="M243" s="2">
        <v>404</v>
      </c>
      <c r="N243" s="2">
        <v>2099</v>
      </c>
      <c r="O243" s="2">
        <v>630</v>
      </c>
      <c r="P243" s="2">
        <v>143</v>
      </c>
      <c r="Q243" s="2">
        <v>490</v>
      </c>
      <c r="R243" s="2">
        <v>551</v>
      </c>
      <c r="S243" s="2">
        <v>2189</v>
      </c>
      <c r="T243" s="2">
        <v>616</v>
      </c>
      <c r="U243" s="2">
        <v>3573</v>
      </c>
      <c r="V243" s="2">
        <v>795</v>
      </c>
      <c r="W243" s="2">
        <v>5916</v>
      </c>
      <c r="X243" s="2">
        <v>460</v>
      </c>
      <c r="Y243" s="2">
        <v>113</v>
      </c>
      <c r="Z243" s="2">
        <v>110</v>
      </c>
      <c r="AA243" s="2">
        <v>70</v>
      </c>
      <c r="AB243" s="2">
        <v>85</v>
      </c>
      <c r="AC243" s="2">
        <v>129</v>
      </c>
      <c r="AD243" s="2">
        <v>17</v>
      </c>
      <c r="AE243" s="2">
        <v>65</v>
      </c>
      <c r="AF243" s="2">
        <v>134</v>
      </c>
      <c r="AG243" s="2">
        <v>88</v>
      </c>
      <c r="AH243" s="2">
        <v>113</v>
      </c>
    </row>
    <row r="244" spans="1:34" ht="9.75" customHeight="1">
      <c r="A244" s="4" t="s">
        <v>143</v>
      </c>
      <c r="C244" s="3">
        <v>1036</v>
      </c>
      <c r="D244" s="3">
        <v>340</v>
      </c>
      <c r="E244" s="3">
        <v>298</v>
      </c>
      <c r="F244" s="3">
        <v>2276</v>
      </c>
      <c r="G244" s="3">
        <v>116</v>
      </c>
      <c r="H244" s="3">
        <v>822</v>
      </c>
      <c r="I244" s="3">
        <v>10604</v>
      </c>
      <c r="J244" s="3">
        <v>53803</v>
      </c>
      <c r="K244" s="3">
        <v>384</v>
      </c>
      <c r="L244" s="3">
        <v>1528</v>
      </c>
      <c r="M244" s="3">
        <v>735</v>
      </c>
      <c r="N244" s="3">
        <v>3784</v>
      </c>
      <c r="O244" s="3">
        <v>1069</v>
      </c>
      <c r="P244" s="3">
        <v>329</v>
      </c>
      <c r="Q244" s="3">
        <v>1076</v>
      </c>
      <c r="R244" s="3">
        <v>879</v>
      </c>
      <c r="S244" s="3">
        <v>3967</v>
      </c>
      <c r="T244" s="3">
        <v>1189</v>
      </c>
      <c r="U244" s="3">
        <v>7088</v>
      </c>
      <c r="V244" s="3">
        <v>1614</v>
      </c>
      <c r="W244" s="3">
        <v>11440</v>
      </c>
      <c r="X244" s="3">
        <v>1008</v>
      </c>
      <c r="Y244" s="3">
        <v>237</v>
      </c>
      <c r="Z244" s="3">
        <v>209</v>
      </c>
      <c r="AA244" s="3">
        <v>99</v>
      </c>
      <c r="AB244" s="3">
        <v>223</v>
      </c>
      <c r="AC244" s="3">
        <v>247</v>
      </c>
      <c r="AD244" s="3">
        <v>30</v>
      </c>
      <c r="AE244" s="3">
        <v>130</v>
      </c>
      <c r="AF244" s="3">
        <v>241</v>
      </c>
      <c r="AG244" s="3">
        <v>200</v>
      </c>
      <c r="AH244" s="3">
        <v>222</v>
      </c>
    </row>
    <row r="245" spans="2:34" s="5" customFormat="1" ht="9.75" customHeight="1">
      <c r="B245" s="7" t="s">
        <v>144</v>
      </c>
      <c r="C245" s="5">
        <f aca="true" t="shared" si="36" ref="C245:AH245">C244/107223</f>
        <v>0.009662106077986999</v>
      </c>
      <c r="D245" s="5">
        <f t="shared" si="36"/>
        <v>0.0031709614541656174</v>
      </c>
      <c r="E245" s="5">
        <f t="shared" si="36"/>
        <v>0.0027792544510039825</v>
      </c>
      <c r="F245" s="5">
        <f t="shared" si="36"/>
        <v>0.02122678902847337</v>
      </c>
      <c r="G245" s="5">
        <f t="shared" si="36"/>
        <v>0.0010818574373035637</v>
      </c>
      <c r="H245" s="5">
        <f t="shared" si="36"/>
        <v>0.007666265633306287</v>
      </c>
      <c r="I245" s="5">
        <f t="shared" si="36"/>
        <v>0.09889669194109472</v>
      </c>
      <c r="J245" s="5">
        <f t="shared" si="36"/>
        <v>0.5017859974072727</v>
      </c>
      <c r="K245" s="5">
        <f t="shared" si="36"/>
        <v>0.003581321171763521</v>
      </c>
      <c r="L245" s="5">
        <f t="shared" si="36"/>
        <v>0.01425067382930901</v>
      </c>
      <c r="M245" s="5">
        <f t="shared" si="36"/>
        <v>0.006854872555328614</v>
      </c>
      <c r="N245" s="5">
        <f t="shared" si="36"/>
        <v>0.035290935713419694</v>
      </c>
      <c r="O245" s="5">
        <f t="shared" si="36"/>
        <v>0.009969875866185427</v>
      </c>
      <c r="P245" s="5">
        <f t="shared" si="36"/>
        <v>0.0030683715247661414</v>
      </c>
      <c r="Q245" s="5">
        <f t="shared" si="36"/>
        <v>0.010035160366712367</v>
      </c>
      <c r="R245" s="5">
        <f t="shared" si="36"/>
        <v>0.008197867994739934</v>
      </c>
      <c r="S245" s="5">
        <f t="shared" si="36"/>
        <v>0.03699765908433825</v>
      </c>
      <c r="T245" s="5">
        <f t="shared" si="36"/>
        <v>0.011089038732361526</v>
      </c>
      <c r="U245" s="5">
        <f t="shared" si="36"/>
        <v>0.06610521996213499</v>
      </c>
      <c r="V245" s="5">
        <f t="shared" si="36"/>
        <v>0.015052740550068548</v>
      </c>
      <c r="W245" s="5">
        <f t="shared" si="36"/>
        <v>0.10669352657545489</v>
      </c>
      <c r="X245" s="5">
        <f t="shared" si="36"/>
        <v>0.009400968075879243</v>
      </c>
      <c r="Y245" s="5">
        <f t="shared" si="36"/>
        <v>0.002210346660697798</v>
      </c>
      <c r="Z245" s="5">
        <f t="shared" si="36"/>
        <v>0.0019492086585900412</v>
      </c>
      <c r="AA245" s="5">
        <f t="shared" si="36"/>
        <v>0.0009233093645952828</v>
      </c>
      <c r="AB245" s="5">
        <f t="shared" si="36"/>
        <v>0.00207977765964392</v>
      </c>
      <c r="AC245" s="5">
        <f t="shared" si="36"/>
        <v>0.00230361023287914</v>
      </c>
      <c r="AD245" s="5">
        <f t="shared" si="36"/>
        <v>0.00027979071654402505</v>
      </c>
      <c r="AE245" s="5">
        <f t="shared" si="36"/>
        <v>0.0012124264383574419</v>
      </c>
      <c r="AF245" s="5">
        <f t="shared" si="36"/>
        <v>0.002247652089570335</v>
      </c>
      <c r="AG245" s="5">
        <f t="shared" si="36"/>
        <v>0.0018652714436268338</v>
      </c>
      <c r="AH245" s="5">
        <f t="shared" si="36"/>
        <v>0.0020704513024257854</v>
      </c>
    </row>
    <row r="246" spans="2:34" ht="4.5" customHeight="1"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9.75" customHeight="1">
      <c r="A247" s="4" t="s">
        <v>96</v>
      </c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2:34" ht="9.75" customHeight="1">
      <c r="B248" s="6" t="s">
        <v>92</v>
      </c>
      <c r="C248" s="2">
        <v>180</v>
      </c>
      <c r="D248" s="2">
        <v>182</v>
      </c>
      <c r="E248" s="2">
        <v>361</v>
      </c>
      <c r="F248" s="2">
        <v>1137</v>
      </c>
      <c r="G248" s="2">
        <v>65</v>
      </c>
      <c r="H248" s="2">
        <v>497</v>
      </c>
      <c r="I248" s="2">
        <v>5973</v>
      </c>
      <c r="J248" s="2">
        <v>25845</v>
      </c>
      <c r="K248" s="2">
        <v>239</v>
      </c>
      <c r="L248" s="2">
        <v>1349</v>
      </c>
      <c r="M248" s="2">
        <v>616</v>
      </c>
      <c r="N248" s="2">
        <v>2393</v>
      </c>
      <c r="O248" s="2">
        <v>793</v>
      </c>
      <c r="P248" s="2">
        <v>353</v>
      </c>
      <c r="Q248" s="2">
        <v>564</v>
      </c>
      <c r="R248" s="2">
        <v>903</v>
      </c>
      <c r="S248" s="2">
        <v>3426</v>
      </c>
      <c r="T248" s="2">
        <v>1347</v>
      </c>
      <c r="U248" s="2">
        <v>7347</v>
      </c>
      <c r="V248" s="2">
        <v>1956</v>
      </c>
      <c r="W248" s="2">
        <v>9247</v>
      </c>
      <c r="X248" s="2">
        <v>564</v>
      </c>
      <c r="Y248" s="2">
        <v>143</v>
      </c>
      <c r="Z248" s="2">
        <v>103</v>
      </c>
      <c r="AA248" s="2">
        <v>54</v>
      </c>
      <c r="AB248" s="2">
        <v>184</v>
      </c>
      <c r="AC248" s="2">
        <v>179</v>
      </c>
      <c r="AD248" s="2">
        <v>54</v>
      </c>
      <c r="AE248" s="2">
        <v>142</v>
      </c>
      <c r="AF248" s="2">
        <v>184</v>
      </c>
      <c r="AG248" s="2">
        <v>110</v>
      </c>
      <c r="AH248" s="2">
        <v>144</v>
      </c>
    </row>
    <row r="249" spans="2:34" ht="9.75" customHeight="1">
      <c r="B249" s="6" t="s">
        <v>94</v>
      </c>
      <c r="C249" s="2">
        <v>58</v>
      </c>
      <c r="D249" s="2">
        <v>84</v>
      </c>
      <c r="E249" s="2">
        <v>135</v>
      </c>
      <c r="F249" s="2">
        <v>552</v>
      </c>
      <c r="G249" s="2">
        <v>22</v>
      </c>
      <c r="H249" s="2">
        <v>289</v>
      </c>
      <c r="I249" s="2">
        <v>1920</v>
      </c>
      <c r="J249" s="2">
        <v>9513</v>
      </c>
      <c r="K249" s="2">
        <v>89</v>
      </c>
      <c r="L249" s="2">
        <v>456</v>
      </c>
      <c r="M249" s="2">
        <v>348</v>
      </c>
      <c r="N249" s="2">
        <v>1693</v>
      </c>
      <c r="O249" s="2">
        <v>415</v>
      </c>
      <c r="P249" s="2">
        <v>113</v>
      </c>
      <c r="Q249" s="2">
        <v>372</v>
      </c>
      <c r="R249" s="2">
        <v>449</v>
      </c>
      <c r="S249" s="2">
        <v>1866</v>
      </c>
      <c r="T249" s="2">
        <v>473</v>
      </c>
      <c r="U249" s="2">
        <v>1799</v>
      </c>
      <c r="V249" s="2">
        <v>609</v>
      </c>
      <c r="W249" s="2">
        <v>5449</v>
      </c>
      <c r="X249" s="2">
        <v>273</v>
      </c>
      <c r="Y249" s="2">
        <v>51</v>
      </c>
      <c r="Z249" s="2">
        <v>52</v>
      </c>
      <c r="AA249" s="2">
        <v>31</v>
      </c>
      <c r="AB249" s="2">
        <v>70</v>
      </c>
      <c r="AC249" s="2">
        <v>61</v>
      </c>
      <c r="AD249" s="2">
        <v>13</v>
      </c>
      <c r="AE249" s="2">
        <v>33</v>
      </c>
      <c r="AF249" s="2">
        <v>70</v>
      </c>
      <c r="AG249" s="2">
        <v>55</v>
      </c>
      <c r="AH249" s="2">
        <v>57</v>
      </c>
    </row>
    <row r="250" spans="1:34" ht="9.75" customHeight="1">
      <c r="A250" s="4" t="s">
        <v>143</v>
      </c>
      <c r="C250" s="3">
        <v>238</v>
      </c>
      <c r="D250" s="3">
        <v>266</v>
      </c>
      <c r="E250" s="3">
        <v>496</v>
      </c>
      <c r="F250" s="3">
        <v>1689</v>
      </c>
      <c r="G250" s="3">
        <v>87</v>
      </c>
      <c r="H250" s="3">
        <v>786</v>
      </c>
      <c r="I250" s="3">
        <v>7893</v>
      </c>
      <c r="J250" s="3">
        <v>35358</v>
      </c>
      <c r="K250" s="3">
        <v>328</v>
      </c>
      <c r="L250" s="3">
        <v>1805</v>
      </c>
      <c r="M250" s="3">
        <v>964</v>
      </c>
      <c r="N250" s="3">
        <v>4086</v>
      </c>
      <c r="O250" s="3">
        <v>1208</v>
      </c>
      <c r="P250" s="3">
        <v>466</v>
      </c>
      <c r="Q250" s="3">
        <v>936</v>
      </c>
      <c r="R250" s="3">
        <v>1352</v>
      </c>
      <c r="S250" s="3">
        <v>5292</v>
      </c>
      <c r="T250" s="3">
        <v>1820</v>
      </c>
      <c r="U250" s="3">
        <v>9146</v>
      </c>
      <c r="V250" s="3">
        <v>2565</v>
      </c>
      <c r="W250" s="3">
        <v>14696</v>
      </c>
      <c r="X250" s="3">
        <v>837</v>
      </c>
      <c r="Y250" s="3">
        <v>194</v>
      </c>
      <c r="Z250" s="3">
        <v>155</v>
      </c>
      <c r="AA250" s="3">
        <v>85</v>
      </c>
      <c r="AB250" s="3">
        <v>254</v>
      </c>
      <c r="AC250" s="3">
        <v>240</v>
      </c>
      <c r="AD250" s="3">
        <v>67</v>
      </c>
      <c r="AE250" s="3">
        <v>175</v>
      </c>
      <c r="AF250" s="3">
        <v>254</v>
      </c>
      <c r="AG250" s="3">
        <v>165</v>
      </c>
      <c r="AH250" s="3">
        <v>201</v>
      </c>
    </row>
    <row r="251" spans="2:34" s="5" customFormat="1" ht="9.75" customHeight="1">
      <c r="B251" s="7" t="s">
        <v>144</v>
      </c>
      <c r="C251" s="5">
        <f aca="true" t="shared" si="37" ref="C251:AH251">C250/94104</f>
        <v>0.002529116721924679</v>
      </c>
      <c r="D251" s="5">
        <f t="shared" si="37"/>
        <v>0.002826659865680524</v>
      </c>
      <c r="E251" s="5">
        <f t="shared" si="37"/>
        <v>0.0052707642608178186</v>
      </c>
      <c r="F251" s="5">
        <f t="shared" si="37"/>
        <v>0.017948227492986482</v>
      </c>
      <c r="G251" s="5">
        <f t="shared" si="37"/>
        <v>0.0009245090538128029</v>
      </c>
      <c r="H251" s="5">
        <f t="shared" si="37"/>
        <v>0.008352461106860495</v>
      </c>
      <c r="I251" s="5">
        <f t="shared" si="37"/>
        <v>0.08387528691660291</v>
      </c>
      <c r="J251" s="5">
        <f t="shared" si="37"/>
        <v>0.3757332313185412</v>
      </c>
      <c r="K251" s="5">
        <f t="shared" si="37"/>
        <v>0.003485505398282751</v>
      </c>
      <c r="L251" s="5">
        <f t="shared" si="37"/>
        <v>0.019180906231403554</v>
      </c>
      <c r="M251" s="5">
        <f t="shared" si="37"/>
        <v>0.010243985377879792</v>
      </c>
      <c r="N251" s="5">
        <f t="shared" si="37"/>
        <v>0.04342004590665646</v>
      </c>
      <c r="O251" s="5">
        <f t="shared" si="37"/>
        <v>0.01283686134489501</v>
      </c>
      <c r="P251" s="5">
        <f t="shared" si="37"/>
        <v>0.004951968035365128</v>
      </c>
      <c r="Q251" s="5">
        <f t="shared" si="37"/>
        <v>0.009946442234123947</v>
      </c>
      <c r="R251" s="5">
        <f t="shared" si="37"/>
        <v>0.014367083227067924</v>
      </c>
      <c r="S251" s="5">
        <f t="shared" si="37"/>
        <v>0.056235654169854626</v>
      </c>
      <c r="T251" s="5">
        <f t="shared" si="37"/>
        <v>0.019340304344129897</v>
      </c>
      <c r="U251" s="5">
        <f t="shared" si="37"/>
        <v>0.09719034259967696</v>
      </c>
      <c r="V251" s="5">
        <f t="shared" si="37"/>
        <v>0.02725707727620505</v>
      </c>
      <c r="W251" s="5">
        <f t="shared" si="37"/>
        <v>0.15616764430842472</v>
      </c>
      <c r="X251" s="5">
        <f t="shared" si="37"/>
        <v>0.00889441469013007</v>
      </c>
      <c r="Y251" s="5">
        <f t="shared" si="37"/>
        <v>0.002061548924594066</v>
      </c>
      <c r="Z251" s="5">
        <f t="shared" si="37"/>
        <v>0.0016471138315055684</v>
      </c>
      <c r="AA251" s="5">
        <f t="shared" si="37"/>
        <v>0.0009032559721159568</v>
      </c>
      <c r="AB251" s="5">
        <f t="shared" si="37"/>
        <v>0.0026991413754994475</v>
      </c>
      <c r="AC251" s="5">
        <f t="shared" si="37"/>
        <v>0.002550369803621525</v>
      </c>
      <c r="AD251" s="5">
        <f t="shared" si="37"/>
        <v>0.0007119782368443425</v>
      </c>
      <c r="AE251" s="5">
        <f t="shared" si="37"/>
        <v>0.0018596446484740287</v>
      </c>
      <c r="AF251" s="5">
        <f t="shared" si="37"/>
        <v>0.0026991413754994475</v>
      </c>
      <c r="AG251" s="5">
        <f t="shared" si="37"/>
        <v>0.0017533792399897984</v>
      </c>
      <c r="AH251" s="5">
        <f t="shared" si="37"/>
        <v>0.0021359347105330273</v>
      </c>
    </row>
    <row r="252" spans="2:34" ht="4.5" customHeight="1"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9.75" customHeight="1">
      <c r="A253" s="4" t="s">
        <v>97</v>
      </c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2:34" ht="9.75" customHeight="1">
      <c r="B254" s="6" t="s">
        <v>92</v>
      </c>
      <c r="C254" s="2">
        <v>191</v>
      </c>
      <c r="D254" s="2">
        <v>287</v>
      </c>
      <c r="E254" s="2">
        <v>276</v>
      </c>
      <c r="F254" s="2">
        <v>973</v>
      </c>
      <c r="G254" s="2">
        <v>80</v>
      </c>
      <c r="H254" s="2">
        <v>583</v>
      </c>
      <c r="I254" s="2">
        <v>8044</v>
      </c>
      <c r="J254" s="2">
        <v>21794</v>
      </c>
      <c r="K254" s="2">
        <v>308</v>
      </c>
      <c r="L254" s="2">
        <v>1562</v>
      </c>
      <c r="M254" s="2">
        <v>612</v>
      </c>
      <c r="N254" s="2">
        <v>1188</v>
      </c>
      <c r="O254" s="2">
        <v>380</v>
      </c>
      <c r="P254" s="2">
        <v>259</v>
      </c>
      <c r="Q254" s="2">
        <v>243</v>
      </c>
      <c r="R254" s="2">
        <v>768</v>
      </c>
      <c r="S254" s="2">
        <v>1631</v>
      </c>
      <c r="T254" s="2">
        <v>679</v>
      </c>
      <c r="U254" s="2">
        <v>2645</v>
      </c>
      <c r="V254" s="2">
        <v>569</v>
      </c>
      <c r="W254" s="2">
        <v>2322</v>
      </c>
      <c r="X254" s="2">
        <v>308</v>
      </c>
      <c r="Y254" s="2">
        <v>168</v>
      </c>
      <c r="Z254" s="2">
        <v>107</v>
      </c>
      <c r="AA254" s="2">
        <v>42</v>
      </c>
      <c r="AB254" s="2">
        <v>110</v>
      </c>
      <c r="AC254" s="2">
        <v>142</v>
      </c>
      <c r="AD254" s="2">
        <v>62</v>
      </c>
      <c r="AE254" s="2">
        <v>123</v>
      </c>
      <c r="AF254" s="2">
        <v>177</v>
      </c>
      <c r="AG254" s="2">
        <v>94</v>
      </c>
      <c r="AH254" s="2">
        <v>120</v>
      </c>
    </row>
    <row r="255" spans="1:34" ht="9.75" customHeight="1">
      <c r="A255" s="4" t="s">
        <v>143</v>
      </c>
      <c r="C255" s="3">
        <v>191</v>
      </c>
      <c r="D255" s="3">
        <v>287</v>
      </c>
      <c r="E255" s="3">
        <v>276</v>
      </c>
      <c r="F255" s="3">
        <v>973</v>
      </c>
      <c r="G255" s="3">
        <v>80</v>
      </c>
      <c r="H255" s="3">
        <v>583</v>
      </c>
      <c r="I255" s="3">
        <v>8044</v>
      </c>
      <c r="J255" s="3">
        <v>21794</v>
      </c>
      <c r="K255" s="3">
        <v>308</v>
      </c>
      <c r="L255" s="3">
        <v>1562</v>
      </c>
      <c r="M255" s="3">
        <v>612</v>
      </c>
      <c r="N255" s="3">
        <v>1188</v>
      </c>
      <c r="O255" s="3">
        <v>380</v>
      </c>
      <c r="P255" s="3">
        <v>259</v>
      </c>
      <c r="Q255" s="3">
        <v>243</v>
      </c>
      <c r="R255" s="3">
        <v>768</v>
      </c>
      <c r="S255" s="3">
        <v>1631</v>
      </c>
      <c r="T255" s="3">
        <v>679</v>
      </c>
      <c r="U255" s="3">
        <v>2645</v>
      </c>
      <c r="V255" s="3">
        <v>569</v>
      </c>
      <c r="W255" s="3">
        <v>2322</v>
      </c>
      <c r="X255" s="3">
        <v>308</v>
      </c>
      <c r="Y255" s="3">
        <v>168</v>
      </c>
      <c r="Z255" s="3">
        <v>107</v>
      </c>
      <c r="AA255" s="3">
        <v>42</v>
      </c>
      <c r="AB255" s="3">
        <v>110</v>
      </c>
      <c r="AC255" s="3">
        <v>142</v>
      </c>
      <c r="AD255" s="3">
        <v>62</v>
      </c>
      <c r="AE255" s="3">
        <v>123</v>
      </c>
      <c r="AF255" s="3">
        <v>177</v>
      </c>
      <c r="AG255" s="3">
        <v>94</v>
      </c>
      <c r="AH255" s="3">
        <v>120</v>
      </c>
    </row>
    <row r="256" spans="2:34" s="5" customFormat="1" ht="9.75" customHeight="1">
      <c r="B256" s="7" t="s">
        <v>144</v>
      </c>
      <c r="C256" s="5">
        <f aca="true" t="shared" si="38" ref="C256:AH256">C255/46847</f>
        <v>0.004077102055627895</v>
      </c>
      <c r="D256" s="5">
        <f t="shared" si="38"/>
        <v>0.006126326125472282</v>
      </c>
      <c r="E256" s="5">
        <f t="shared" si="38"/>
        <v>0.005891519200802613</v>
      </c>
      <c r="F256" s="5">
        <f t="shared" si="38"/>
        <v>0.0207697397912353</v>
      </c>
      <c r="G256" s="5">
        <f t="shared" si="38"/>
        <v>0.0017076867248703225</v>
      </c>
      <c r="H256" s="5">
        <f t="shared" si="38"/>
        <v>0.012444767007492476</v>
      </c>
      <c r="I256" s="5">
        <f t="shared" si="38"/>
        <v>0.17170790018571094</v>
      </c>
      <c r="J256" s="5">
        <f t="shared" si="38"/>
        <v>0.4652165560227976</v>
      </c>
      <c r="K256" s="5">
        <f t="shared" si="38"/>
        <v>0.0065745938907507415</v>
      </c>
      <c r="L256" s="5">
        <f t="shared" si="38"/>
        <v>0.033342583303093046</v>
      </c>
      <c r="M256" s="5">
        <f t="shared" si="38"/>
        <v>0.013063803445257968</v>
      </c>
      <c r="N256" s="5">
        <f t="shared" si="38"/>
        <v>0.02535914786432429</v>
      </c>
      <c r="O256" s="5">
        <f t="shared" si="38"/>
        <v>0.008111511943134033</v>
      </c>
      <c r="P256" s="5">
        <f t="shared" si="38"/>
        <v>0.005528635771767669</v>
      </c>
      <c r="Q256" s="5">
        <f t="shared" si="38"/>
        <v>0.005187098426793605</v>
      </c>
      <c r="R256" s="5">
        <f t="shared" si="38"/>
        <v>0.016393792558755095</v>
      </c>
      <c r="S256" s="5">
        <f t="shared" si="38"/>
        <v>0.0348154631032937</v>
      </c>
      <c r="T256" s="5">
        <f t="shared" si="38"/>
        <v>0.014493991077336862</v>
      </c>
      <c r="U256" s="5">
        <f t="shared" si="38"/>
        <v>0.05646039234102504</v>
      </c>
      <c r="V256" s="5">
        <f t="shared" si="38"/>
        <v>0.012145921830640168</v>
      </c>
      <c r="W256" s="5">
        <f t="shared" si="38"/>
        <v>0.049565607189361115</v>
      </c>
      <c r="X256" s="5">
        <f t="shared" si="38"/>
        <v>0.0065745938907507415</v>
      </c>
      <c r="Y256" s="5">
        <f t="shared" si="38"/>
        <v>0.0035861421222276773</v>
      </c>
      <c r="Z256" s="5">
        <f t="shared" si="38"/>
        <v>0.0022840309945140564</v>
      </c>
      <c r="AA256" s="5">
        <f t="shared" si="38"/>
        <v>0.0008965355305569193</v>
      </c>
      <c r="AB256" s="5">
        <f t="shared" si="38"/>
        <v>0.0023480692466966934</v>
      </c>
      <c r="AC256" s="5">
        <f t="shared" si="38"/>
        <v>0.0030311439366448225</v>
      </c>
      <c r="AD256" s="5">
        <f t="shared" si="38"/>
        <v>0.0013234572117745</v>
      </c>
      <c r="AE256" s="5">
        <f t="shared" si="38"/>
        <v>0.0026255683394881208</v>
      </c>
      <c r="AF256" s="5">
        <f t="shared" si="38"/>
        <v>0.0037782568787755886</v>
      </c>
      <c r="AG256" s="5">
        <f t="shared" si="38"/>
        <v>0.002006531901722629</v>
      </c>
      <c r="AH256" s="5">
        <f t="shared" si="38"/>
        <v>0.002561530087305484</v>
      </c>
    </row>
    <row r="257" spans="2:34" ht="4.5" customHeight="1"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9.75" customHeight="1">
      <c r="A258" s="4" t="s">
        <v>98</v>
      </c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2:34" ht="9.75" customHeight="1">
      <c r="B259" s="6" t="s">
        <v>86</v>
      </c>
      <c r="C259" s="2">
        <v>123</v>
      </c>
      <c r="D259" s="2">
        <v>214</v>
      </c>
      <c r="E259" s="2">
        <v>357</v>
      </c>
      <c r="F259" s="2">
        <v>1175</v>
      </c>
      <c r="G259" s="2">
        <v>92</v>
      </c>
      <c r="H259" s="2">
        <v>643</v>
      </c>
      <c r="I259" s="2">
        <v>4836</v>
      </c>
      <c r="J259" s="2">
        <v>23146</v>
      </c>
      <c r="K259" s="2">
        <v>185</v>
      </c>
      <c r="L259" s="2">
        <v>1505</v>
      </c>
      <c r="M259" s="2">
        <v>2958</v>
      </c>
      <c r="N259" s="2">
        <v>3489</v>
      </c>
      <c r="O259" s="2">
        <v>1124</v>
      </c>
      <c r="P259" s="2">
        <v>329</v>
      </c>
      <c r="Q259" s="2">
        <v>823</v>
      </c>
      <c r="R259" s="2">
        <v>2055</v>
      </c>
      <c r="S259" s="2">
        <v>5115</v>
      </c>
      <c r="T259" s="2">
        <v>1025</v>
      </c>
      <c r="U259" s="2">
        <v>3554</v>
      </c>
      <c r="V259" s="2">
        <v>3009</v>
      </c>
      <c r="W259" s="2">
        <v>4067</v>
      </c>
      <c r="X259" s="2">
        <v>589</v>
      </c>
      <c r="Y259" s="2">
        <v>158</v>
      </c>
      <c r="Z259" s="2">
        <v>152</v>
      </c>
      <c r="AA259" s="2">
        <v>111</v>
      </c>
      <c r="AB259" s="2">
        <v>207</v>
      </c>
      <c r="AC259" s="2">
        <v>158</v>
      </c>
      <c r="AD259" s="2">
        <v>45</v>
      </c>
      <c r="AE259" s="2">
        <v>281</v>
      </c>
      <c r="AF259" s="2">
        <v>263</v>
      </c>
      <c r="AG259" s="2">
        <v>134</v>
      </c>
      <c r="AH259" s="2">
        <v>128</v>
      </c>
    </row>
    <row r="260" spans="1:34" ht="9.75" customHeight="1">
      <c r="A260" s="4" t="s">
        <v>143</v>
      </c>
      <c r="C260" s="3">
        <v>123</v>
      </c>
      <c r="D260" s="3">
        <v>214</v>
      </c>
      <c r="E260" s="3">
        <v>357</v>
      </c>
      <c r="F260" s="3">
        <v>1175</v>
      </c>
      <c r="G260" s="3">
        <v>92</v>
      </c>
      <c r="H260" s="3">
        <v>643</v>
      </c>
      <c r="I260" s="3">
        <v>4836</v>
      </c>
      <c r="J260" s="3">
        <v>23146</v>
      </c>
      <c r="K260" s="3">
        <v>185</v>
      </c>
      <c r="L260" s="3">
        <v>1505</v>
      </c>
      <c r="M260" s="3">
        <v>2958</v>
      </c>
      <c r="N260" s="3">
        <v>3489</v>
      </c>
      <c r="O260" s="3">
        <v>1124</v>
      </c>
      <c r="P260" s="3">
        <v>329</v>
      </c>
      <c r="Q260" s="3">
        <v>823</v>
      </c>
      <c r="R260" s="3">
        <v>2055</v>
      </c>
      <c r="S260" s="3">
        <v>5115</v>
      </c>
      <c r="T260" s="3">
        <v>1025</v>
      </c>
      <c r="U260" s="3">
        <v>3554</v>
      </c>
      <c r="V260" s="3">
        <v>3009</v>
      </c>
      <c r="W260" s="3">
        <v>4067</v>
      </c>
      <c r="X260" s="3">
        <v>589</v>
      </c>
      <c r="Y260" s="3">
        <v>158</v>
      </c>
      <c r="Z260" s="3">
        <v>152</v>
      </c>
      <c r="AA260" s="3">
        <v>111</v>
      </c>
      <c r="AB260" s="3">
        <v>207</v>
      </c>
      <c r="AC260" s="3">
        <v>158</v>
      </c>
      <c r="AD260" s="3">
        <v>45</v>
      </c>
      <c r="AE260" s="3">
        <v>281</v>
      </c>
      <c r="AF260" s="3">
        <v>263</v>
      </c>
      <c r="AG260" s="3">
        <v>134</v>
      </c>
      <c r="AH260" s="3">
        <v>128</v>
      </c>
    </row>
    <row r="261" spans="2:34" s="5" customFormat="1" ht="9.75" customHeight="1">
      <c r="B261" s="7" t="s">
        <v>144</v>
      </c>
      <c r="C261" s="5">
        <f aca="true" t="shared" si="39" ref="C261:AH261">C260/62050</f>
        <v>0.0019822723609991943</v>
      </c>
      <c r="D261" s="5">
        <f t="shared" si="39"/>
        <v>0.0034488315874294925</v>
      </c>
      <c r="E261" s="5">
        <f t="shared" si="39"/>
        <v>0.005753424657534247</v>
      </c>
      <c r="F261" s="5">
        <f t="shared" si="39"/>
        <v>0.01893634165995165</v>
      </c>
      <c r="G261" s="5">
        <f t="shared" si="39"/>
        <v>0.001482675261885576</v>
      </c>
      <c r="H261" s="5">
        <f t="shared" si="39"/>
        <v>0.010362610797743754</v>
      </c>
      <c r="I261" s="5">
        <f t="shared" si="39"/>
        <v>0.07793714746172442</v>
      </c>
      <c r="J261" s="5">
        <f t="shared" si="39"/>
        <v>0.37302175664786463</v>
      </c>
      <c r="K261" s="5">
        <f t="shared" si="39"/>
        <v>0.0029814665592264302</v>
      </c>
      <c r="L261" s="5">
        <f t="shared" si="39"/>
        <v>0.024254633360193394</v>
      </c>
      <c r="M261" s="5">
        <f t="shared" si="39"/>
        <v>0.04767123287671233</v>
      </c>
      <c r="N261" s="5">
        <f t="shared" si="39"/>
        <v>0.056228847703464944</v>
      </c>
      <c r="O261" s="5">
        <f t="shared" si="39"/>
        <v>0.018114423851732474</v>
      </c>
      <c r="P261" s="5">
        <f t="shared" si="39"/>
        <v>0.005302175664786462</v>
      </c>
      <c r="Q261" s="5">
        <f t="shared" si="39"/>
        <v>0.013263497179693795</v>
      </c>
      <c r="R261" s="5">
        <f t="shared" si="39"/>
        <v>0.033118452860596295</v>
      </c>
      <c r="S261" s="5">
        <f t="shared" si="39"/>
        <v>0.08243352135374697</v>
      </c>
      <c r="T261" s="5">
        <f t="shared" si="39"/>
        <v>0.016518936341659952</v>
      </c>
      <c r="U261" s="5">
        <f t="shared" si="39"/>
        <v>0.057276390008058016</v>
      </c>
      <c r="V261" s="5">
        <f t="shared" si="39"/>
        <v>0.048493150684931506</v>
      </c>
      <c r="W261" s="5">
        <f t="shared" si="39"/>
        <v>0.06554391619661563</v>
      </c>
      <c r="X261" s="5">
        <f t="shared" si="39"/>
        <v>0.009492344883158742</v>
      </c>
      <c r="Y261" s="5">
        <f t="shared" si="39"/>
        <v>0.002546333601933924</v>
      </c>
      <c r="Z261" s="5">
        <f t="shared" si="39"/>
        <v>0.002449637389202256</v>
      </c>
      <c r="AA261" s="5">
        <f t="shared" si="39"/>
        <v>0.0017888799355358581</v>
      </c>
      <c r="AB261" s="5">
        <f t="shared" si="39"/>
        <v>0.0033360193392425463</v>
      </c>
      <c r="AC261" s="5">
        <f t="shared" si="39"/>
        <v>0.002546333601933924</v>
      </c>
      <c r="AD261" s="5">
        <f t="shared" si="39"/>
        <v>0.0007252215954875101</v>
      </c>
      <c r="AE261" s="5">
        <f t="shared" si="39"/>
        <v>0.0045286059629331184</v>
      </c>
      <c r="AF261" s="5">
        <f t="shared" si="39"/>
        <v>0.004238517324738115</v>
      </c>
      <c r="AG261" s="5">
        <f t="shared" si="39"/>
        <v>0.0021595487510072523</v>
      </c>
      <c r="AH261" s="5">
        <f t="shared" si="39"/>
        <v>0.0020628525382755843</v>
      </c>
    </row>
    <row r="262" spans="2:34" ht="4.5" customHeight="1"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9.75" customHeight="1">
      <c r="A263" s="4" t="s">
        <v>99</v>
      </c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2:34" ht="9.75" customHeight="1">
      <c r="B264" s="6" t="s">
        <v>92</v>
      </c>
      <c r="C264" s="2">
        <v>184</v>
      </c>
      <c r="D264" s="2">
        <v>288</v>
      </c>
      <c r="E264" s="2">
        <v>291</v>
      </c>
      <c r="F264" s="2">
        <v>1536</v>
      </c>
      <c r="G264" s="2">
        <v>68</v>
      </c>
      <c r="H264" s="2">
        <v>638</v>
      </c>
      <c r="I264" s="2">
        <v>11553</v>
      </c>
      <c r="J264" s="2">
        <v>42092</v>
      </c>
      <c r="K264" s="2">
        <v>193</v>
      </c>
      <c r="L264" s="2">
        <v>1682</v>
      </c>
      <c r="M264" s="2">
        <v>452</v>
      </c>
      <c r="N264" s="2">
        <v>1933</v>
      </c>
      <c r="O264" s="2">
        <v>730</v>
      </c>
      <c r="P264" s="2">
        <v>391</v>
      </c>
      <c r="Q264" s="2">
        <v>480</v>
      </c>
      <c r="R264" s="2">
        <v>1783</v>
      </c>
      <c r="S264" s="2">
        <v>4105</v>
      </c>
      <c r="T264" s="2">
        <v>1173</v>
      </c>
      <c r="U264" s="2">
        <v>5331</v>
      </c>
      <c r="V264" s="2">
        <v>1749</v>
      </c>
      <c r="W264" s="2">
        <v>3867</v>
      </c>
      <c r="X264" s="2">
        <v>688</v>
      </c>
      <c r="Y264" s="2">
        <v>251</v>
      </c>
      <c r="Z264" s="2">
        <v>137</v>
      </c>
      <c r="AA264" s="2">
        <v>66</v>
      </c>
      <c r="AB264" s="2">
        <v>174</v>
      </c>
      <c r="AC264" s="2">
        <v>237</v>
      </c>
      <c r="AD264" s="2">
        <v>45</v>
      </c>
      <c r="AE264" s="2">
        <v>308</v>
      </c>
      <c r="AF264" s="2">
        <v>155</v>
      </c>
      <c r="AG264" s="2">
        <v>138</v>
      </c>
      <c r="AH264" s="2">
        <v>132</v>
      </c>
    </row>
    <row r="265" spans="2:34" ht="9.75" customHeight="1">
      <c r="B265" s="6" t="s">
        <v>86</v>
      </c>
      <c r="C265" s="2">
        <v>23</v>
      </c>
      <c r="D265" s="2">
        <v>51</v>
      </c>
      <c r="E265" s="2">
        <v>83</v>
      </c>
      <c r="F265" s="2">
        <v>326</v>
      </c>
      <c r="G265" s="2">
        <v>29</v>
      </c>
      <c r="H265" s="2">
        <v>172</v>
      </c>
      <c r="I265" s="2">
        <v>1389</v>
      </c>
      <c r="J265" s="2">
        <v>6537</v>
      </c>
      <c r="K265" s="2">
        <v>41</v>
      </c>
      <c r="L265" s="2">
        <v>349</v>
      </c>
      <c r="M265" s="2">
        <v>188</v>
      </c>
      <c r="N265" s="2">
        <v>1155</v>
      </c>
      <c r="O265" s="2">
        <v>477</v>
      </c>
      <c r="P265" s="2">
        <v>139</v>
      </c>
      <c r="Q265" s="2">
        <v>316</v>
      </c>
      <c r="R265" s="2">
        <v>1044</v>
      </c>
      <c r="S265" s="2">
        <v>2598</v>
      </c>
      <c r="T265" s="2">
        <v>455</v>
      </c>
      <c r="U265" s="2">
        <v>1310</v>
      </c>
      <c r="V265" s="2">
        <v>968</v>
      </c>
      <c r="W265" s="2">
        <v>1668</v>
      </c>
      <c r="X265" s="2">
        <v>159</v>
      </c>
      <c r="Y265" s="2">
        <v>48</v>
      </c>
      <c r="Z265" s="2">
        <v>52</v>
      </c>
      <c r="AA265" s="2">
        <v>29</v>
      </c>
      <c r="AB265" s="2">
        <v>42</v>
      </c>
      <c r="AC265" s="2">
        <v>98</v>
      </c>
      <c r="AD265" s="2">
        <v>10</v>
      </c>
      <c r="AE265" s="2">
        <v>91</v>
      </c>
      <c r="AF265" s="2">
        <v>76</v>
      </c>
      <c r="AG265" s="2">
        <v>58</v>
      </c>
      <c r="AH265" s="2">
        <v>37</v>
      </c>
    </row>
    <row r="266" spans="1:34" ht="9.75" customHeight="1">
      <c r="A266" s="4" t="s">
        <v>143</v>
      </c>
      <c r="C266" s="3">
        <v>207</v>
      </c>
      <c r="D266" s="3">
        <v>339</v>
      </c>
      <c r="E266" s="3">
        <v>374</v>
      </c>
      <c r="F266" s="3">
        <v>1862</v>
      </c>
      <c r="G266" s="3">
        <v>97</v>
      </c>
      <c r="H266" s="3">
        <v>810</v>
      </c>
      <c r="I266" s="3">
        <v>12942</v>
      </c>
      <c r="J266" s="3">
        <v>48629</v>
      </c>
      <c r="K266" s="3">
        <v>234</v>
      </c>
      <c r="L266" s="3">
        <v>2031</v>
      </c>
      <c r="M266" s="3">
        <v>640</v>
      </c>
      <c r="N266" s="3">
        <v>3088</v>
      </c>
      <c r="O266" s="3">
        <v>1207</v>
      </c>
      <c r="P266" s="3">
        <v>530</v>
      </c>
      <c r="Q266" s="3">
        <v>796</v>
      </c>
      <c r="R266" s="3">
        <v>2827</v>
      </c>
      <c r="S266" s="3">
        <v>6703</v>
      </c>
      <c r="T266" s="3">
        <v>1628</v>
      </c>
      <c r="U266" s="3">
        <v>6641</v>
      </c>
      <c r="V266" s="3">
        <v>2717</v>
      </c>
      <c r="W266" s="3">
        <v>5535</v>
      </c>
      <c r="X266" s="3">
        <v>847</v>
      </c>
      <c r="Y266" s="3">
        <v>299</v>
      </c>
      <c r="Z266" s="3">
        <v>189</v>
      </c>
      <c r="AA266" s="3">
        <v>95</v>
      </c>
      <c r="AB266" s="3">
        <v>216</v>
      </c>
      <c r="AC266" s="3">
        <v>335</v>
      </c>
      <c r="AD266" s="3">
        <v>55</v>
      </c>
      <c r="AE266" s="3">
        <v>399</v>
      </c>
      <c r="AF266" s="3">
        <v>231</v>
      </c>
      <c r="AG266" s="3">
        <v>196</v>
      </c>
      <c r="AH266" s="3">
        <v>169</v>
      </c>
    </row>
    <row r="267" spans="2:34" s="5" customFormat="1" ht="9.75" customHeight="1">
      <c r="B267" s="7" t="s">
        <v>144</v>
      </c>
      <c r="C267" s="5">
        <f aca="true" t="shared" si="40" ref="C267:AH267">C266/102868</f>
        <v>0.002012287591865303</v>
      </c>
      <c r="D267" s="5">
        <f t="shared" si="40"/>
        <v>0.0032954854765330326</v>
      </c>
      <c r="E267" s="5">
        <f t="shared" si="40"/>
        <v>0.0036357273398919003</v>
      </c>
      <c r="F267" s="5">
        <f t="shared" si="40"/>
        <v>0.01810086713069176</v>
      </c>
      <c r="G267" s="5">
        <f t="shared" si="40"/>
        <v>0.0009429560213088618</v>
      </c>
      <c r="H267" s="5">
        <f t="shared" si="40"/>
        <v>0.007874168837733795</v>
      </c>
      <c r="I267" s="5">
        <f t="shared" si="40"/>
        <v>0.1258117198740133</v>
      </c>
      <c r="J267" s="5">
        <f t="shared" si="40"/>
        <v>0.4727320449508107</v>
      </c>
      <c r="K267" s="5">
        <f t="shared" si="40"/>
        <v>0.0022747598864564294</v>
      </c>
      <c r="L267" s="5">
        <f t="shared" si="40"/>
        <v>0.019743749270910292</v>
      </c>
      <c r="M267" s="5">
        <f t="shared" si="40"/>
        <v>0.006221565501419295</v>
      </c>
      <c r="N267" s="5">
        <f t="shared" si="40"/>
        <v>0.030019053544348098</v>
      </c>
      <c r="O267" s="5">
        <f t="shared" si="40"/>
        <v>0.011733483687832951</v>
      </c>
      <c r="P267" s="5">
        <f t="shared" si="40"/>
        <v>0.005152233930862854</v>
      </c>
      <c r="Q267" s="5">
        <f t="shared" si="40"/>
        <v>0.007738072092390248</v>
      </c>
      <c r="R267" s="5">
        <f t="shared" si="40"/>
        <v>0.02748182136330054</v>
      </c>
      <c r="S267" s="5">
        <f t="shared" si="40"/>
        <v>0.06516117743127114</v>
      </c>
      <c r="T267" s="5">
        <f t="shared" si="40"/>
        <v>0.015826107244235332</v>
      </c>
      <c r="U267" s="5">
        <f t="shared" si="40"/>
        <v>0.06455846327332115</v>
      </c>
      <c r="V267" s="5">
        <f t="shared" si="40"/>
        <v>0.0264124897927441</v>
      </c>
      <c r="W267" s="5">
        <f t="shared" si="40"/>
        <v>0.05380682039118093</v>
      </c>
      <c r="X267" s="5">
        <f t="shared" si="40"/>
        <v>0.008233853093284598</v>
      </c>
      <c r="Y267" s="5">
        <f t="shared" si="40"/>
        <v>0.0029066376326943267</v>
      </c>
      <c r="Z267" s="5">
        <f t="shared" si="40"/>
        <v>0.0018373060621378855</v>
      </c>
      <c r="AA267" s="5">
        <f t="shared" si="40"/>
        <v>0.0009235136291169266</v>
      </c>
      <c r="AB267" s="5">
        <f t="shared" si="40"/>
        <v>0.002099778356729012</v>
      </c>
      <c r="AC267" s="5">
        <f t="shared" si="40"/>
        <v>0.003256600692149162</v>
      </c>
      <c r="AD267" s="5">
        <f t="shared" si="40"/>
        <v>0.0005346657852782206</v>
      </c>
      <c r="AE267" s="5">
        <f t="shared" si="40"/>
        <v>0.0038787572422910913</v>
      </c>
      <c r="AF267" s="5">
        <f t="shared" si="40"/>
        <v>0.0022455962981685266</v>
      </c>
      <c r="AG267" s="5">
        <f t="shared" si="40"/>
        <v>0.001905354434809659</v>
      </c>
      <c r="AH267" s="5">
        <f t="shared" si="40"/>
        <v>0.0016428821402185326</v>
      </c>
    </row>
    <row r="268" spans="2:34" ht="4.5" customHeight="1"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9.75" customHeight="1">
      <c r="A269" s="4" t="s">
        <v>101</v>
      </c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2:34" ht="9.75" customHeight="1">
      <c r="B270" s="6" t="s">
        <v>100</v>
      </c>
      <c r="C270" s="2">
        <v>75</v>
      </c>
      <c r="D270" s="2">
        <v>199</v>
      </c>
      <c r="E270" s="2">
        <v>311</v>
      </c>
      <c r="F270" s="2">
        <v>1261</v>
      </c>
      <c r="G270" s="2">
        <v>62</v>
      </c>
      <c r="H270" s="2">
        <v>478</v>
      </c>
      <c r="I270" s="2">
        <v>4179</v>
      </c>
      <c r="J270" s="2">
        <v>30699</v>
      </c>
      <c r="K270" s="2">
        <v>196</v>
      </c>
      <c r="L270" s="2">
        <v>1075</v>
      </c>
      <c r="M270" s="2">
        <v>601</v>
      </c>
      <c r="N270" s="2">
        <v>5049</v>
      </c>
      <c r="O270" s="2">
        <v>2630</v>
      </c>
      <c r="P270" s="2">
        <v>219</v>
      </c>
      <c r="Q270" s="2">
        <v>1332</v>
      </c>
      <c r="R270" s="2">
        <v>569</v>
      </c>
      <c r="S270" s="2">
        <v>6568</v>
      </c>
      <c r="T270" s="2">
        <v>1135</v>
      </c>
      <c r="U270" s="2">
        <v>5506</v>
      </c>
      <c r="V270" s="2">
        <v>2186</v>
      </c>
      <c r="W270" s="2">
        <v>4675</v>
      </c>
      <c r="X270" s="2">
        <v>711</v>
      </c>
      <c r="Y270" s="2">
        <v>101</v>
      </c>
      <c r="Z270" s="2">
        <v>183</v>
      </c>
      <c r="AA270" s="2">
        <v>154</v>
      </c>
      <c r="AB270" s="2">
        <v>155</v>
      </c>
      <c r="AC270" s="2">
        <v>127</v>
      </c>
      <c r="AD270" s="2">
        <v>28</v>
      </c>
      <c r="AE270" s="2">
        <v>109</v>
      </c>
      <c r="AF270" s="2">
        <v>127</v>
      </c>
      <c r="AG270" s="2">
        <v>105</v>
      </c>
      <c r="AH270" s="2">
        <v>150</v>
      </c>
    </row>
    <row r="271" spans="2:34" ht="9.75" customHeight="1">
      <c r="B271" s="6" t="s">
        <v>86</v>
      </c>
      <c r="C271" s="2">
        <v>44</v>
      </c>
      <c r="D271" s="2">
        <v>60</v>
      </c>
      <c r="E271" s="2">
        <v>126</v>
      </c>
      <c r="F271" s="2">
        <v>481</v>
      </c>
      <c r="G271" s="2">
        <v>31</v>
      </c>
      <c r="H271" s="2">
        <v>170</v>
      </c>
      <c r="I271" s="2">
        <v>1130</v>
      </c>
      <c r="J271" s="2">
        <v>6207</v>
      </c>
      <c r="K271" s="2">
        <v>104</v>
      </c>
      <c r="L271" s="2">
        <v>313</v>
      </c>
      <c r="M271" s="2">
        <v>269</v>
      </c>
      <c r="N271" s="2">
        <v>1664</v>
      </c>
      <c r="O271" s="2">
        <v>971</v>
      </c>
      <c r="P271" s="2">
        <v>163</v>
      </c>
      <c r="Q271" s="2">
        <v>494</v>
      </c>
      <c r="R271" s="2">
        <v>220</v>
      </c>
      <c r="S271" s="2">
        <v>3091</v>
      </c>
      <c r="T271" s="2">
        <v>505</v>
      </c>
      <c r="U271" s="2">
        <v>2143</v>
      </c>
      <c r="V271" s="2">
        <v>1434</v>
      </c>
      <c r="W271" s="2">
        <v>1534</v>
      </c>
      <c r="X271" s="2">
        <v>251</v>
      </c>
      <c r="Y271" s="2">
        <v>66</v>
      </c>
      <c r="Z271" s="2">
        <v>104</v>
      </c>
      <c r="AA271" s="2">
        <v>95</v>
      </c>
      <c r="AB271" s="2">
        <v>76</v>
      </c>
      <c r="AC271" s="2">
        <v>93</v>
      </c>
      <c r="AD271" s="2">
        <v>12</v>
      </c>
      <c r="AE271" s="2">
        <v>57</v>
      </c>
      <c r="AF271" s="2">
        <v>101</v>
      </c>
      <c r="AG271" s="2">
        <v>45</v>
      </c>
      <c r="AH271" s="2">
        <v>51</v>
      </c>
    </row>
    <row r="272" spans="1:34" ht="9.75" customHeight="1">
      <c r="A272" s="4" t="s">
        <v>143</v>
      </c>
      <c r="C272" s="3">
        <v>119</v>
      </c>
      <c r="D272" s="3">
        <v>259</v>
      </c>
      <c r="E272" s="3">
        <v>437</v>
      </c>
      <c r="F272" s="3">
        <v>1742</v>
      </c>
      <c r="G272" s="3">
        <v>93</v>
      </c>
      <c r="H272" s="3">
        <v>648</v>
      </c>
      <c r="I272" s="3">
        <v>5309</v>
      </c>
      <c r="J272" s="3">
        <v>36906</v>
      </c>
      <c r="K272" s="3">
        <v>300</v>
      </c>
      <c r="L272" s="3">
        <v>1388</v>
      </c>
      <c r="M272" s="3">
        <v>870</v>
      </c>
      <c r="N272" s="3">
        <v>6713</v>
      </c>
      <c r="O272" s="3">
        <v>3601</v>
      </c>
      <c r="P272" s="3">
        <v>382</v>
      </c>
      <c r="Q272" s="3">
        <v>1826</v>
      </c>
      <c r="R272" s="3">
        <v>789</v>
      </c>
      <c r="S272" s="3">
        <v>9659</v>
      </c>
      <c r="T272" s="3">
        <v>1640</v>
      </c>
      <c r="U272" s="3">
        <v>7649</v>
      </c>
      <c r="V272" s="3">
        <v>3620</v>
      </c>
      <c r="W272" s="3">
        <v>6209</v>
      </c>
      <c r="X272" s="3">
        <v>962</v>
      </c>
      <c r="Y272" s="3">
        <v>167</v>
      </c>
      <c r="Z272" s="3">
        <v>287</v>
      </c>
      <c r="AA272" s="3">
        <v>249</v>
      </c>
      <c r="AB272" s="3">
        <v>231</v>
      </c>
      <c r="AC272" s="3">
        <v>220</v>
      </c>
      <c r="AD272" s="3">
        <v>40</v>
      </c>
      <c r="AE272" s="3">
        <v>166</v>
      </c>
      <c r="AF272" s="3">
        <v>228</v>
      </c>
      <c r="AG272" s="3">
        <v>150</v>
      </c>
      <c r="AH272" s="3">
        <v>201</v>
      </c>
    </row>
    <row r="273" spans="2:34" s="5" customFormat="1" ht="9.75" customHeight="1">
      <c r="B273" s="7" t="s">
        <v>144</v>
      </c>
      <c r="C273" s="5">
        <f aca="true" t="shared" si="41" ref="C273:AH273">C272/93060</f>
        <v>0.0012787448957661725</v>
      </c>
      <c r="D273" s="5">
        <f t="shared" si="41"/>
        <v>0.002783150655491081</v>
      </c>
      <c r="E273" s="5">
        <f t="shared" si="41"/>
        <v>0.004695895121427036</v>
      </c>
      <c r="F273" s="5">
        <f t="shared" si="41"/>
        <v>0.018719105953148508</v>
      </c>
      <c r="G273" s="5">
        <f t="shared" si="41"/>
        <v>0.0009993552546744037</v>
      </c>
      <c r="H273" s="5">
        <f t="shared" si="41"/>
        <v>0.006963249516441006</v>
      </c>
      <c r="I273" s="5">
        <f t="shared" si="41"/>
        <v>0.05704921555985386</v>
      </c>
      <c r="J273" s="5">
        <f t="shared" si="41"/>
        <v>0.39658284977433916</v>
      </c>
      <c r="K273" s="5">
        <f t="shared" si="41"/>
        <v>0.003223726627981947</v>
      </c>
      <c r="L273" s="5">
        <f t="shared" si="41"/>
        <v>0.014915108532129809</v>
      </c>
      <c r="M273" s="5">
        <f t="shared" si="41"/>
        <v>0.009348807221147646</v>
      </c>
      <c r="N273" s="5">
        <f t="shared" si="41"/>
        <v>0.07213625617880937</v>
      </c>
      <c r="O273" s="5">
        <f t="shared" si="41"/>
        <v>0.03869546529120997</v>
      </c>
      <c r="P273" s="5">
        <f t="shared" si="41"/>
        <v>0.004104878572963679</v>
      </c>
      <c r="Q273" s="5">
        <f t="shared" si="41"/>
        <v>0.019621749408983452</v>
      </c>
      <c r="R273" s="5">
        <f t="shared" si="41"/>
        <v>0.00847840103159252</v>
      </c>
      <c r="S273" s="5">
        <f t="shared" si="41"/>
        <v>0.10379325166559208</v>
      </c>
      <c r="T273" s="5">
        <f t="shared" si="41"/>
        <v>0.017623038899634645</v>
      </c>
      <c r="U273" s="5">
        <f t="shared" si="41"/>
        <v>0.08219428325811305</v>
      </c>
      <c r="V273" s="5">
        <f t="shared" si="41"/>
        <v>0.03889963464431549</v>
      </c>
      <c r="W273" s="5">
        <f t="shared" si="41"/>
        <v>0.0667203954437997</v>
      </c>
      <c r="X273" s="5">
        <f t="shared" si="41"/>
        <v>0.010337416720395443</v>
      </c>
      <c r="Y273" s="5">
        <f t="shared" si="41"/>
        <v>0.001794541156243284</v>
      </c>
      <c r="Z273" s="5">
        <f t="shared" si="41"/>
        <v>0.0030840318074360626</v>
      </c>
      <c r="AA273" s="5">
        <f t="shared" si="41"/>
        <v>0.002675693101225016</v>
      </c>
      <c r="AB273" s="5">
        <f t="shared" si="41"/>
        <v>0.0024822695035460994</v>
      </c>
      <c r="AC273" s="5">
        <f t="shared" si="41"/>
        <v>0.002364066193853428</v>
      </c>
      <c r="AD273" s="5">
        <f t="shared" si="41"/>
        <v>0.0004298302170642596</v>
      </c>
      <c r="AE273" s="5">
        <f t="shared" si="41"/>
        <v>0.0017837954008166775</v>
      </c>
      <c r="AF273" s="5">
        <f t="shared" si="41"/>
        <v>0.00245003223726628</v>
      </c>
      <c r="AG273" s="5">
        <f t="shared" si="41"/>
        <v>0.0016118633139909735</v>
      </c>
      <c r="AH273" s="5">
        <f t="shared" si="41"/>
        <v>0.0021598968407479046</v>
      </c>
    </row>
    <row r="274" spans="2:34" ht="4.5" customHeight="1"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9.75" customHeight="1">
      <c r="A275" s="4" t="s">
        <v>102</v>
      </c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2:34" ht="9.75" customHeight="1">
      <c r="B276" s="6" t="s">
        <v>92</v>
      </c>
      <c r="C276" s="2">
        <v>170</v>
      </c>
      <c r="D276" s="2">
        <v>298</v>
      </c>
      <c r="E276" s="2">
        <v>264</v>
      </c>
      <c r="F276" s="2">
        <v>1760</v>
      </c>
      <c r="G276" s="2">
        <v>100</v>
      </c>
      <c r="H276" s="2">
        <v>629</v>
      </c>
      <c r="I276" s="2">
        <v>15791</v>
      </c>
      <c r="J276" s="2">
        <v>41834</v>
      </c>
      <c r="K276" s="2">
        <v>265</v>
      </c>
      <c r="L276" s="2">
        <v>2274</v>
      </c>
      <c r="M276" s="2">
        <v>314</v>
      </c>
      <c r="N276" s="2">
        <v>1830</v>
      </c>
      <c r="O276" s="2">
        <v>880</v>
      </c>
      <c r="P276" s="2">
        <v>429</v>
      </c>
      <c r="Q276" s="2">
        <v>415</v>
      </c>
      <c r="R276" s="2">
        <v>703</v>
      </c>
      <c r="S276" s="2">
        <v>2964</v>
      </c>
      <c r="T276" s="2">
        <v>1542</v>
      </c>
      <c r="U276" s="2">
        <v>4558</v>
      </c>
      <c r="V276" s="2">
        <v>1207</v>
      </c>
      <c r="W276" s="2">
        <v>3370</v>
      </c>
      <c r="X276" s="2">
        <v>603</v>
      </c>
      <c r="Y276" s="2">
        <v>266</v>
      </c>
      <c r="Z276" s="2">
        <v>114</v>
      </c>
      <c r="AA276" s="2">
        <v>69</v>
      </c>
      <c r="AB276" s="2">
        <v>142</v>
      </c>
      <c r="AC276" s="2">
        <v>214</v>
      </c>
      <c r="AD276" s="2">
        <v>101</v>
      </c>
      <c r="AE276" s="2">
        <v>195</v>
      </c>
      <c r="AF276" s="2">
        <v>178</v>
      </c>
      <c r="AG276" s="2">
        <v>165</v>
      </c>
      <c r="AH276" s="2">
        <v>146</v>
      </c>
    </row>
    <row r="277" spans="1:34" ht="9.75" customHeight="1">
      <c r="A277" s="4" t="s">
        <v>143</v>
      </c>
      <c r="C277" s="3">
        <v>170</v>
      </c>
      <c r="D277" s="3">
        <v>298</v>
      </c>
      <c r="E277" s="3">
        <v>264</v>
      </c>
      <c r="F277" s="3">
        <v>1760</v>
      </c>
      <c r="G277" s="3">
        <v>100</v>
      </c>
      <c r="H277" s="3">
        <v>629</v>
      </c>
      <c r="I277" s="3">
        <v>15791</v>
      </c>
      <c r="J277" s="3">
        <v>41834</v>
      </c>
      <c r="K277" s="3">
        <v>265</v>
      </c>
      <c r="L277" s="3">
        <v>2274</v>
      </c>
      <c r="M277" s="3">
        <v>314</v>
      </c>
      <c r="N277" s="3">
        <v>1830</v>
      </c>
      <c r="O277" s="3">
        <v>880</v>
      </c>
      <c r="P277" s="3">
        <v>429</v>
      </c>
      <c r="Q277" s="3">
        <v>415</v>
      </c>
      <c r="R277" s="3">
        <v>703</v>
      </c>
      <c r="S277" s="3">
        <v>2964</v>
      </c>
      <c r="T277" s="3">
        <v>1542</v>
      </c>
      <c r="U277" s="3">
        <v>4558</v>
      </c>
      <c r="V277" s="3">
        <v>1207</v>
      </c>
      <c r="W277" s="3">
        <v>3370</v>
      </c>
      <c r="X277" s="3">
        <v>603</v>
      </c>
      <c r="Y277" s="3">
        <v>266</v>
      </c>
      <c r="Z277" s="3">
        <v>114</v>
      </c>
      <c r="AA277" s="3">
        <v>69</v>
      </c>
      <c r="AB277" s="3">
        <v>142</v>
      </c>
      <c r="AC277" s="3">
        <v>214</v>
      </c>
      <c r="AD277" s="3">
        <v>101</v>
      </c>
      <c r="AE277" s="3">
        <v>195</v>
      </c>
      <c r="AF277" s="3">
        <v>178</v>
      </c>
      <c r="AG277" s="3">
        <v>165</v>
      </c>
      <c r="AH277" s="3">
        <v>146</v>
      </c>
    </row>
    <row r="278" spans="2:34" s="5" customFormat="1" ht="9.75" customHeight="1">
      <c r="B278" s="7" t="s">
        <v>144</v>
      </c>
      <c r="C278" s="5">
        <f aca="true" t="shared" si="42" ref="C278:AH278">C277/83790</f>
        <v>0.0020288817281298483</v>
      </c>
      <c r="D278" s="5">
        <f t="shared" si="42"/>
        <v>0.003556510323427617</v>
      </c>
      <c r="E278" s="5">
        <f t="shared" si="42"/>
        <v>0.003150733977801647</v>
      </c>
      <c r="F278" s="5">
        <f t="shared" si="42"/>
        <v>0.021004893185344313</v>
      </c>
      <c r="G278" s="5">
        <f t="shared" si="42"/>
        <v>0.0011934598400763815</v>
      </c>
      <c r="H278" s="5">
        <f t="shared" si="42"/>
        <v>0.007506862394080439</v>
      </c>
      <c r="I278" s="5">
        <f t="shared" si="42"/>
        <v>0.18845924334646139</v>
      </c>
      <c r="J278" s="5">
        <f t="shared" si="42"/>
        <v>0.4992719894975534</v>
      </c>
      <c r="K278" s="5">
        <f t="shared" si="42"/>
        <v>0.003162668576202411</v>
      </c>
      <c r="L278" s="5">
        <f t="shared" si="42"/>
        <v>0.027139276763336915</v>
      </c>
      <c r="M278" s="5">
        <f t="shared" si="42"/>
        <v>0.0037474638978398376</v>
      </c>
      <c r="N278" s="5">
        <f t="shared" si="42"/>
        <v>0.02184031507339778</v>
      </c>
      <c r="O278" s="5">
        <f t="shared" si="42"/>
        <v>0.010502446592672156</v>
      </c>
      <c r="P278" s="5">
        <f t="shared" si="42"/>
        <v>0.005119942713927676</v>
      </c>
      <c r="Q278" s="5">
        <f t="shared" si="42"/>
        <v>0.004952858336316983</v>
      </c>
      <c r="R278" s="5">
        <f t="shared" si="42"/>
        <v>0.008390022675736962</v>
      </c>
      <c r="S278" s="5">
        <f t="shared" si="42"/>
        <v>0.03537414965986395</v>
      </c>
      <c r="T278" s="5">
        <f t="shared" si="42"/>
        <v>0.018403150733977802</v>
      </c>
      <c r="U278" s="5">
        <f t="shared" si="42"/>
        <v>0.05439789951068147</v>
      </c>
      <c r="V278" s="5">
        <f t="shared" si="42"/>
        <v>0.014405060269721924</v>
      </c>
      <c r="W278" s="5">
        <f t="shared" si="42"/>
        <v>0.04021959661057405</v>
      </c>
      <c r="X278" s="5">
        <f t="shared" si="42"/>
        <v>0.00719656283566058</v>
      </c>
      <c r="Y278" s="5">
        <f t="shared" si="42"/>
        <v>0.0031746031746031746</v>
      </c>
      <c r="Z278" s="5">
        <f t="shared" si="42"/>
        <v>0.0013605442176870747</v>
      </c>
      <c r="AA278" s="5">
        <f t="shared" si="42"/>
        <v>0.0008234872896527032</v>
      </c>
      <c r="AB278" s="5">
        <f t="shared" si="42"/>
        <v>0.0016947129729084616</v>
      </c>
      <c r="AC278" s="5">
        <f t="shared" si="42"/>
        <v>0.0025540040577634563</v>
      </c>
      <c r="AD278" s="5">
        <f t="shared" si="42"/>
        <v>0.0012053944384771453</v>
      </c>
      <c r="AE278" s="5">
        <f t="shared" si="42"/>
        <v>0.002327246688148944</v>
      </c>
      <c r="AF278" s="5">
        <f t="shared" si="42"/>
        <v>0.002124358515335959</v>
      </c>
      <c r="AG278" s="5">
        <f t="shared" si="42"/>
        <v>0.0019692087361260296</v>
      </c>
      <c r="AH278" s="5">
        <f t="shared" si="42"/>
        <v>0.001742451366511517</v>
      </c>
    </row>
    <row r="279" spans="2:34" ht="4.5" customHeight="1"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9.75" customHeight="1">
      <c r="A280" s="4" t="s">
        <v>103</v>
      </c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2:34" ht="9.75" customHeight="1">
      <c r="B281" s="6" t="s">
        <v>92</v>
      </c>
      <c r="C281" s="2">
        <v>5</v>
      </c>
      <c r="D281" s="2">
        <v>3</v>
      </c>
      <c r="E281" s="2">
        <v>2</v>
      </c>
      <c r="F281" s="2">
        <v>29</v>
      </c>
      <c r="G281" s="2">
        <v>0</v>
      </c>
      <c r="H281" s="2">
        <v>11</v>
      </c>
      <c r="I281" s="2">
        <v>181</v>
      </c>
      <c r="J281" s="2">
        <v>1129</v>
      </c>
      <c r="K281" s="2">
        <v>0</v>
      </c>
      <c r="L281" s="2">
        <v>16</v>
      </c>
      <c r="M281" s="2">
        <v>16</v>
      </c>
      <c r="N281" s="2">
        <v>97</v>
      </c>
      <c r="O281" s="2">
        <v>34</v>
      </c>
      <c r="P281" s="2">
        <v>18</v>
      </c>
      <c r="Q281" s="2">
        <v>21</v>
      </c>
      <c r="R281" s="2">
        <v>20</v>
      </c>
      <c r="S281" s="2">
        <v>165</v>
      </c>
      <c r="T281" s="2">
        <v>95</v>
      </c>
      <c r="U281" s="2">
        <v>231</v>
      </c>
      <c r="V281" s="2">
        <v>68</v>
      </c>
      <c r="W281" s="2">
        <v>187</v>
      </c>
      <c r="X281" s="2">
        <v>14</v>
      </c>
      <c r="Y281" s="2">
        <v>2</v>
      </c>
      <c r="Z281" s="2">
        <v>5</v>
      </c>
      <c r="AA281" s="2">
        <v>3</v>
      </c>
      <c r="AB281" s="2">
        <v>3</v>
      </c>
      <c r="AC281" s="2">
        <v>2</v>
      </c>
      <c r="AD281" s="2">
        <v>0</v>
      </c>
      <c r="AE281" s="2">
        <v>8</v>
      </c>
      <c r="AF281" s="2">
        <v>7</v>
      </c>
      <c r="AG281" s="2">
        <v>3</v>
      </c>
      <c r="AH281" s="2">
        <v>2</v>
      </c>
    </row>
    <row r="282" spans="2:34" ht="9.75" customHeight="1">
      <c r="B282" s="6" t="s">
        <v>94</v>
      </c>
      <c r="C282" s="2">
        <v>145</v>
      </c>
      <c r="D282" s="2">
        <v>284</v>
      </c>
      <c r="E282" s="2">
        <v>324</v>
      </c>
      <c r="F282" s="2">
        <v>1496</v>
      </c>
      <c r="G282" s="2">
        <v>82</v>
      </c>
      <c r="H282" s="2">
        <v>644</v>
      </c>
      <c r="I282" s="2">
        <v>7360</v>
      </c>
      <c r="J282" s="2">
        <v>35170</v>
      </c>
      <c r="K282" s="2">
        <v>201</v>
      </c>
      <c r="L282" s="2">
        <v>1294</v>
      </c>
      <c r="M282" s="2">
        <v>409</v>
      </c>
      <c r="N282" s="2">
        <v>5137</v>
      </c>
      <c r="O282" s="2">
        <v>2070</v>
      </c>
      <c r="P282" s="2">
        <v>383</v>
      </c>
      <c r="Q282" s="2">
        <v>981</v>
      </c>
      <c r="R282" s="2">
        <v>633</v>
      </c>
      <c r="S282" s="2">
        <v>6739</v>
      </c>
      <c r="T282" s="2">
        <v>2187</v>
      </c>
      <c r="U282" s="2">
        <v>6392</v>
      </c>
      <c r="V282" s="2">
        <v>1848</v>
      </c>
      <c r="W282" s="2">
        <v>6447</v>
      </c>
      <c r="X282" s="2">
        <v>812</v>
      </c>
      <c r="Y282" s="2">
        <v>144</v>
      </c>
      <c r="Z282" s="2">
        <v>235</v>
      </c>
      <c r="AA282" s="2">
        <v>80</v>
      </c>
      <c r="AB282" s="2">
        <v>209</v>
      </c>
      <c r="AC282" s="2">
        <v>305</v>
      </c>
      <c r="AD282" s="2">
        <v>16</v>
      </c>
      <c r="AE282" s="2">
        <v>196</v>
      </c>
      <c r="AF282" s="2">
        <v>230</v>
      </c>
      <c r="AG282" s="2">
        <v>194</v>
      </c>
      <c r="AH282" s="2">
        <v>153</v>
      </c>
    </row>
    <row r="283" spans="1:34" ht="9.75" customHeight="1">
      <c r="A283" s="4" t="s">
        <v>143</v>
      </c>
      <c r="C283" s="3">
        <v>150</v>
      </c>
      <c r="D283" s="3">
        <v>287</v>
      </c>
      <c r="E283" s="3">
        <v>326</v>
      </c>
      <c r="F283" s="3">
        <v>1525</v>
      </c>
      <c r="G283" s="3">
        <v>82</v>
      </c>
      <c r="H283" s="3">
        <v>655</v>
      </c>
      <c r="I283" s="3">
        <v>7541</v>
      </c>
      <c r="J283" s="3">
        <v>36299</v>
      </c>
      <c r="K283" s="3">
        <v>201</v>
      </c>
      <c r="L283" s="3">
        <v>1310</v>
      </c>
      <c r="M283" s="3">
        <v>425</v>
      </c>
      <c r="N283" s="3">
        <v>5234</v>
      </c>
      <c r="O283" s="3">
        <v>2104</v>
      </c>
      <c r="P283" s="3">
        <v>401</v>
      </c>
      <c r="Q283" s="3">
        <v>1002</v>
      </c>
      <c r="R283" s="3">
        <v>653</v>
      </c>
      <c r="S283" s="3">
        <v>6904</v>
      </c>
      <c r="T283" s="3">
        <v>2282</v>
      </c>
      <c r="U283" s="3">
        <v>6623</v>
      </c>
      <c r="V283" s="3">
        <v>1916</v>
      </c>
      <c r="W283" s="3">
        <v>6634</v>
      </c>
      <c r="X283" s="3">
        <v>826</v>
      </c>
      <c r="Y283" s="3">
        <v>146</v>
      </c>
      <c r="Z283" s="3">
        <v>240</v>
      </c>
      <c r="AA283" s="3">
        <v>83</v>
      </c>
      <c r="AB283" s="3">
        <v>212</v>
      </c>
      <c r="AC283" s="3">
        <v>307</v>
      </c>
      <c r="AD283" s="3">
        <v>16</v>
      </c>
      <c r="AE283" s="3">
        <v>204</v>
      </c>
      <c r="AF283" s="3">
        <v>237</v>
      </c>
      <c r="AG283" s="3">
        <v>197</v>
      </c>
      <c r="AH283" s="3">
        <v>155</v>
      </c>
    </row>
    <row r="284" spans="2:34" s="5" customFormat="1" ht="9.75" customHeight="1">
      <c r="B284" s="7" t="s">
        <v>144</v>
      </c>
      <c r="C284" s="5">
        <f aca="true" t="shared" si="43" ref="C284:AH284">C283/85177</f>
        <v>0.0017610387780738932</v>
      </c>
      <c r="D284" s="5">
        <f t="shared" si="43"/>
        <v>0.003369454195381382</v>
      </c>
      <c r="E284" s="5">
        <f t="shared" si="43"/>
        <v>0.0038273242776805947</v>
      </c>
      <c r="F284" s="5">
        <f t="shared" si="43"/>
        <v>0.01790389424375125</v>
      </c>
      <c r="G284" s="5">
        <f t="shared" si="43"/>
        <v>0.000962701198680395</v>
      </c>
      <c r="H284" s="5">
        <f t="shared" si="43"/>
        <v>0.007689869330922667</v>
      </c>
      <c r="I284" s="5">
        <f t="shared" si="43"/>
        <v>0.08853328950303485</v>
      </c>
      <c r="J284" s="5">
        <f t="shared" si="43"/>
        <v>0.42615964403536166</v>
      </c>
      <c r="K284" s="5">
        <f t="shared" si="43"/>
        <v>0.002359791962619017</v>
      </c>
      <c r="L284" s="5">
        <f t="shared" si="43"/>
        <v>0.015379738661845334</v>
      </c>
      <c r="M284" s="5">
        <f t="shared" si="43"/>
        <v>0.004989609871209364</v>
      </c>
      <c r="N284" s="5">
        <f t="shared" si="43"/>
        <v>0.06144851309625838</v>
      </c>
      <c r="O284" s="5">
        <f t="shared" si="43"/>
        <v>0.024701503927116474</v>
      </c>
      <c r="P284" s="5">
        <f t="shared" si="43"/>
        <v>0.004707843666717541</v>
      </c>
      <c r="Q284" s="5">
        <f t="shared" si="43"/>
        <v>0.011763739037533607</v>
      </c>
      <c r="R284" s="5">
        <f t="shared" si="43"/>
        <v>0.007666388813881681</v>
      </c>
      <c r="S284" s="5">
        <f t="shared" si="43"/>
        <v>0.08105474482548106</v>
      </c>
      <c r="T284" s="5">
        <f t="shared" si="43"/>
        <v>0.02679126994376416</v>
      </c>
      <c r="U284" s="5">
        <f t="shared" si="43"/>
        <v>0.07775573218122263</v>
      </c>
      <c r="V284" s="5">
        <f t="shared" si="43"/>
        <v>0.02249433532526386</v>
      </c>
      <c r="W284" s="5">
        <f t="shared" si="43"/>
        <v>0.07788487502494805</v>
      </c>
      <c r="X284" s="5">
        <f t="shared" si="43"/>
        <v>0.009697453537926904</v>
      </c>
      <c r="Y284" s="5">
        <f t="shared" si="43"/>
        <v>0.0017140777439919228</v>
      </c>
      <c r="Z284" s="5">
        <f t="shared" si="43"/>
        <v>0.002817662044918229</v>
      </c>
      <c r="AA284" s="5">
        <f t="shared" si="43"/>
        <v>0.0009744414572008875</v>
      </c>
      <c r="AB284" s="5">
        <f t="shared" si="43"/>
        <v>0.0024889348063444356</v>
      </c>
      <c r="AC284" s="5">
        <f t="shared" si="43"/>
        <v>0.003604259365791235</v>
      </c>
      <c r="AD284" s="5">
        <f t="shared" si="43"/>
        <v>0.00018784413632788195</v>
      </c>
      <c r="AE284" s="5">
        <f t="shared" si="43"/>
        <v>0.0023950127381804948</v>
      </c>
      <c r="AF284" s="5">
        <f t="shared" si="43"/>
        <v>0.0027824412693567514</v>
      </c>
      <c r="AG284" s="5">
        <f t="shared" si="43"/>
        <v>0.0023128309285370464</v>
      </c>
      <c r="AH284" s="5">
        <f t="shared" si="43"/>
        <v>0.0018197400706763563</v>
      </c>
    </row>
    <row r="285" spans="2:34" ht="4.5" customHeight="1"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9.75" customHeight="1">
      <c r="A286" s="4" t="s">
        <v>104</v>
      </c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2:34" ht="9.75" customHeight="1">
      <c r="B287" s="6" t="s">
        <v>92</v>
      </c>
      <c r="C287" s="2">
        <v>148</v>
      </c>
      <c r="D287" s="2">
        <v>246</v>
      </c>
      <c r="E287" s="2">
        <v>289</v>
      </c>
      <c r="F287" s="2">
        <v>1297</v>
      </c>
      <c r="G287" s="2">
        <v>104</v>
      </c>
      <c r="H287" s="2">
        <v>537</v>
      </c>
      <c r="I287" s="2">
        <v>8814</v>
      </c>
      <c r="J287" s="2">
        <v>39105</v>
      </c>
      <c r="K287" s="2">
        <v>287</v>
      </c>
      <c r="L287" s="2">
        <v>1443</v>
      </c>
      <c r="M287" s="2">
        <v>313</v>
      </c>
      <c r="N287" s="2">
        <v>2163</v>
      </c>
      <c r="O287" s="2">
        <v>1132</v>
      </c>
      <c r="P287" s="2">
        <v>471</v>
      </c>
      <c r="Q287" s="2">
        <v>684</v>
      </c>
      <c r="R287" s="2">
        <v>630</v>
      </c>
      <c r="S287" s="2">
        <v>3839</v>
      </c>
      <c r="T287" s="2">
        <v>1763</v>
      </c>
      <c r="U287" s="2">
        <v>3726</v>
      </c>
      <c r="V287" s="2">
        <v>1349</v>
      </c>
      <c r="W287" s="2">
        <v>4197</v>
      </c>
      <c r="X287" s="2">
        <v>547</v>
      </c>
      <c r="Y287" s="2">
        <v>171</v>
      </c>
      <c r="Z287" s="2">
        <v>103</v>
      </c>
      <c r="AA287" s="2">
        <v>37</v>
      </c>
      <c r="AB287" s="2">
        <v>167</v>
      </c>
      <c r="AC287" s="2">
        <v>199</v>
      </c>
      <c r="AD287" s="2">
        <v>15</v>
      </c>
      <c r="AE287" s="2">
        <v>200</v>
      </c>
      <c r="AF287" s="2">
        <v>311</v>
      </c>
      <c r="AG287" s="2">
        <v>274</v>
      </c>
      <c r="AH287" s="2">
        <v>177</v>
      </c>
    </row>
    <row r="288" spans="2:34" ht="9.75" customHeight="1">
      <c r="B288" s="6" t="s">
        <v>94</v>
      </c>
      <c r="C288" s="2">
        <v>0</v>
      </c>
      <c r="D288" s="2">
        <v>1</v>
      </c>
      <c r="E288" s="2">
        <v>3</v>
      </c>
      <c r="F288" s="2">
        <v>7</v>
      </c>
      <c r="G288" s="2">
        <v>1</v>
      </c>
      <c r="H288" s="2">
        <v>4</v>
      </c>
      <c r="I288" s="2">
        <v>38</v>
      </c>
      <c r="J288" s="2">
        <v>256</v>
      </c>
      <c r="K288" s="2">
        <v>0</v>
      </c>
      <c r="L288" s="2">
        <v>6</v>
      </c>
      <c r="M288" s="2">
        <v>2</v>
      </c>
      <c r="N288" s="2">
        <v>22</v>
      </c>
      <c r="O288" s="2">
        <v>14</v>
      </c>
      <c r="P288" s="2">
        <v>6</v>
      </c>
      <c r="Q288" s="2">
        <v>9</v>
      </c>
      <c r="R288" s="2">
        <v>1</v>
      </c>
      <c r="S288" s="2">
        <v>61</v>
      </c>
      <c r="T288" s="2">
        <v>23</v>
      </c>
      <c r="U288" s="2">
        <v>17</v>
      </c>
      <c r="V288" s="2">
        <v>12</v>
      </c>
      <c r="W288" s="2">
        <v>42</v>
      </c>
      <c r="X288" s="2">
        <v>4</v>
      </c>
      <c r="Y288" s="2">
        <v>0</v>
      </c>
      <c r="Z288" s="2">
        <v>1</v>
      </c>
      <c r="AA288" s="2">
        <v>0</v>
      </c>
      <c r="AB288" s="2">
        <v>1</v>
      </c>
      <c r="AC288" s="2">
        <v>0</v>
      </c>
      <c r="AD288" s="2">
        <v>1</v>
      </c>
      <c r="AE288" s="2">
        <v>4</v>
      </c>
      <c r="AF288" s="2">
        <v>1</v>
      </c>
      <c r="AG288" s="2">
        <v>2</v>
      </c>
      <c r="AH288" s="2">
        <v>1</v>
      </c>
    </row>
    <row r="289" spans="1:34" ht="9.75" customHeight="1">
      <c r="A289" s="4" t="s">
        <v>143</v>
      </c>
      <c r="C289" s="3">
        <v>148</v>
      </c>
      <c r="D289" s="3">
        <v>247</v>
      </c>
      <c r="E289" s="3">
        <v>292</v>
      </c>
      <c r="F289" s="3">
        <v>1304</v>
      </c>
      <c r="G289" s="3">
        <v>105</v>
      </c>
      <c r="H289" s="3">
        <v>541</v>
      </c>
      <c r="I289" s="3">
        <v>8852</v>
      </c>
      <c r="J289" s="3">
        <v>39361</v>
      </c>
      <c r="K289" s="3">
        <v>287</v>
      </c>
      <c r="L289" s="3">
        <v>1449</v>
      </c>
      <c r="M289" s="3">
        <v>315</v>
      </c>
      <c r="N289" s="3">
        <v>2185</v>
      </c>
      <c r="O289" s="3">
        <v>1146</v>
      </c>
      <c r="P289" s="3">
        <v>477</v>
      </c>
      <c r="Q289" s="3">
        <v>693</v>
      </c>
      <c r="R289" s="3">
        <v>631</v>
      </c>
      <c r="S289" s="3">
        <v>3900</v>
      </c>
      <c r="T289" s="3">
        <v>1786</v>
      </c>
      <c r="U289" s="3">
        <v>3743</v>
      </c>
      <c r="V289" s="3">
        <v>1361</v>
      </c>
      <c r="W289" s="3">
        <v>4239</v>
      </c>
      <c r="X289" s="3">
        <v>551</v>
      </c>
      <c r="Y289" s="3">
        <v>171</v>
      </c>
      <c r="Z289" s="3">
        <v>104</v>
      </c>
      <c r="AA289" s="3">
        <v>37</v>
      </c>
      <c r="AB289" s="3">
        <v>168</v>
      </c>
      <c r="AC289" s="3">
        <v>199</v>
      </c>
      <c r="AD289" s="3">
        <v>16</v>
      </c>
      <c r="AE289" s="3">
        <v>204</v>
      </c>
      <c r="AF289" s="3">
        <v>312</v>
      </c>
      <c r="AG289" s="3">
        <v>276</v>
      </c>
      <c r="AH289" s="3">
        <v>178</v>
      </c>
    </row>
    <row r="290" spans="2:34" s="5" customFormat="1" ht="9.75" customHeight="1">
      <c r="B290" s="7" t="s">
        <v>144</v>
      </c>
      <c r="C290" s="5">
        <f aca="true" t="shared" si="44" ref="C290:AH290">C289/75278</f>
        <v>0.001966045856691198</v>
      </c>
      <c r="D290" s="5">
        <f t="shared" si="44"/>
        <v>0.003281171125694094</v>
      </c>
      <c r="E290" s="5">
        <f t="shared" si="44"/>
        <v>0.0038789553388772283</v>
      </c>
      <c r="F290" s="5">
        <f t="shared" si="44"/>
        <v>0.01732245808868461</v>
      </c>
      <c r="G290" s="5">
        <f t="shared" si="44"/>
        <v>0.0013948298307606471</v>
      </c>
      <c r="H290" s="5">
        <f t="shared" si="44"/>
        <v>0.007186694651823906</v>
      </c>
      <c r="I290" s="5">
        <f t="shared" si="44"/>
        <v>0.11759079677993571</v>
      </c>
      <c r="J290" s="5">
        <f t="shared" si="44"/>
        <v>0.5228752092244746</v>
      </c>
      <c r="K290" s="5">
        <f t="shared" si="44"/>
        <v>0.003812534870745769</v>
      </c>
      <c r="L290" s="5">
        <f t="shared" si="44"/>
        <v>0.019248651664496932</v>
      </c>
      <c r="M290" s="5">
        <f t="shared" si="44"/>
        <v>0.004184489492281941</v>
      </c>
      <c r="N290" s="5">
        <f t="shared" si="44"/>
        <v>0.029025744573447754</v>
      </c>
      <c r="O290" s="5">
        <f t="shared" si="44"/>
        <v>0.015223571295730492</v>
      </c>
      <c r="P290" s="5">
        <f t="shared" si="44"/>
        <v>0.006336512659741226</v>
      </c>
      <c r="Q290" s="5">
        <f t="shared" si="44"/>
        <v>0.009205876883020271</v>
      </c>
      <c r="R290" s="5">
        <f t="shared" si="44"/>
        <v>0.008382263078190176</v>
      </c>
      <c r="S290" s="5">
        <f t="shared" si="44"/>
        <v>0.051807965142538326</v>
      </c>
      <c r="T290" s="5">
        <f t="shared" si="44"/>
        <v>0.023725391216557295</v>
      </c>
      <c r="U290" s="5">
        <f t="shared" si="44"/>
        <v>0.0497223624432105</v>
      </c>
      <c r="V290" s="5">
        <f t="shared" si="44"/>
        <v>0.018079651425383245</v>
      </c>
      <c r="W290" s="5">
        <f t="shared" si="44"/>
        <v>0.05631127288185127</v>
      </c>
      <c r="X290" s="5">
        <f t="shared" si="44"/>
        <v>0.007319535588086825</v>
      </c>
      <c r="Y290" s="5">
        <f t="shared" si="44"/>
        <v>0.002271580010095911</v>
      </c>
      <c r="Z290" s="5">
        <f t="shared" si="44"/>
        <v>0.0013815457371343554</v>
      </c>
      <c r="AA290" s="5">
        <f t="shared" si="44"/>
        <v>0.0004915114641727995</v>
      </c>
      <c r="AB290" s="5">
        <f t="shared" si="44"/>
        <v>0.0022317277292170355</v>
      </c>
      <c r="AC290" s="5">
        <f t="shared" si="44"/>
        <v>0.0026435346316320838</v>
      </c>
      <c r="AD290" s="5">
        <f t="shared" si="44"/>
        <v>0.00021254549802067005</v>
      </c>
      <c r="AE290" s="5">
        <f t="shared" si="44"/>
        <v>0.0027099550997635433</v>
      </c>
      <c r="AF290" s="5">
        <f t="shared" si="44"/>
        <v>0.004144637211403066</v>
      </c>
      <c r="AG290" s="5">
        <f t="shared" si="44"/>
        <v>0.0036664098408565582</v>
      </c>
      <c r="AH290" s="5">
        <f t="shared" si="44"/>
        <v>0.002364568665479954</v>
      </c>
    </row>
    <row r="291" spans="2:34" ht="4.5" customHeight="1"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9.75" customHeight="1">
      <c r="A292" s="4" t="s">
        <v>105</v>
      </c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2:34" ht="9.75" customHeight="1">
      <c r="B293" s="6" t="s">
        <v>92</v>
      </c>
      <c r="C293" s="2">
        <v>163</v>
      </c>
      <c r="D293" s="2">
        <v>314</v>
      </c>
      <c r="E293" s="2">
        <v>244</v>
      </c>
      <c r="F293" s="2">
        <v>1612</v>
      </c>
      <c r="G293" s="2">
        <v>122</v>
      </c>
      <c r="H293" s="2">
        <v>600</v>
      </c>
      <c r="I293" s="2">
        <v>10993</v>
      </c>
      <c r="J293" s="2">
        <v>39611</v>
      </c>
      <c r="K293" s="2">
        <v>257</v>
      </c>
      <c r="L293" s="2">
        <v>1744</v>
      </c>
      <c r="M293" s="2">
        <v>191</v>
      </c>
      <c r="N293" s="2">
        <v>1468</v>
      </c>
      <c r="O293" s="2">
        <v>723</v>
      </c>
      <c r="P293" s="2">
        <v>468</v>
      </c>
      <c r="Q293" s="2">
        <v>400</v>
      </c>
      <c r="R293" s="2">
        <v>426</v>
      </c>
      <c r="S293" s="2">
        <v>2075</v>
      </c>
      <c r="T293" s="2">
        <v>1091</v>
      </c>
      <c r="U293" s="2">
        <v>1841</v>
      </c>
      <c r="V293" s="2">
        <v>831</v>
      </c>
      <c r="W293" s="2">
        <v>2079</v>
      </c>
      <c r="X293" s="2">
        <v>462</v>
      </c>
      <c r="Y293" s="2">
        <v>202</v>
      </c>
      <c r="Z293" s="2">
        <v>57</v>
      </c>
      <c r="AA293" s="2">
        <v>44</v>
      </c>
      <c r="AB293" s="2">
        <v>147</v>
      </c>
      <c r="AC293" s="2">
        <v>173</v>
      </c>
      <c r="AD293" s="2">
        <v>19</v>
      </c>
      <c r="AE293" s="2">
        <v>222</v>
      </c>
      <c r="AF293" s="2">
        <v>208</v>
      </c>
      <c r="AG293" s="2">
        <v>126</v>
      </c>
      <c r="AH293" s="2">
        <v>147</v>
      </c>
    </row>
    <row r="294" spans="1:34" ht="9.75" customHeight="1">
      <c r="A294" s="4" t="s">
        <v>143</v>
      </c>
      <c r="C294" s="3">
        <v>163</v>
      </c>
      <c r="D294" s="3">
        <v>314</v>
      </c>
      <c r="E294" s="3">
        <v>244</v>
      </c>
      <c r="F294" s="3">
        <v>1612</v>
      </c>
      <c r="G294" s="3">
        <v>122</v>
      </c>
      <c r="H294" s="3">
        <v>600</v>
      </c>
      <c r="I294" s="3">
        <v>10993</v>
      </c>
      <c r="J294" s="3">
        <v>39611</v>
      </c>
      <c r="K294" s="3">
        <v>257</v>
      </c>
      <c r="L294" s="3">
        <v>1744</v>
      </c>
      <c r="M294" s="3">
        <v>191</v>
      </c>
      <c r="N294" s="3">
        <v>1468</v>
      </c>
      <c r="O294" s="3">
        <v>723</v>
      </c>
      <c r="P294" s="3">
        <v>468</v>
      </c>
      <c r="Q294" s="3">
        <v>400</v>
      </c>
      <c r="R294" s="3">
        <v>426</v>
      </c>
      <c r="S294" s="3">
        <v>2075</v>
      </c>
      <c r="T294" s="3">
        <v>1091</v>
      </c>
      <c r="U294" s="3">
        <v>1841</v>
      </c>
      <c r="V294" s="3">
        <v>831</v>
      </c>
      <c r="W294" s="3">
        <v>2079</v>
      </c>
      <c r="X294" s="3">
        <v>462</v>
      </c>
      <c r="Y294" s="3">
        <v>202</v>
      </c>
      <c r="Z294" s="3">
        <v>57</v>
      </c>
      <c r="AA294" s="3">
        <v>44</v>
      </c>
      <c r="AB294" s="3">
        <v>147</v>
      </c>
      <c r="AC294" s="3">
        <v>173</v>
      </c>
      <c r="AD294" s="3">
        <v>19</v>
      </c>
      <c r="AE294" s="3">
        <v>222</v>
      </c>
      <c r="AF294" s="3">
        <v>208</v>
      </c>
      <c r="AG294" s="3">
        <v>126</v>
      </c>
      <c r="AH294" s="3">
        <v>147</v>
      </c>
    </row>
    <row r="295" spans="2:34" s="5" customFormat="1" ht="9.75" customHeight="1">
      <c r="B295" s="7" t="s">
        <v>144</v>
      </c>
      <c r="C295" s="5">
        <f aca="true" t="shared" si="45" ref="C295:AH295">C294/69060</f>
        <v>0.002360266434984072</v>
      </c>
      <c r="D295" s="5">
        <f t="shared" si="45"/>
        <v>0.004546770923834347</v>
      </c>
      <c r="E295" s="5">
        <f t="shared" si="45"/>
        <v>0.0035331595713871994</v>
      </c>
      <c r="F295" s="5">
        <f t="shared" si="45"/>
        <v>0.023342021430640025</v>
      </c>
      <c r="G295" s="5">
        <f t="shared" si="45"/>
        <v>0.0017665797856935997</v>
      </c>
      <c r="H295" s="5">
        <f t="shared" si="45"/>
        <v>0.008688097306689836</v>
      </c>
      <c r="I295" s="5">
        <f t="shared" si="45"/>
        <v>0.15918042282073558</v>
      </c>
      <c r="J295" s="5">
        <f t="shared" si="45"/>
        <v>0.5735737040254851</v>
      </c>
      <c r="K295" s="5">
        <f t="shared" si="45"/>
        <v>0.0037214016796988125</v>
      </c>
      <c r="L295" s="5">
        <f t="shared" si="45"/>
        <v>0.025253402838111786</v>
      </c>
      <c r="M295" s="5">
        <f t="shared" si="45"/>
        <v>0.002765710975962931</v>
      </c>
      <c r="N295" s="5">
        <f t="shared" si="45"/>
        <v>0.021256878077034462</v>
      </c>
      <c r="O295" s="5">
        <f t="shared" si="45"/>
        <v>0.01046915725456125</v>
      </c>
      <c r="P295" s="5">
        <f t="shared" si="45"/>
        <v>0.0067767158992180715</v>
      </c>
      <c r="Q295" s="5">
        <f t="shared" si="45"/>
        <v>0.005792064871126557</v>
      </c>
      <c r="R295" s="5">
        <f t="shared" si="45"/>
        <v>0.006168549087749783</v>
      </c>
      <c r="S295" s="5">
        <f t="shared" si="45"/>
        <v>0.030046336518969013</v>
      </c>
      <c r="T295" s="5">
        <f t="shared" si="45"/>
        <v>0.015797856935997685</v>
      </c>
      <c r="U295" s="5">
        <f t="shared" si="45"/>
        <v>0.026657978569359978</v>
      </c>
      <c r="V295" s="5">
        <f t="shared" si="45"/>
        <v>0.012033014769765421</v>
      </c>
      <c r="W295" s="5">
        <f t="shared" si="45"/>
        <v>0.030104257167680278</v>
      </c>
      <c r="X295" s="5">
        <f t="shared" si="45"/>
        <v>0.006689834926151173</v>
      </c>
      <c r="Y295" s="5">
        <f t="shared" si="45"/>
        <v>0.002924992759918911</v>
      </c>
      <c r="Z295" s="5">
        <f t="shared" si="45"/>
        <v>0.0008253692441355343</v>
      </c>
      <c r="AA295" s="5">
        <f t="shared" si="45"/>
        <v>0.0006371271358239213</v>
      </c>
      <c r="AB295" s="5">
        <f t="shared" si="45"/>
        <v>0.0021285838401390094</v>
      </c>
      <c r="AC295" s="5">
        <f t="shared" si="45"/>
        <v>0.0025050680567622356</v>
      </c>
      <c r="AD295" s="5">
        <f t="shared" si="45"/>
        <v>0.00027512308137851146</v>
      </c>
      <c r="AE295" s="5">
        <f t="shared" si="45"/>
        <v>0.003214596003475239</v>
      </c>
      <c r="AF295" s="5">
        <f t="shared" si="45"/>
        <v>0.0030118737329858096</v>
      </c>
      <c r="AG295" s="5">
        <f t="shared" si="45"/>
        <v>0.0018245004344048653</v>
      </c>
      <c r="AH295" s="5">
        <f t="shared" si="45"/>
        <v>0.0021285838401390094</v>
      </c>
    </row>
    <row r="296" spans="2:34" ht="4.5" customHeight="1"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9.75" customHeight="1">
      <c r="A297" s="4" t="s">
        <v>106</v>
      </c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2:34" ht="9.75" customHeight="1">
      <c r="B298" s="6" t="s">
        <v>86</v>
      </c>
      <c r="C298" s="2">
        <v>94</v>
      </c>
      <c r="D298" s="2">
        <v>169</v>
      </c>
      <c r="E298" s="2">
        <v>337</v>
      </c>
      <c r="F298" s="2">
        <v>907</v>
      </c>
      <c r="G298" s="2">
        <v>97</v>
      </c>
      <c r="H298" s="2">
        <v>552</v>
      </c>
      <c r="I298" s="2">
        <v>4753</v>
      </c>
      <c r="J298" s="2">
        <v>18006</v>
      </c>
      <c r="K298" s="2">
        <v>227</v>
      </c>
      <c r="L298" s="2">
        <v>1295</v>
      </c>
      <c r="M298" s="2">
        <v>246</v>
      </c>
      <c r="N298" s="2">
        <v>1947</v>
      </c>
      <c r="O298" s="2">
        <v>1187</v>
      </c>
      <c r="P298" s="2">
        <v>208</v>
      </c>
      <c r="Q298" s="2">
        <v>547</v>
      </c>
      <c r="R298" s="2">
        <v>426</v>
      </c>
      <c r="S298" s="2">
        <v>2513</v>
      </c>
      <c r="T298" s="2">
        <v>804</v>
      </c>
      <c r="U298" s="2">
        <v>1466</v>
      </c>
      <c r="V298" s="2">
        <v>1079</v>
      </c>
      <c r="W298" s="2">
        <v>1980</v>
      </c>
      <c r="X298" s="2">
        <v>268</v>
      </c>
      <c r="Y298" s="2">
        <v>131</v>
      </c>
      <c r="Z298" s="2">
        <v>100</v>
      </c>
      <c r="AA298" s="2">
        <v>62</v>
      </c>
      <c r="AB298" s="2">
        <v>110</v>
      </c>
      <c r="AC298" s="2">
        <v>132</v>
      </c>
      <c r="AD298" s="2">
        <v>6</v>
      </c>
      <c r="AE298" s="2">
        <v>64</v>
      </c>
      <c r="AF298" s="2">
        <v>215</v>
      </c>
      <c r="AG298" s="2">
        <v>29</v>
      </c>
      <c r="AH298" s="2">
        <v>91</v>
      </c>
    </row>
    <row r="299" spans="1:34" ht="9.75" customHeight="1">
      <c r="A299" s="4" t="s">
        <v>143</v>
      </c>
      <c r="C299" s="3">
        <v>94</v>
      </c>
      <c r="D299" s="3">
        <v>169</v>
      </c>
      <c r="E299" s="3">
        <v>337</v>
      </c>
      <c r="F299" s="3">
        <v>907</v>
      </c>
      <c r="G299" s="3">
        <v>97</v>
      </c>
      <c r="H299" s="3">
        <v>552</v>
      </c>
      <c r="I299" s="3">
        <v>4753</v>
      </c>
      <c r="J299" s="3">
        <v>18006</v>
      </c>
      <c r="K299" s="3">
        <v>227</v>
      </c>
      <c r="L299" s="3">
        <v>1295</v>
      </c>
      <c r="M299" s="3">
        <v>246</v>
      </c>
      <c r="N299" s="3">
        <v>1947</v>
      </c>
      <c r="O299" s="3">
        <v>1187</v>
      </c>
      <c r="P299" s="3">
        <v>208</v>
      </c>
      <c r="Q299" s="3">
        <v>547</v>
      </c>
      <c r="R299" s="3">
        <v>426</v>
      </c>
      <c r="S299" s="3">
        <v>2513</v>
      </c>
      <c r="T299" s="3">
        <v>804</v>
      </c>
      <c r="U299" s="3">
        <v>1466</v>
      </c>
      <c r="V299" s="3">
        <v>1079</v>
      </c>
      <c r="W299" s="3">
        <v>1980</v>
      </c>
      <c r="X299" s="3">
        <v>268</v>
      </c>
      <c r="Y299" s="3">
        <v>131</v>
      </c>
      <c r="Z299" s="3">
        <v>100</v>
      </c>
      <c r="AA299" s="3">
        <v>62</v>
      </c>
      <c r="AB299" s="3">
        <v>110</v>
      </c>
      <c r="AC299" s="3">
        <v>132</v>
      </c>
      <c r="AD299" s="3">
        <v>6</v>
      </c>
      <c r="AE299" s="3">
        <v>64</v>
      </c>
      <c r="AF299" s="3">
        <v>215</v>
      </c>
      <c r="AG299" s="3">
        <v>29</v>
      </c>
      <c r="AH299" s="3">
        <v>91</v>
      </c>
    </row>
    <row r="300" spans="2:34" s="5" customFormat="1" ht="9.75" customHeight="1">
      <c r="B300" s="7" t="s">
        <v>144</v>
      </c>
      <c r="C300" s="5">
        <f aca="true" t="shared" si="46" ref="C300:AH300">C299/40048</f>
        <v>0.002347183379944067</v>
      </c>
      <c r="D300" s="5">
        <f t="shared" si="46"/>
        <v>0.00421993607670795</v>
      </c>
      <c r="E300" s="5">
        <f t="shared" si="46"/>
        <v>0.00841490211745905</v>
      </c>
      <c r="F300" s="5">
        <f t="shared" si="46"/>
        <v>0.022647822612864563</v>
      </c>
      <c r="G300" s="5">
        <f t="shared" si="46"/>
        <v>0.0024220934878146226</v>
      </c>
      <c r="H300" s="5">
        <f t="shared" si="46"/>
        <v>0.013783459848182182</v>
      </c>
      <c r="I300" s="5">
        <f t="shared" si="46"/>
        <v>0.1186825809029165</v>
      </c>
      <c r="J300" s="5">
        <f t="shared" si="46"/>
        <v>0.4496104674390731</v>
      </c>
      <c r="K300" s="5">
        <f t="shared" si="46"/>
        <v>0.0056681981622053535</v>
      </c>
      <c r="L300" s="5">
        <f t="shared" si="46"/>
        <v>0.03233619656412305</v>
      </c>
      <c r="M300" s="5">
        <f t="shared" si="46"/>
        <v>0.006142628845385537</v>
      </c>
      <c r="N300" s="5">
        <f t="shared" si="46"/>
        <v>0.04861666000799041</v>
      </c>
      <c r="O300" s="5">
        <f t="shared" si="46"/>
        <v>0.02963943268078306</v>
      </c>
      <c r="P300" s="5">
        <f t="shared" si="46"/>
        <v>0.0051937674790251695</v>
      </c>
      <c r="Q300" s="5">
        <f t="shared" si="46"/>
        <v>0.013658609668397922</v>
      </c>
      <c r="R300" s="5">
        <f t="shared" si="46"/>
        <v>0.010637235317618857</v>
      </c>
      <c r="S300" s="5">
        <f t="shared" si="46"/>
        <v>0.06274970035956852</v>
      </c>
      <c r="T300" s="5">
        <f t="shared" si="46"/>
        <v>0.02007590890930883</v>
      </c>
      <c r="U300" s="5">
        <f t="shared" si="46"/>
        <v>0.03660607271274471</v>
      </c>
      <c r="V300" s="5">
        <f t="shared" si="46"/>
        <v>0.02694266879744307</v>
      </c>
      <c r="W300" s="5">
        <f t="shared" si="46"/>
        <v>0.04944067119456652</v>
      </c>
      <c r="X300" s="5">
        <f t="shared" si="46"/>
        <v>0.006691969636436277</v>
      </c>
      <c r="Y300" s="5">
        <f t="shared" si="46"/>
        <v>0.003271074710347583</v>
      </c>
      <c r="Z300" s="5">
        <f t="shared" si="46"/>
        <v>0.0024970035956851776</v>
      </c>
      <c r="AA300" s="5">
        <f t="shared" si="46"/>
        <v>0.0015481422293248102</v>
      </c>
      <c r="AB300" s="5">
        <f t="shared" si="46"/>
        <v>0.0027467039552536957</v>
      </c>
      <c r="AC300" s="5">
        <f t="shared" si="46"/>
        <v>0.0032960447463044346</v>
      </c>
      <c r="AD300" s="5">
        <f t="shared" si="46"/>
        <v>0.00014982021574111066</v>
      </c>
      <c r="AE300" s="5">
        <f t="shared" si="46"/>
        <v>0.0015980823012385138</v>
      </c>
      <c r="AF300" s="5">
        <f t="shared" si="46"/>
        <v>0.0053685577307231325</v>
      </c>
      <c r="AG300" s="5">
        <f t="shared" si="46"/>
        <v>0.0007241310427487015</v>
      </c>
      <c r="AH300" s="5">
        <f t="shared" si="46"/>
        <v>0.0022722732720735117</v>
      </c>
    </row>
    <row r="301" spans="2:34" ht="4.5" customHeight="1"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9.75" customHeight="1">
      <c r="A302" s="4" t="s">
        <v>107</v>
      </c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2:34" ht="9.75" customHeight="1">
      <c r="B303" s="6" t="s">
        <v>92</v>
      </c>
      <c r="C303" s="2">
        <v>179</v>
      </c>
      <c r="D303" s="2">
        <v>180</v>
      </c>
      <c r="E303" s="2">
        <v>292</v>
      </c>
      <c r="F303" s="2">
        <v>917</v>
      </c>
      <c r="G303" s="2">
        <v>82</v>
      </c>
      <c r="H303" s="2">
        <v>418</v>
      </c>
      <c r="I303" s="2">
        <v>7450</v>
      </c>
      <c r="J303" s="2">
        <v>22098</v>
      </c>
      <c r="K303" s="2">
        <v>354</v>
      </c>
      <c r="L303" s="2">
        <v>1222</v>
      </c>
      <c r="M303" s="2">
        <v>262</v>
      </c>
      <c r="N303" s="2">
        <v>2736</v>
      </c>
      <c r="O303" s="2">
        <v>590</v>
      </c>
      <c r="P303" s="2">
        <v>421</v>
      </c>
      <c r="Q303" s="2">
        <v>522</v>
      </c>
      <c r="R303" s="2">
        <v>542</v>
      </c>
      <c r="S303" s="2">
        <v>3298</v>
      </c>
      <c r="T303" s="2">
        <v>1473</v>
      </c>
      <c r="U303" s="2">
        <v>3501</v>
      </c>
      <c r="V303" s="2">
        <v>1465</v>
      </c>
      <c r="W303" s="2">
        <v>2900</v>
      </c>
      <c r="X303" s="2">
        <v>387</v>
      </c>
      <c r="Y303" s="2">
        <v>129</v>
      </c>
      <c r="Z303" s="2">
        <v>84</v>
      </c>
      <c r="AA303" s="2">
        <v>69</v>
      </c>
      <c r="AB303" s="2">
        <v>129</v>
      </c>
      <c r="AC303" s="2">
        <v>176</v>
      </c>
      <c r="AD303" s="2">
        <v>21</v>
      </c>
      <c r="AE303" s="2">
        <v>322</v>
      </c>
      <c r="AF303" s="2">
        <v>247</v>
      </c>
      <c r="AG303" s="2">
        <v>75</v>
      </c>
      <c r="AH303" s="2">
        <v>146</v>
      </c>
    </row>
    <row r="304" spans="1:34" ht="9.75" customHeight="1">
      <c r="A304" s="4" t="s">
        <v>143</v>
      </c>
      <c r="C304" s="3">
        <v>179</v>
      </c>
      <c r="D304" s="3">
        <v>180</v>
      </c>
      <c r="E304" s="3">
        <v>292</v>
      </c>
      <c r="F304" s="3">
        <v>917</v>
      </c>
      <c r="G304" s="3">
        <v>82</v>
      </c>
      <c r="H304" s="3">
        <v>418</v>
      </c>
      <c r="I304" s="3">
        <v>7450</v>
      </c>
      <c r="J304" s="3">
        <v>22098</v>
      </c>
      <c r="K304" s="3">
        <v>354</v>
      </c>
      <c r="L304" s="3">
        <v>1222</v>
      </c>
      <c r="M304" s="3">
        <v>262</v>
      </c>
      <c r="N304" s="3">
        <v>2736</v>
      </c>
      <c r="O304" s="3">
        <v>590</v>
      </c>
      <c r="P304" s="3">
        <v>421</v>
      </c>
      <c r="Q304" s="3">
        <v>522</v>
      </c>
      <c r="R304" s="3">
        <v>542</v>
      </c>
      <c r="S304" s="3">
        <v>3298</v>
      </c>
      <c r="T304" s="3">
        <v>1473</v>
      </c>
      <c r="U304" s="3">
        <v>3501</v>
      </c>
      <c r="V304" s="3">
        <v>1465</v>
      </c>
      <c r="W304" s="3">
        <v>2900</v>
      </c>
      <c r="X304" s="3">
        <v>387</v>
      </c>
      <c r="Y304" s="3">
        <v>129</v>
      </c>
      <c r="Z304" s="3">
        <v>84</v>
      </c>
      <c r="AA304" s="3">
        <v>69</v>
      </c>
      <c r="AB304" s="3">
        <v>129</v>
      </c>
      <c r="AC304" s="3">
        <v>176</v>
      </c>
      <c r="AD304" s="3">
        <v>21</v>
      </c>
      <c r="AE304" s="3">
        <v>322</v>
      </c>
      <c r="AF304" s="3">
        <v>247</v>
      </c>
      <c r="AG304" s="3">
        <v>75</v>
      </c>
      <c r="AH304" s="3">
        <v>146</v>
      </c>
    </row>
    <row r="305" spans="2:34" s="5" customFormat="1" ht="9.75" customHeight="1">
      <c r="B305" s="7" t="s">
        <v>144</v>
      </c>
      <c r="C305" s="5">
        <f aca="true" t="shared" si="47" ref="C305:AH305">C304/52687</f>
        <v>0.0033974225140926606</v>
      </c>
      <c r="D305" s="5">
        <f t="shared" si="47"/>
        <v>0.003416402528137871</v>
      </c>
      <c r="E305" s="5">
        <f t="shared" si="47"/>
        <v>0.005542164101201435</v>
      </c>
      <c r="F305" s="5">
        <f t="shared" si="47"/>
        <v>0.01740467287945793</v>
      </c>
      <c r="G305" s="5">
        <f t="shared" si="47"/>
        <v>0.0015563611517072523</v>
      </c>
      <c r="H305" s="5">
        <f t="shared" si="47"/>
        <v>0.007933645870897944</v>
      </c>
      <c r="I305" s="5">
        <f t="shared" si="47"/>
        <v>0.14140110463681743</v>
      </c>
      <c r="J305" s="5">
        <f t="shared" si="47"/>
        <v>0.4194203503710593</v>
      </c>
      <c r="K305" s="5">
        <f t="shared" si="47"/>
        <v>0.006718924972004479</v>
      </c>
      <c r="L305" s="5">
        <f t="shared" si="47"/>
        <v>0.0231935771632471</v>
      </c>
      <c r="M305" s="5">
        <f t="shared" si="47"/>
        <v>0.004972763679845123</v>
      </c>
      <c r="N305" s="5">
        <f t="shared" si="47"/>
        <v>0.05192931842769564</v>
      </c>
      <c r="O305" s="5">
        <f t="shared" si="47"/>
        <v>0.011198208286674132</v>
      </c>
      <c r="P305" s="5">
        <f t="shared" si="47"/>
        <v>0.007990585913033576</v>
      </c>
      <c r="Q305" s="5">
        <f t="shared" si="47"/>
        <v>0.009907567331599825</v>
      </c>
      <c r="R305" s="5">
        <f t="shared" si="47"/>
        <v>0.010287167612504033</v>
      </c>
      <c r="S305" s="5">
        <f t="shared" si="47"/>
        <v>0.06259608632110387</v>
      </c>
      <c r="T305" s="5">
        <f t="shared" si="47"/>
        <v>0.02795756068859491</v>
      </c>
      <c r="U305" s="5">
        <f t="shared" si="47"/>
        <v>0.06644902917228158</v>
      </c>
      <c r="V305" s="5">
        <f t="shared" si="47"/>
        <v>0.027805720576233227</v>
      </c>
      <c r="W305" s="5">
        <f t="shared" si="47"/>
        <v>0.05504204073111014</v>
      </c>
      <c r="X305" s="5">
        <f t="shared" si="47"/>
        <v>0.007345265435496422</v>
      </c>
      <c r="Y305" s="5">
        <f t="shared" si="47"/>
        <v>0.0024484218118321407</v>
      </c>
      <c r="Z305" s="5">
        <f t="shared" si="47"/>
        <v>0.001594321179797673</v>
      </c>
      <c r="AA305" s="5">
        <f t="shared" si="47"/>
        <v>0.0013096209691195171</v>
      </c>
      <c r="AB305" s="5">
        <f t="shared" si="47"/>
        <v>0.0024484218118321407</v>
      </c>
      <c r="AC305" s="5">
        <f t="shared" si="47"/>
        <v>0.003340482471957029</v>
      </c>
      <c r="AD305" s="5">
        <f t="shared" si="47"/>
        <v>0.00039858029494941824</v>
      </c>
      <c r="AE305" s="5">
        <f t="shared" si="47"/>
        <v>0.006111564522557747</v>
      </c>
      <c r="AF305" s="5">
        <f t="shared" si="47"/>
        <v>0.0046880634691669676</v>
      </c>
      <c r="AG305" s="5">
        <f t="shared" si="47"/>
        <v>0.0014235010533907794</v>
      </c>
      <c r="AH305" s="5">
        <f t="shared" si="47"/>
        <v>0.0027710820506007174</v>
      </c>
    </row>
    <row r="306" spans="2:34" ht="4.5" customHeight="1"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9.75" customHeight="1">
      <c r="A307" s="4" t="s">
        <v>108</v>
      </c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2:34" ht="9.75" customHeight="1">
      <c r="B308" s="6" t="s">
        <v>92</v>
      </c>
      <c r="C308" s="2">
        <v>195</v>
      </c>
      <c r="D308" s="2">
        <v>206</v>
      </c>
      <c r="E308" s="2">
        <v>216</v>
      </c>
      <c r="F308" s="2">
        <v>835</v>
      </c>
      <c r="G308" s="2">
        <v>72</v>
      </c>
      <c r="H308" s="2">
        <v>370</v>
      </c>
      <c r="I308" s="2">
        <v>7167</v>
      </c>
      <c r="J308" s="2">
        <v>24115</v>
      </c>
      <c r="K308" s="2">
        <v>262</v>
      </c>
      <c r="L308" s="2">
        <v>1028</v>
      </c>
      <c r="M308" s="2">
        <v>244</v>
      </c>
      <c r="N308" s="2">
        <v>983</v>
      </c>
      <c r="O308" s="2">
        <v>268</v>
      </c>
      <c r="P308" s="2">
        <v>526</v>
      </c>
      <c r="Q308" s="2">
        <v>534</v>
      </c>
      <c r="R308" s="2">
        <v>435</v>
      </c>
      <c r="S308" s="2">
        <v>2890</v>
      </c>
      <c r="T308" s="2">
        <v>1124</v>
      </c>
      <c r="U308" s="2">
        <v>3053</v>
      </c>
      <c r="V308" s="2">
        <v>1561</v>
      </c>
      <c r="W308" s="2">
        <v>2498</v>
      </c>
      <c r="X308" s="2">
        <v>452</v>
      </c>
      <c r="Y308" s="2">
        <v>157</v>
      </c>
      <c r="Z308" s="2">
        <v>80</v>
      </c>
      <c r="AA308" s="2">
        <v>50</v>
      </c>
      <c r="AB308" s="2">
        <v>121</v>
      </c>
      <c r="AC308" s="2">
        <v>256</v>
      </c>
      <c r="AD308" s="2">
        <v>23</v>
      </c>
      <c r="AE308" s="2">
        <v>1682</v>
      </c>
      <c r="AF308" s="2">
        <v>153</v>
      </c>
      <c r="AG308" s="2">
        <v>70</v>
      </c>
      <c r="AH308" s="2">
        <v>129</v>
      </c>
    </row>
    <row r="309" spans="1:34" ht="9.75" customHeight="1">
      <c r="A309" s="4" t="s">
        <v>143</v>
      </c>
      <c r="C309" s="3">
        <v>195</v>
      </c>
      <c r="D309" s="3">
        <v>206</v>
      </c>
      <c r="E309" s="3">
        <v>216</v>
      </c>
      <c r="F309" s="3">
        <v>835</v>
      </c>
      <c r="G309" s="3">
        <v>72</v>
      </c>
      <c r="H309" s="3">
        <v>370</v>
      </c>
      <c r="I309" s="3">
        <v>7167</v>
      </c>
      <c r="J309" s="3">
        <v>24115</v>
      </c>
      <c r="K309" s="3">
        <v>262</v>
      </c>
      <c r="L309" s="3">
        <v>1028</v>
      </c>
      <c r="M309" s="3">
        <v>244</v>
      </c>
      <c r="N309" s="3">
        <v>983</v>
      </c>
      <c r="O309" s="3">
        <v>268</v>
      </c>
      <c r="P309" s="3">
        <v>526</v>
      </c>
      <c r="Q309" s="3">
        <v>534</v>
      </c>
      <c r="R309" s="3">
        <v>435</v>
      </c>
      <c r="S309" s="3">
        <v>2890</v>
      </c>
      <c r="T309" s="3">
        <v>1124</v>
      </c>
      <c r="U309" s="3">
        <v>3053</v>
      </c>
      <c r="V309" s="3">
        <v>1561</v>
      </c>
      <c r="W309" s="3">
        <v>2498</v>
      </c>
      <c r="X309" s="3">
        <v>452</v>
      </c>
      <c r="Y309" s="3">
        <v>157</v>
      </c>
      <c r="Z309" s="3">
        <v>80</v>
      </c>
      <c r="AA309" s="3">
        <v>50</v>
      </c>
      <c r="AB309" s="3">
        <v>121</v>
      </c>
      <c r="AC309" s="3">
        <v>256</v>
      </c>
      <c r="AD309" s="3">
        <v>23</v>
      </c>
      <c r="AE309" s="3">
        <v>1682</v>
      </c>
      <c r="AF309" s="3">
        <v>153</v>
      </c>
      <c r="AG309" s="3">
        <v>70</v>
      </c>
      <c r="AH309" s="3">
        <v>129</v>
      </c>
    </row>
    <row r="310" spans="2:34" s="5" customFormat="1" ht="9.75" customHeight="1">
      <c r="B310" s="7" t="s">
        <v>144</v>
      </c>
      <c r="C310" s="5">
        <f aca="true" t="shared" si="48" ref="C310:AH310">C309/51755</f>
        <v>0.0037677519080282097</v>
      </c>
      <c r="D310" s="5">
        <f t="shared" si="48"/>
        <v>0.003980291759250314</v>
      </c>
      <c r="E310" s="5">
        <f t="shared" si="48"/>
        <v>0.004173509805815863</v>
      </c>
      <c r="F310" s="5">
        <f t="shared" si="48"/>
        <v>0.01613370688822336</v>
      </c>
      <c r="G310" s="5">
        <f t="shared" si="48"/>
        <v>0.0013911699352719543</v>
      </c>
      <c r="H310" s="5">
        <f t="shared" si="48"/>
        <v>0.0071490677229253214</v>
      </c>
      <c r="I310" s="5">
        <f t="shared" si="48"/>
        <v>0.13847937397352914</v>
      </c>
      <c r="J310" s="5">
        <f t="shared" si="48"/>
        <v>0.46594531929282196</v>
      </c>
      <c r="K310" s="5">
        <f t="shared" si="48"/>
        <v>0.005062312820017389</v>
      </c>
      <c r="L310" s="5">
        <f t="shared" si="48"/>
        <v>0.01986281518693846</v>
      </c>
      <c r="M310" s="5">
        <f t="shared" si="48"/>
        <v>0.004714520336199401</v>
      </c>
      <c r="N310" s="5">
        <f t="shared" si="48"/>
        <v>0.01899333397739349</v>
      </c>
      <c r="O310" s="5">
        <f t="shared" si="48"/>
        <v>0.0051782436479567194</v>
      </c>
      <c r="P310" s="5">
        <f t="shared" si="48"/>
        <v>0.010163269249347889</v>
      </c>
      <c r="Q310" s="5">
        <f t="shared" si="48"/>
        <v>0.010317843686600329</v>
      </c>
      <c r="R310" s="5">
        <f t="shared" si="48"/>
        <v>0.008404985025601391</v>
      </c>
      <c r="S310" s="5">
        <f t="shared" si="48"/>
        <v>0.05584001545744373</v>
      </c>
      <c r="T310" s="5">
        <f t="shared" si="48"/>
        <v>0.021717708433967732</v>
      </c>
      <c r="U310" s="5">
        <f t="shared" si="48"/>
        <v>0.058989469616462176</v>
      </c>
      <c r="V310" s="5">
        <f t="shared" si="48"/>
        <v>0.030161337068882233</v>
      </c>
      <c r="W310" s="5">
        <f t="shared" si="48"/>
        <v>0.048265868032074194</v>
      </c>
      <c r="X310" s="5">
        <f t="shared" si="48"/>
        <v>0.008733455704762826</v>
      </c>
      <c r="Y310" s="5">
        <f t="shared" si="48"/>
        <v>0.0030335233310791227</v>
      </c>
      <c r="Z310" s="5">
        <f t="shared" si="48"/>
        <v>0.0015457443725243939</v>
      </c>
      <c r="AA310" s="5">
        <f t="shared" si="48"/>
        <v>0.0009660902328277461</v>
      </c>
      <c r="AB310" s="5">
        <f t="shared" si="48"/>
        <v>0.0023379383634431457</v>
      </c>
      <c r="AC310" s="5">
        <f t="shared" si="48"/>
        <v>0.00494638199207806</v>
      </c>
      <c r="AD310" s="5">
        <f t="shared" si="48"/>
        <v>0.0004444015071007632</v>
      </c>
      <c r="AE310" s="5">
        <f t="shared" si="48"/>
        <v>0.03249927543232538</v>
      </c>
      <c r="AF310" s="5">
        <f t="shared" si="48"/>
        <v>0.002956236112452903</v>
      </c>
      <c r="AG310" s="5">
        <f t="shared" si="48"/>
        <v>0.0013525263259588445</v>
      </c>
      <c r="AH310" s="5">
        <f t="shared" si="48"/>
        <v>0.002492512800695585</v>
      </c>
    </row>
    <row r="311" spans="2:34" ht="4.5" customHeight="1"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9.75" customHeight="1">
      <c r="A312" s="4" t="s">
        <v>109</v>
      </c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2:34" ht="9.75" customHeight="1">
      <c r="B313" s="6" t="s">
        <v>92</v>
      </c>
      <c r="C313" s="2">
        <v>192</v>
      </c>
      <c r="D313" s="2">
        <v>296</v>
      </c>
      <c r="E313" s="2">
        <v>201</v>
      </c>
      <c r="F313" s="2">
        <v>1850</v>
      </c>
      <c r="G313" s="2">
        <v>81</v>
      </c>
      <c r="H313" s="2">
        <v>690</v>
      </c>
      <c r="I313" s="2">
        <v>16007</v>
      </c>
      <c r="J313" s="2">
        <v>69150</v>
      </c>
      <c r="K313" s="2">
        <v>245</v>
      </c>
      <c r="L313" s="2">
        <v>1781</v>
      </c>
      <c r="M313" s="2">
        <v>251</v>
      </c>
      <c r="N313" s="2">
        <v>1192</v>
      </c>
      <c r="O313" s="2">
        <v>302</v>
      </c>
      <c r="P313" s="2">
        <v>495</v>
      </c>
      <c r="Q313" s="2">
        <v>638</v>
      </c>
      <c r="R313" s="2">
        <v>409</v>
      </c>
      <c r="S313" s="2">
        <v>3203</v>
      </c>
      <c r="T313" s="2">
        <v>1636</v>
      </c>
      <c r="U313" s="2">
        <v>2437</v>
      </c>
      <c r="V313" s="2">
        <v>1862</v>
      </c>
      <c r="W313" s="2">
        <v>3671</v>
      </c>
      <c r="X313" s="2">
        <v>493</v>
      </c>
      <c r="Y313" s="2">
        <v>279</v>
      </c>
      <c r="Z313" s="2">
        <v>52</v>
      </c>
      <c r="AA313" s="2">
        <v>16</v>
      </c>
      <c r="AB313" s="2">
        <v>182</v>
      </c>
      <c r="AC313" s="2">
        <v>194</v>
      </c>
      <c r="AD313" s="2">
        <v>24</v>
      </c>
      <c r="AE313" s="2">
        <v>155</v>
      </c>
      <c r="AF313" s="2">
        <v>132</v>
      </c>
      <c r="AG313" s="2">
        <v>78</v>
      </c>
      <c r="AH313" s="2">
        <v>178</v>
      </c>
    </row>
    <row r="314" spans="1:34" ht="9.75" customHeight="1">
      <c r="A314" s="4" t="s">
        <v>143</v>
      </c>
      <c r="C314" s="3">
        <v>192</v>
      </c>
      <c r="D314" s="3">
        <v>296</v>
      </c>
      <c r="E314" s="3">
        <v>201</v>
      </c>
      <c r="F314" s="3">
        <v>1850</v>
      </c>
      <c r="G314" s="3">
        <v>81</v>
      </c>
      <c r="H314" s="3">
        <v>690</v>
      </c>
      <c r="I314" s="3">
        <v>16007</v>
      </c>
      <c r="J314" s="3">
        <v>69150</v>
      </c>
      <c r="K314" s="3">
        <v>245</v>
      </c>
      <c r="L314" s="3">
        <v>1781</v>
      </c>
      <c r="M314" s="3">
        <v>251</v>
      </c>
      <c r="N314" s="3">
        <v>1192</v>
      </c>
      <c r="O314" s="3">
        <v>302</v>
      </c>
      <c r="P314" s="3">
        <v>495</v>
      </c>
      <c r="Q314" s="3">
        <v>638</v>
      </c>
      <c r="R314" s="3">
        <v>409</v>
      </c>
      <c r="S314" s="3">
        <v>3203</v>
      </c>
      <c r="T314" s="3">
        <v>1636</v>
      </c>
      <c r="U314" s="3">
        <v>2437</v>
      </c>
      <c r="V314" s="3">
        <v>1862</v>
      </c>
      <c r="W314" s="3">
        <v>3671</v>
      </c>
      <c r="X314" s="3">
        <v>493</v>
      </c>
      <c r="Y314" s="3">
        <v>279</v>
      </c>
      <c r="Z314" s="3">
        <v>52</v>
      </c>
      <c r="AA314" s="3">
        <v>16</v>
      </c>
      <c r="AB314" s="3">
        <v>182</v>
      </c>
      <c r="AC314" s="3">
        <v>194</v>
      </c>
      <c r="AD314" s="3">
        <v>24</v>
      </c>
      <c r="AE314" s="3">
        <v>155</v>
      </c>
      <c r="AF314" s="3">
        <v>132</v>
      </c>
      <c r="AG314" s="3">
        <v>78</v>
      </c>
      <c r="AH314" s="3">
        <v>178</v>
      </c>
    </row>
    <row r="315" spans="2:34" s="5" customFormat="1" ht="9.75" customHeight="1">
      <c r="B315" s="7" t="s">
        <v>144</v>
      </c>
      <c r="C315" s="5">
        <f aca="true" t="shared" si="49" ref="C315:AH315">C314/108372</f>
        <v>0.0017716753404938546</v>
      </c>
      <c r="D315" s="5">
        <f t="shared" si="49"/>
        <v>0.0027313328165946924</v>
      </c>
      <c r="E315" s="5">
        <f t="shared" si="49"/>
        <v>0.0018547226220795038</v>
      </c>
      <c r="F315" s="5">
        <f t="shared" si="49"/>
        <v>0.01707083010371683</v>
      </c>
      <c r="G315" s="5">
        <f t="shared" si="49"/>
        <v>0.0007474255342708448</v>
      </c>
      <c r="H315" s="5">
        <f t="shared" si="49"/>
        <v>0.0063669582548997895</v>
      </c>
      <c r="I315" s="5">
        <f t="shared" si="49"/>
        <v>0.14770420403794338</v>
      </c>
      <c r="J315" s="5">
        <f t="shared" si="49"/>
        <v>0.6380799468497398</v>
      </c>
      <c r="K315" s="5">
        <f t="shared" si="49"/>
        <v>0.0022607315542760124</v>
      </c>
      <c r="L315" s="5">
        <f t="shared" si="49"/>
        <v>0.016434134278226847</v>
      </c>
      <c r="M315" s="5">
        <f t="shared" si="49"/>
        <v>0.002316096408666445</v>
      </c>
      <c r="N315" s="5">
        <f t="shared" si="49"/>
        <v>0.01099915107223268</v>
      </c>
      <c r="O315" s="5">
        <f t="shared" si="49"/>
        <v>0.0027866976709851254</v>
      </c>
      <c r="P315" s="5">
        <f t="shared" si="49"/>
        <v>0.004567600487210719</v>
      </c>
      <c r="Q315" s="5">
        <f t="shared" si="49"/>
        <v>0.005887129516849371</v>
      </c>
      <c r="R315" s="5">
        <f t="shared" si="49"/>
        <v>0.0037740375742811795</v>
      </c>
      <c r="S315" s="5">
        <f t="shared" si="49"/>
        <v>0.029555604768759458</v>
      </c>
      <c r="T315" s="5">
        <f t="shared" si="49"/>
        <v>0.015096150297124718</v>
      </c>
      <c r="U315" s="5">
        <f t="shared" si="49"/>
        <v>0.022487358358247517</v>
      </c>
      <c r="V315" s="5">
        <f t="shared" si="49"/>
        <v>0.017181559812497693</v>
      </c>
      <c r="W315" s="5">
        <f t="shared" si="49"/>
        <v>0.033874063411213226</v>
      </c>
      <c r="X315" s="5">
        <f t="shared" si="49"/>
        <v>0.004549145535747241</v>
      </c>
      <c r="Y315" s="5">
        <f t="shared" si="49"/>
        <v>0.0025744657291551323</v>
      </c>
      <c r="Z315" s="5">
        <f t="shared" si="49"/>
        <v>0.0004798287380504189</v>
      </c>
      <c r="AA315" s="5">
        <f t="shared" si="49"/>
        <v>0.0001476396117078212</v>
      </c>
      <c r="AB315" s="5">
        <f t="shared" si="49"/>
        <v>0.0016794005831764663</v>
      </c>
      <c r="AC315" s="5">
        <f t="shared" si="49"/>
        <v>0.0017901302919573322</v>
      </c>
      <c r="AD315" s="5">
        <f t="shared" si="49"/>
        <v>0.00022145941756173182</v>
      </c>
      <c r="AE315" s="5">
        <f t="shared" si="49"/>
        <v>0.001430258738419518</v>
      </c>
      <c r="AF315" s="5">
        <f t="shared" si="49"/>
        <v>0.001218026796589525</v>
      </c>
      <c r="AG315" s="5">
        <f t="shared" si="49"/>
        <v>0.0007197431070756284</v>
      </c>
      <c r="AH315" s="5">
        <f t="shared" si="49"/>
        <v>0.001642490680249511</v>
      </c>
    </row>
    <row r="316" spans="2:34" ht="4.5" customHeight="1"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9.75" customHeight="1">
      <c r="A317" s="4" t="s">
        <v>110</v>
      </c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2:34" ht="9.75" customHeight="1">
      <c r="B318" s="6" t="s">
        <v>92</v>
      </c>
      <c r="C318" s="2">
        <v>186</v>
      </c>
      <c r="D318" s="2">
        <v>317</v>
      </c>
      <c r="E318" s="2">
        <v>226</v>
      </c>
      <c r="F318" s="2">
        <v>1193</v>
      </c>
      <c r="G318" s="2">
        <v>84</v>
      </c>
      <c r="H318" s="2">
        <v>893</v>
      </c>
      <c r="I318" s="2">
        <v>20434</v>
      </c>
      <c r="J318" s="2">
        <v>25372</v>
      </c>
      <c r="K318" s="2">
        <v>275</v>
      </c>
      <c r="L318" s="2">
        <v>1675</v>
      </c>
      <c r="M318" s="2">
        <v>89</v>
      </c>
      <c r="N318" s="2">
        <v>533</v>
      </c>
      <c r="O318" s="2">
        <v>159</v>
      </c>
      <c r="P318" s="2">
        <v>278</v>
      </c>
      <c r="Q318" s="2">
        <v>224</v>
      </c>
      <c r="R318" s="2">
        <v>279</v>
      </c>
      <c r="S318" s="2">
        <v>1036</v>
      </c>
      <c r="T318" s="2">
        <v>774</v>
      </c>
      <c r="U318" s="2">
        <v>639</v>
      </c>
      <c r="V318" s="2">
        <v>499</v>
      </c>
      <c r="W318" s="2">
        <v>972</v>
      </c>
      <c r="X318" s="2">
        <v>217</v>
      </c>
      <c r="Y318" s="2">
        <v>303</v>
      </c>
      <c r="Z318" s="2">
        <v>41</v>
      </c>
      <c r="AA318" s="2">
        <v>27</v>
      </c>
      <c r="AB318" s="2">
        <v>70</v>
      </c>
      <c r="AC318" s="2">
        <v>145</v>
      </c>
      <c r="AD318" s="2">
        <v>16</v>
      </c>
      <c r="AE318" s="2">
        <v>175</v>
      </c>
      <c r="AF318" s="2">
        <v>212</v>
      </c>
      <c r="AG318" s="2">
        <v>103</v>
      </c>
      <c r="AH318" s="2">
        <v>149</v>
      </c>
    </row>
    <row r="319" spans="1:34" ht="9.75" customHeight="1">
      <c r="A319" s="4" t="s">
        <v>143</v>
      </c>
      <c r="C319" s="3">
        <v>186</v>
      </c>
      <c r="D319" s="3">
        <v>317</v>
      </c>
      <c r="E319" s="3">
        <v>226</v>
      </c>
      <c r="F319" s="3">
        <v>1193</v>
      </c>
      <c r="G319" s="3">
        <v>84</v>
      </c>
      <c r="H319" s="3">
        <v>893</v>
      </c>
      <c r="I319" s="3">
        <v>20434</v>
      </c>
      <c r="J319" s="3">
        <v>25372</v>
      </c>
      <c r="K319" s="3">
        <v>275</v>
      </c>
      <c r="L319" s="3">
        <v>1675</v>
      </c>
      <c r="M319" s="3">
        <v>89</v>
      </c>
      <c r="N319" s="3">
        <v>533</v>
      </c>
      <c r="O319" s="3">
        <v>159</v>
      </c>
      <c r="P319" s="3">
        <v>278</v>
      </c>
      <c r="Q319" s="3">
        <v>224</v>
      </c>
      <c r="R319" s="3">
        <v>279</v>
      </c>
      <c r="S319" s="3">
        <v>1036</v>
      </c>
      <c r="T319" s="3">
        <v>774</v>
      </c>
      <c r="U319" s="3">
        <v>639</v>
      </c>
      <c r="V319" s="3">
        <v>499</v>
      </c>
      <c r="W319" s="3">
        <v>972</v>
      </c>
      <c r="X319" s="3">
        <v>217</v>
      </c>
      <c r="Y319" s="3">
        <v>303</v>
      </c>
      <c r="Z319" s="3">
        <v>41</v>
      </c>
      <c r="AA319" s="3">
        <v>27</v>
      </c>
      <c r="AB319" s="3">
        <v>70</v>
      </c>
      <c r="AC319" s="3">
        <v>145</v>
      </c>
      <c r="AD319" s="3">
        <v>16</v>
      </c>
      <c r="AE319" s="3">
        <v>175</v>
      </c>
      <c r="AF319" s="3">
        <v>212</v>
      </c>
      <c r="AG319" s="3">
        <v>103</v>
      </c>
      <c r="AH319" s="3">
        <v>149</v>
      </c>
    </row>
    <row r="320" spans="2:34" s="5" customFormat="1" ht="9.75" customHeight="1">
      <c r="B320" s="7" t="s">
        <v>144</v>
      </c>
      <c r="C320" s="5">
        <f aca="true" t="shared" si="50" ref="C320:AH320">C319/57595</f>
        <v>0.0032294470006076917</v>
      </c>
      <c r="D320" s="5">
        <f t="shared" si="50"/>
        <v>0.005503949995659345</v>
      </c>
      <c r="E320" s="5">
        <f t="shared" si="50"/>
        <v>0.003923951731921174</v>
      </c>
      <c r="F320" s="5">
        <f t="shared" si="50"/>
        <v>0.020713603611424602</v>
      </c>
      <c r="G320" s="5">
        <f t="shared" si="50"/>
        <v>0.0014584599357583123</v>
      </c>
      <c r="H320" s="5">
        <f t="shared" si="50"/>
        <v>0.015504818126573488</v>
      </c>
      <c r="I320" s="5">
        <f t="shared" si="50"/>
        <v>0.3547877419914923</v>
      </c>
      <c r="J320" s="5">
        <f t="shared" si="50"/>
        <v>0.44052435107214166</v>
      </c>
      <c r="K320" s="5">
        <f t="shared" si="50"/>
        <v>0.004774720027780189</v>
      </c>
      <c r="L320" s="5">
        <f t="shared" si="50"/>
        <v>0.029082385623752063</v>
      </c>
      <c r="M320" s="5">
        <f t="shared" si="50"/>
        <v>0.0015452730271724975</v>
      </c>
      <c r="N320" s="5">
        <f t="shared" si="50"/>
        <v>0.009254275544752149</v>
      </c>
      <c r="O320" s="5">
        <f t="shared" si="50"/>
        <v>0.002760656306971091</v>
      </c>
      <c r="P320" s="5">
        <f t="shared" si="50"/>
        <v>0.004826807882628701</v>
      </c>
      <c r="Q320" s="5">
        <f t="shared" si="50"/>
        <v>0.0038892264953554996</v>
      </c>
      <c r="R320" s="5">
        <f t="shared" si="50"/>
        <v>0.004844170500911537</v>
      </c>
      <c r="S320" s="5">
        <f t="shared" si="50"/>
        <v>0.017987672541019184</v>
      </c>
      <c r="T320" s="5">
        <f t="shared" si="50"/>
        <v>0.013438666550915877</v>
      </c>
      <c r="U320" s="5">
        <f t="shared" si="50"/>
        <v>0.011094713082732877</v>
      </c>
      <c r="V320" s="5">
        <f t="shared" si="50"/>
        <v>0.008663946523135688</v>
      </c>
      <c r="W320" s="5">
        <f t="shared" si="50"/>
        <v>0.016876464970917614</v>
      </c>
      <c r="X320" s="5">
        <f t="shared" si="50"/>
        <v>0.00376768816737564</v>
      </c>
      <c r="Y320" s="5">
        <f t="shared" si="50"/>
        <v>0.005260873339699627</v>
      </c>
      <c r="Z320" s="5">
        <f t="shared" si="50"/>
        <v>0.0007118673495963192</v>
      </c>
      <c r="AA320" s="5">
        <f t="shared" si="50"/>
        <v>0.0004687906936366004</v>
      </c>
      <c r="AB320" s="5">
        <f t="shared" si="50"/>
        <v>0.0012153832797985936</v>
      </c>
      <c r="AC320" s="5">
        <f t="shared" si="50"/>
        <v>0.0025175796510113727</v>
      </c>
      <c r="AD320" s="5">
        <f t="shared" si="50"/>
        <v>0.00027780189252539283</v>
      </c>
      <c r="AE320" s="5">
        <f t="shared" si="50"/>
        <v>0.003038458199496484</v>
      </c>
      <c r="AF320" s="5">
        <f t="shared" si="50"/>
        <v>0.003680875075961455</v>
      </c>
      <c r="AG320" s="5">
        <f t="shared" si="50"/>
        <v>0.0017883496831322164</v>
      </c>
      <c r="AH320" s="5">
        <f t="shared" si="50"/>
        <v>0.0025870301241427206</v>
      </c>
    </row>
    <row r="321" spans="2:34" ht="4.5" customHeight="1"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9.75" customHeight="1">
      <c r="A322" s="4" t="s">
        <v>111</v>
      </c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2:34" ht="9.75" customHeight="1">
      <c r="B323" s="6" t="s">
        <v>92</v>
      </c>
      <c r="C323" s="2">
        <v>50</v>
      </c>
      <c r="D323" s="2">
        <v>71</v>
      </c>
      <c r="E323" s="2">
        <v>99</v>
      </c>
      <c r="F323" s="2">
        <v>280</v>
      </c>
      <c r="G323" s="2">
        <v>24</v>
      </c>
      <c r="H323" s="2">
        <v>294</v>
      </c>
      <c r="I323" s="2">
        <v>2409</v>
      </c>
      <c r="J323" s="2">
        <v>5281</v>
      </c>
      <c r="K323" s="2">
        <v>91</v>
      </c>
      <c r="L323" s="2">
        <v>499</v>
      </c>
      <c r="M323" s="2">
        <v>56</v>
      </c>
      <c r="N323" s="2">
        <v>262</v>
      </c>
      <c r="O323" s="2">
        <v>88</v>
      </c>
      <c r="P323" s="2">
        <v>74</v>
      </c>
      <c r="Q323" s="2">
        <v>115</v>
      </c>
      <c r="R323" s="2">
        <v>121</v>
      </c>
      <c r="S323" s="2">
        <v>817</v>
      </c>
      <c r="T323" s="2">
        <v>270</v>
      </c>
      <c r="U323" s="2">
        <v>471</v>
      </c>
      <c r="V323" s="2">
        <v>231</v>
      </c>
      <c r="W323" s="2">
        <v>749</v>
      </c>
      <c r="X323" s="2">
        <v>91</v>
      </c>
      <c r="Y323" s="2">
        <v>55</v>
      </c>
      <c r="Z323" s="2">
        <v>19</v>
      </c>
      <c r="AA323" s="2">
        <v>11</v>
      </c>
      <c r="AB323" s="2">
        <v>36</v>
      </c>
      <c r="AC323" s="2">
        <v>48</v>
      </c>
      <c r="AD323" s="2">
        <v>3</v>
      </c>
      <c r="AE323" s="2">
        <v>74</v>
      </c>
      <c r="AF323" s="2">
        <v>60</v>
      </c>
      <c r="AG323" s="2">
        <v>24</v>
      </c>
      <c r="AH323" s="2">
        <v>31</v>
      </c>
    </row>
    <row r="324" spans="2:34" ht="9.75" customHeight="1">
      <c r="B324" s="6" t="s">
        <v>86</v>
      </c>
      <c r="C324" s="2">
        <v>81</v>
      </c>
      <c r="D324" s="2">
        <v>139</v>
      </c>
      <c r="E324" s="2">
        <v>259</v>
      </c>
      <c r="F324" s="2">
        <v>649</v>
      </c>
      <c r="G324" s="2">
        <v>74</v>
      </c>
      <c r="H324" s="2">
        <v>895</v>
      </c>
      <c r="I324" s="2">
        <v>4574</v>
      </c>
      <c r="J324" s="2">
        <v>9240</v>
      </c>
      <c r="K324" s="2">
        <v>190</v>
      </c>
      <c r="L324" s="2">
        <v>1250</v>
      </c>
      <c r="M324" s="2">
        <v>169</v>
      </c>
      <c r="N324" s="2">
        <v>1045</v>
      </c>
      <c r="O324" s="2">
        <v>305</v>
      </c>
      <c r="P324" s="2">
        <v>207</v>
      </c>
      <c r="Q324" s="2">
        <v>502</v>
      </c>
      <c r="R324" s="2">
        <v>374</v>
      </c>
      <c r="S324" s="2">
        <v>4464</v>
      </c>
      <c r="T324" s="2">
        <v>844</v>
      </c>
      <c r="U324" s="2">
        <v>1362</v>
      </c>
      <c r="V324" s="2">
        <v>1090</v>
      </c>
      <c r="W324" s="2">
        <v>2236</v>
      </c>
      <c r="X324" s="2">
        <v>181</v>
      </c>
      <c r="Y324" s="2">
        <v>91</v>
      </c>
      <c r="Z324" s="2">
        <v>67</v>
      </c>
      <c r="AA324" s="2">
        <v>38</v>
      </c>
      <c r="AB324" s="2">
        <v>90</v>
      </c>
      <c r="AC324" s="2">
        <v>101</v>
      </c>
      <c r="AD324" s="2">
        <v>5</v>
      </c>
      <c r="AE324" s="2">
        <v>173</v>
      </c>
      <c r="AF324" s="2">
        <v>166</v>
      </c>
      <c r="AG324" s="2">
        <v>50</v>
      </c>
      <c r="AH324" s="2">
        <v>56</v>
      </c>
    </row>
    <row r="325" spans="1:34" ht="9.75" customHeight="1">
      <c r="A325" s="4" t="s">
        <v>143</v>
      </c>
      <c r="C325" s="3">
        <v>131</v>
      </c>
      <c r="D325" s="3">
        <v>210</v>
      </c>
      <c r="E325" s="3">
        <v>358</v>
      </c>
      <c r="F325" s="3">
        <v>929</v>
      </c>
      <c r="G325" s="3">
        <v>98</v>
      </c>
      <c r="H325" s="3">
        <v>1189</v>
      </c>
      <c r="I325" s="3">
        <v>6983</v>
      </c>
      <c r="J325" s="3">
        <v>14521</v>
      </c>
      <c r="K325" s="3">
        <v>281</v>
      </c>
      <c r="L325" s="3">
        <v>1749</v>
      </c>
      <c r="M325" s="3">
        <v>225</v>
      </c>
      <c r="N325" s="3">
        <v>1307</v>
      </c>
      <c r="O325" s="3">
        <v>393</v>
      </c>
      <c r="P325" s="3">
        <v>281</v>
      </c>
      <c r="Q325" s="3">
        <v>617</v>
      </c>
      <c r="R325" s="3">
        <v>495</v>
      </c>
      <c r="S325" s="3">
        <v>5281</v>
      </c>
      <c r="T325" s="3">
        <v>1114</v>
      </c>
      <c r="U325" s="3">
        <v>1833</v>
      </c>
      <c r="V325" s="3">
        <v>1321</v>
      </c>
      <c r="W325" s="3">
        <v>2985</v>
      </c>
      <c r="X325" s="3">
        <v>272</v>
      </c>
      <c r="Y325" s="3">
        <v>146</v>
      </c>
      <c r="Z325" s="3">
        <v>86</v>
      </c>
      <c r="AA325" s="3">
        <v>49</v>
      </c>
      <c r="AB325" s="3">
        <v>126</v>
      </c>
      <c r="AC325" s="3">
        <v>149</v>
      </c>
      <c r="AD325" s="3">
        <v>8</v>
      </c>
      <c r="AE325" s="3">
        <v>247</v>
      </c>
      <c r="AF325" s="3">
        <v>226</v>
      </c>
      <c r="AG325" s="3">
        <v>74</v>
      </c>
      <c r="AH325" s="3">
        <v>87</v>
      </c>
    </row>
    <row r="326" spans="2:34" s="5" customFormat="1" ht="9.75" customHeight="1">
      <c r="B326" s="7" t="s">
        <v>144</v>
      </c>
      <c r="C326" s="5">
        <f aca="true" t="shared" si="51" ref="C326:AH326">C325/43771</f>
        <v>0.0029928491466953006</v>
      </c>
      <c r="D326" s="5">
        <f t="shared" si="51"/>
        <v>0.004797697105389413</v>
      </c>
      <c r="E326" s="5">
        <f t="shared" si="51"/>
        <v>0.008178931255854333</v>
      </c>
      <c r="F326" s="5">
        <f t="shared" si="51"/>
        <v>0.02122409814717507</v>
      </c>
      <c r="G326" s="5">
        <f t="shared" si="51"/>
        <v>0.0022389253158483927</v>
      </c>
      <c r="H326" s="5">
        <f t="shared" si="51"/>
        <v>0.02716410408718101</v>
      </c>
      <c r="I326" s="5">
        <f t="shared" si="51"/>
        <v>0.15953485184254415</v>
      </c>
      <c r="J326" s="5">
        <f t="shared" si="51"/>
        <v>0.33174933174933174</v>
      </c>
      <c r="K326" s="5">
        <f t="shared" si="51"/>
        <v>0.006419775650544881</v>
      </c>
      <c r="L326" s="5">
        <f t="shared" si="51"/>
        <v>0.039957963034886114</v>
      </c>
      <c r="M326" s="5">
        <f t="shared" si="51"/>
        <v>0.0051403897557743715</v>
      </c>
      <c r="N326" s="5">
        <f t="shared" si="51"/>
        <v>0.029859952936876013</v>
      </c>
      <c r="O326" s="5">
        <f t="shared" si="51"/>
        <v>0.008978547440085902</v>
      </c>
      <c r="P326" s="5">
        <f t="shared" si="51"/>
        <v>0.006419775650544881</v>
      </c>
      <c r="Q326" s="5">
        <f t="shared" si="51"/>
        <v>0.014096091019167943</v>
      </c>
      <c r="R326" s="5">
        <f t="shared" si="51"/>
        <v>0.011308857462703617</v>
      </c>
      <c r="S326" s="5">
        <f t="shared" si="51"/>
        <v>0.12065065911219758</v>
      </c>
      <c r="T326" s="5">
        <f t="shared" si="51"/>
        <v>0.02545064083525622</v>
      </c>
      <c r="U326" s="5">
        <f t="shared" si="51"/>
        <v>0.04187704187704188</v>
      </c>
      <c r="V326" s="5">
        <f t="shared" si="51"/>
        <v>0.030179799410568642</v>
      </c>
      <c r="W326" s="5">
        <f t="shared" si="51"/>
        <v>0.06819583742660666</v>
      </c>
      <c r="X326" s="5">
        <f t="shared" si="51"/>
        <v>0.0062141600603139065</v>
      </c>
      <c r="Y326" s="5">
        <f t="shared" si="51"/>
        <v>0.0033355417970802586</v>
      </c>
      <c r="Z326" s="5">
        <f t="shared" si="51"/>
        <v>0.0019647711955404264</v>
      </c>
      <c r="AA326" s="5">
        <f t="shared" si="51"/>
        <v>0.0011194626579241963</v>
      </c>
      <c r="AB326" s="5">
        <f t="shared" si="51"/>
        <v>0.002878618263233648</v>
      </c>
      <c r="AC326" s="5">
        <f t="shared" si="51"/>
        <v>0.0034040803271572504</v>
      </c>
      <c r="AD326" s="5">
        <f t="shared" si="51"/>
        <v>0.0001827694135386443</v>
      </c>
      <c r="AE326" s="5">
        <f t="shared" si="51"/>
        <v>0.005643005643005643</v>
      </c>
      <c r="AF326" s="5">
        <f t="shared" si="51"/>
        <v>0.0051632359324667015</v>
      </c>
      <c r="AG326" s="5">
        <f t="shared" si="51"/>
        <v>0.0016906170752324597</v>
      </c>
      <c r="AH326" s="5">
        <f t="shared" si="51"/>
        <v>0.001987617372232757</v>
      </c>
    </row>
    <row r="327" spans="2:34" ht="4.5" customHeight="1"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9.75" customHeight="1">
      <c r="A328" s="4" t="s">
        <v>112</v>
      </c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2:34" ht="9.75" customHeight="1">
      <c r="B329" s="6" t="s">
        <v>92</v>
      </c>
      <c r="C329" s="2">
        <v>151</v>
      </c>
      <c r="D329" s="2">
        <v>249</v>
      </c>
      <c r="E329" s="2">
        <v>396</v>
      </c>
      <c r="F329" s="2">
        <v>1018</v>
      </c>
      <c r="G329" s="2">
        <v>84</v>
      </c>
      <c r="H329" s="2">
        <v>347</v>
      </c>
      <c r="I329" s="2">
        <v>11864</v>
      </c>
      <c r="J329" s="2">
        <v>15418</v>
      </c>
      <c r="K329" s="2">
        <v>334</v>
      </c>
      <c r="L329" s="2">
        <v>1735</v>
      </c>
      <c r="M329" s="2">
        <v>122</v>
      </c>
      <c r="N329" s="2">
        <v>370</v>
      </c>
      <c r="O329" s="2">
        <v>116</v>
      </c>
      <c r="P329" s="2">
        <v>168</v>
      </c>
      <c r="Q329" s="2">
        <v>198</v>
      </c>
      <c r="R329" s="2">
        <v>257</v>
      </c>
      <c r="S329" s="2">
        <v>906</v>
      </c>
      <c r="T329" s="2">
        <v>415</v>
      </c>
      <c r="U329" s="2">
        <v>483</v>
      </c>
      <c r="V329" s="2">
        <v>179</v>
      </c>
      <c r="W329" s="2">
        <v>689</v>
      </c>
      <c r="X329" s="2">
        <v>174</v>
      </c>
      <c r="Y329" s="2">
        <v>238</v>
      </c>
      <c r="Z329" s="2">
        <v>42</v>
      </c>
      <c r="AA329" s="2">
        <v>33</v>
      </c>
      <c r="AB329" s="2">
        <v>86</v>
      </c>
      <c r="AC329" s="2">
        <v>237</v>
      </c>
      <c r="AD329" s="2">
        <v>16</v>
      </c>
      <c r="AE329" s="2">
        <v>214</v>
      </c>
      <c r="AF329" s="2">
        <v>187</v>
      </c>
      <c r="AG329" s="2">
        <v>69</v>
      </c>
      <c r="AH329" s="2">
        <v>68</v>
      </c>
    </row>
    <row r="330" spans="1:34" ht="9.75" customHeight="1">
      <c r="A330" s="4" t="s">
        <v>143</v>
      </c>
      <c r="C330" s="3">
        <v>151</v>
      </c>
      <c r="D330" s="3">
        <v>249</v>
      </c>
      <c r="E330" s="3">
        <v>396</v>
      </c>
      <c r="F330" s="3">
        <v>1018</v>
      </c>
      <c r="G330" s="3">
        <v>84</v>
      </c>
      <c r="H330" s="3">
        <v>347</v>
      </c>
      <c r="I330" s="3">
        <v>11864</v>
      </c>
      <c r="J330" s="3">
        <v>15418</v>
      </c>
      <c r="K330" s="3">
        <v>334</v>
      </c>
      <c r="L330" s="3">
        <v>1735</v>
      </c>
      <c r="M330" s="3">
        <v>122</v>
      </c>
      <c r="N330" s="3">
        <v>370</v>
      </c>
      <c r="O330" s="3">
        <v>116</v>
      </c>
      <c r="P330" s="3">
        <v>168</v>
      </c>
      <c r="Q330" s="3">
        <v>198</v>
      </c>
      <c r="R330" s="3">
        <v>257</v>
      </c>
      <c r="S330" s="3">
        <v>906</v>
      </c>
      <c r="T330" s="3">
        <v>415</v>
      </c>
      <c r="U330" s="3">
        <v>483</v>
      </c>
      <c r="V330" s="3">
        <v>179</v>
      </c>
      <c r="W330" s="3">
        <v>689</v>
      </c>
      <c r="X330" s="3">
        <v>174</v>
      </c>
      <c r="Y330" s="3">
        <v>238</v>
      </c>
      <c r="Z330" s="3">
        <v>42</v>
      </c>
      <c r="AA330" s="3">
        <v>33</v>
      </c>
      <c r="AB330" s="3">
        <v>86</v>
      </c>
      <c r="AC330" s="3">
        <v>237</v>
      </c>
      <c r="AD330" s="3">
        <v>16</v>
      </c>
      <c r="AE330" s="3">
        <v>214</v>
      </c>
      <c r="AF330" s="3">
        <v>187</v>
      </c>
      <c r="AG330" s="3">
        <v>69</v>
      </c>
      <c r="AH330" s="3">
        <v>68</v>
      </c>
    </row>
    <row r="331" spans="2:34" s="5" customFormat="1" ht="9.75" customHeight="1">
      <c r="B331" s="7" t="s">
        <v>144</v>
      </c>
      <c r="C331" s="5">
        <f aca="true" t="shared" si="52" ref="C331:AH331">C330/36863</f>
        <v>0.004096248270623661</v>
      </c>
      <c r="D331" s="5">
        <f t="shared" si="52"/>
        <v>0.0067547405257304075</v>
      </c>
      <c r="E331" s="5">
        <f t="shared" si="52"/>
        <v>0.010742478908390527</v>
      </c>
      <c r="F331" s="5">
        <f t="shared" si="52"/>
        <v>0.0276157664867211</v>
      </c>
      <c r="G331" s="5">
        <f t="shared" si="52"/>
        <v>0.0022787076472343543</v>
      </c>
      <c r="H331" s="5">
        <f t="shared" si="52"/>
        <v>0.009413232780837154</v>
      </c>
      <c r="I331" s="5">
        <f t="shared" si="52"/>
        <v>0.32184032769986165</v>
      </c>
      <c r="J331" s="5">
        <f t="shared" si="52"/>
        <v>0.4182513631554675</v>
      </c>
      <c r="K331" s="5">
        <f t="shared" si="52"/>
        <v>0.009060575644955647</v>
      </c>
      <c r="L331" s="5">
        <f t="shared" si="52"/>
        <v>0.04706616390418577</v>
      </c>
      <c r="M331" s="5">
        <f t="shared" si="52"/>
        <v>0.0033095515828879905</v>
      </c>
      <c r="N331" s="5">
        <f t="shared" si="52"/>
        <v>0.010037164636627512</v>
      </c>
      <c r="O331" s="5">
        <f t="shared" si="52"/>
        <v>0.0031467867509426795</v>
      </c>
      <c r="P331" s="5">
        <f t="shared" si="52"/>
        <v>0.0045574152944687085</v>
      </c>
      <c r="Q331" s="5">
        <f t="shared" si="52"/>
        <v>0.005371239454195264</v>
      </c>
      <c r="R331" s="5">
        <f t="shared" si="52"/>
        <v>0.0069717603016574885</v>
      </c>
      <c r="S331" s="5">
        <f t="shared" si="52"/>
        <v>0.024577489623741962</v>
      </c>
      <c r="T331" s="5">
        <f t="shared" si="52"/>
        <v>0.011257900876217345</v>
      </c>
      <c r="U331" s="5">
        <f t="shared" si="52"/>
        <v>0.013102568971597537</v>
      </c>
      <c r="V331" s="5">
        <f t="shared" si="52"/>
        <v>0.004855817486368446</v>
      </c>
      <c r="W331" s="5">
        <f t="shared" si="52"/>
        <v>0.01869082820171988</v>
      </c>
      <c r="X331" s="5">
        <f t="shared" si="52"/>
        <v>0.004720180126414019</v>
      </c>
      <c r="Y331" s="5">
        <f t="shared" si="52"/>
        <v>0.00645633833383067</v>
      </c>
      <c r="Z331" s="5">
        <f t="shared" si="52"/>
        <v>0.0011393538236171771</v>
      </c>
      <c r="AA331" s="5">
        <f t="shared" si="52"/>
        <v>0.0008952065756992106</v>
      </c>
      <c r="AB331" s="5">
        <f t="shared" si="52"/>
        <v>0.0023329625912161247</v>
      </c>
      <c r="AC331" s="5">
        <f t="shared" si="52"/>
        <v>0.006429210861839785</v>
      </c>
      <c r="AD331" s="5">
        <f t="shared" si="52"/>
        <v>0.00043403955185416273</v>
      </c>
      <c r="AE331" s="5">
        <f t="shared" si="52"/>
        <v>0.005805279006049427</v>
      </c>
      <c r="AF331" s="5">
        <f t="shared" si="52"/>
        <v>0.005072837262295527</v>
      </c>
      <c r="AG331" s="5">
        <f t="shared" si="52"/>
        <v>0.0018717955673710767</v>
      </c>
      <c r="AH331" s="5">
        <f t="shared" si="52"/>
        <v>0.0018446680953801914</v>
      </c>
    </row>
    <row r="332" spans="2:34" ht="4.5" customHeight="1"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9.75" customHeight="1">
      <c r="A333" s="4" t="s">
        <v>113</v>
      </c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2:34" ht="9.75" customHeight="1">
      <c r="B334" s="6" t="s">
        <v>92</v>
      </c>
      <c r="C334" s="2">
        <v>172</v>
      </c>
      <c r="D334" s="2">
        <v>360</v>
      </c>
      <c r="E334" s="2">
        <v>670</v>
      </c>
      <c r="F334" s="2">
        <v>1897</v>
      </c>
      <c r="G334" s="2">
        <v>131</v>
      </c>
      <c r="H334" s="2">
        <v>706</v>
      </c>
      <c r="I334" s="2">
        <v>14956</v>
      </c>
      <c r="J334" s="2">
        <v>53041</v>
      </c>
      <c r="K334" s="2">
        <v>314</v>
      </c>
      <c r="L334" s="2">
        <v>3582</v>
      </c>
      <c r="M334" s="2">
        <v>218</v>
      </c>
      <c r="N334" s="2">
        <v>640</v>
      </c>
      <c r="O334" s="2">
        <v>188</v>
      </c>
      <c r="P334" s="2">
        <v>278</v>
      </c>
      <c r="Q334" s="2">
        <v>365</v>
      </c>
      <c r="R334" s="2">
        <v>449</v>
      </c>
      <c r="S334" s="2">
        <v>1095</v>
      </c>
      <c r="T334" s="2">
        <v>1079</v>
      </c>
      <c r="U334" s="2">
        <v>1254</v>
      </c>
      <c r="V334" s="2">
        <v>902</v>
      </c>
      <c r="W334" s="2">
        <v>1771</v>
      </c>
      <c r="X334" s="2">
        <v>363</v>
      </c>
      <c r="Y334" s="2">
        <v>296</v>
      </c>
      <c r="Z334" s="2">
        <v>41</v>
      </c>
      <c r="AA334" s="2">
        <v>54</v>
      </c>
      <c r="AB334" s="2">
        <v>114</v>
      </c>
      <c r="AC334" s="2">
        <v>165</v>
      </c>
      <c r="AD334" s="2">
        <v>28</v>
      </c>
      <c r="AE334" s="2">
        <v>125</v>
      </c>
      <c r="AF334" s="2">
        <v>213</v>
      </c>
      <c r="AG334" s="2">
        <v>124</v>
      </c>
      <c r="AH334" s="2">
        <v>137</v>
      </c>
    </row>
    <row r="335" spans="1:34" ht="9.75" customHeight="1">
      <c r="A335" s="4" t="s">
        <v>143</v>
      </c>
      <c r="C335" s="3">
        <v>172</v>
      </c>
      <c r="D335" s="3">
        <v>360</v>
      </c>
      <c r="E335" s="3">
        <v>670</v>
      </c>
      <c r="F335" s="3">
        <v>1897</v>
      </c>
      <c r="G335" s="3">
        <v>131</v>
      </c>
      <c r="H335" s="3">
        <v>706</v>
      </c>
      <c r="I335" s="3">
        <v>14956</v>
      </c>
      <c r="J335" s="3">
        <v>53041</v>
      </c>
      <c r="K335" s="3">
        <v>314</v>
      </c>
      <c r="L335" s="3">
        <v>3582</v>
      </c>
      <c r="M335" s="3">
        <v>218</v>
      </c>
      <c r="N335" s="3">
        <v>640</v>
      </c>
      <c r="O335" s="3">
        <v>188</v>
      </c>
      <c r="P335" s="3">
        <v>278</v>
      </c>
      <c r="Q335" s="3">
        <v>365</v>
      </c>
      <c r="R335" s="3">
        <v>449</v>
      </c>
      <c r="S335" s="3">
        <v>1095</v>
      </c>
      <c r="T335" s="3">
        <v>1079</v>
      </c>
      <c r="U335" s="3">
        <v>1254</v>
      </c>
      <c r="V335" s="3">
        <v>902</v>
      </c>
      <c r="W335" s="3">
        <v>1771</v>
      </c>
      <c r="X335" s="3">
        <v>363</v>
      </c>
      <c r="Y335" s="3">
        <v>296</v>
      </c>
      <c r="Z335" s="3">
        <v>41</v>
      </c>
      <c r="AA335" s="3">
        <v>54</v>
      </c>
      <c r="AB335" s="3">
        <v>114</v>
      </c>
      <c r="AC335" s="3">
        <v>165</v>
      </c>
      <c r="AD335" s="3">
        <v>28</v>
      </c>
      <c r="AE335" s="3">
        <v>125</v>
      </c>
      <c r="AF335" s="3">
        <v>213</v>
      </c>
      <c r="AG335" s="3">
        <v>124</v>
      </c>
      <c r="AH335" s="3">
        <v>137</v>
      </c>
    </row>
    <row r="336" spans="2:34" s="5" customFormat="1" ht="9.75" customHeight="1">
      <c r="B336" s="7" t="s">
        <v>144</v>
      </c>
      <c r="C336" s="5">
        <f aca="true" t="shared" si="53" ref="C336:AH336">C335/85728</f>
        <v>0.002006345651362449</v>
      </c>
      <c r="D336" s="5">
        <f t="shared" si="53"/>
        <v>0.0041993281075028</v>
      </c>
      <c r="E336" s="5">
        <f t="shared" si="53"/>
        <v>0.007815416200074655</v>
      </c>
      <c r="F336" s="5">
        <f t="shared" si="53"/>
        <v>0.02212812616648003</v>
      </c>
      <c r="G336" s="5">
        <f t="shared" si="53"/>
        <v>0.0015280888391190743</v>
      </c>
      <c r="H336" s="5">
        <f t="shared" si="53"/>
        <v>0.008235349010824934</v>
      </c>
      <c r="I336" s="5">
        <f t="shared" si="53"/>
        <v>0.17445875326614407</v>
      </c>
      <c r="J336" s="5">
        <f t="shared" si="53"/>
        <v>0.6187126726390444</v>
      </c>
      <c r="K336" s="5">
        <f t="shared" si="53"/>
        <v>0.0036627472937663308</v>
      </c>
      <c r="L336" s="5">
        <f t="shared" si="53"/>
        <v>0.041783314669652856</v>
      </c>
      <c r="M336" s="5">
        <f t="shared" si="53"/>
        <v>0.0025429264650989173</v>
      </c>
      <c r="N336" s="5">
        <f t="shared" si="53"/>
        <v>0.007465472191116088</v>
      </c>
      <c r="O336" s="5">
        <f t="shared" si="53"/>
        <v>0.0021929824561403508</v>
      </c>
      <c r="P336" s="5">
        <f t="shared" si="53"/>
        <v>0.003242814483016051</v>
      </c>
      <c r="Q336" s="5">
        <f t="shared" si="53"/>
        <v>0.004257652108995894</v>
      </c>
      <c r="R336" s="5">
        <f t="shared" si="53"/>
        <v>0.005237495334079881</v>
      </c>
      <c r="S336" s="5">
        <f t="shared" si="53"/>
        <v>0.012772956326987682</v>
      </c>
      <c r="T336" s="5">
        <f t="shared" si="53"/>
        <v>0.01258631952220978</v>
      </c>
      <c r="U336" s="5">
        <f t="shared" si="53"/>
        <v>0.014627659574468085</v>
      </c>
      <c r="V336" s="5">
        <f t="shared" si="53"/>
        <v>0.010521649869354237</v>
      </c>
      <c r="W336" s="5">
        <f t="shared" si="53"/>
        <v>0.02065836132885405</v>
      </c>
      <c r="X336" s="5">
        <f t="shared" si="53"/>
        <v>0.004234322508398656</v>
      </c>
      <c r="Y336" s="5">
        <f t="shared" si="53"/>
        <v>0.003452780888391191</v>
      </c>
      <c r="Z336" s="5">
        <f t="shared" si="53"/>
        <v>0.0004782568122433744</v>
      </c>
      <c r="AA336" s="5">
        <f t="shared" si="53"/>
        <v>0.0006298992161254199</v>
      </c>
      <c r="AB336" s="5">
        <f t="shared" si="53"/>
        <v>0.0013297872340425532</v>
      </c>
      <c r="AC336" s="5">
        <f t="shared" si="53"/>
        <v>0.0019246920492721165</v>
      </c>
      <c r="AD336" s="5">
        <f t="shared" si="53"/>
        <v>0.00032661440836132883</v>
      </c>
      <c r="AE336" s="5">
        <f t="shared" si="53"/>
        <v>0.001458100037327361</v>
      </c>
      <c r="AF336" s="5">
        <f t="shared" si="53"/>
        <v>0.0024846024636058233</v>
      </c>
      <c r="AG336" s="5">
        <f t="shared" si="53"/>
        <v>0.0014464352370287422</v>
      </c>
      <c r="AH336" s="5">
        <f t="shared" si="53"/>
        <v>0.0015980776409107876</v>
      </c>
    </row>
    <row r="337" spans="2:34" ht="4.5" customHeight="1"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9.75" customHeight="1">
      <c r="A338" s="4" t="s">
        <v>115</v>
      </c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2:34" ht="9.75" customHeight="1">
      <c r="B339" s="6" t="s">
        <v>92</v>
      </c>
      <c r="C339" s="2">
        <v>100</v>
      </c>
      <c r="D339" s="2">
        <v>93</v>
      </c>
      <c r="E339" s="2">
        <v>114</v>
      </c>
      <c r="F339" s="2">
        <v>465</v>
      </c>
      <c r="G339" s="2">
        <v>30</v>
      </c>
      <c r="H339" s="2">
        <v>130</v>
      </c>
      <c r="I339" s="2">
        <v>2977</v>
      </c>
      <c r="J339" s="2">
        <v>9344</v>
      </c>
      <c r="K339" s="2">
        <v>144</v>
      </c>
      <c r="L339" s="2">
        <v>1052</v>
      </c>
      <c r="M339" s="2">
        <v>214</v>
      </c>
      <c r="N339" s="2">
        <v>534</v>
      </c>
      <c r="O339" s="2">
        <v>179</v>
      </c>
      <c r="P339" s="2">
        <v>225</v>
      </c>
      <c r="Q339" s="2">
        <v>329</v>
      </c>
      <c r="R339" s="2">
        <v>435</v>
      </c>
      <c r="S339" s="2">
        <v>1508</v>
      </c>
      <c r="T339" s="2">
        <v>828</v>
      </c>
      <c r="U339" s="2">
        <v>1377</v>
      </c>
      <c r="V339" s="2">
        <v>917</v>
      </c>
      <c r="W339" s="2">
        <v>2185</v>
      </c>
      <c r="X339" s="2">
        <v>148</v>
      </c>
      <c r="Y339" s="2">
        <v>82</v>
      </c>
      <c r="Z339" s="2">
        <v>58</v>
      </c>
      <c r="AA339" s="2">
        <v>23</v>
      </c>
      <c r="AB339" s="2">
        <v>77</v>
      </c>
      <c r="AC339" s="2">
        <v>154</v>
      </c>
      <c r="AD339" s="2">
        <v>13</v>
      </c>
      <c r="AE339" s="2">
        <v>874</v>
      </c>
      <c r="AF339" s="2">
        <v>107</v>
      </c>
      <c r="AG339" s="2">
        <v>49</v>
      </c>
      <c r="AH339" s="2">
        <v>45</v>
      </c>
    </row>
    <row r="340" spans="2:34" ht="9.75" customHeight="1">
      <c r="B340" s="6" t="s">
        <v>114</v>
      </c>
      <c r="C340" s="2">
        <v>165</v>
      </c>
      <c r="D340" s="2">
        <v>274</v>
      </c>
      <c r="E340" s="2">
        <v>166</v>
      </c>
      <c r="F340" s="2">
        <v>1134</v>
      </c>
      <c r="G340" s="2">
        <v>106</v>
      </c>
      <c r="H340" s="2">
        <v>161</v>
      </c>
      <c r="I340" s="2">
        <v>4604</v>
      </c>
      <c r="J340" s="2">
        <v>14227</v>
      </c>
      <c r="K340" s="2">
        <v>257</v>
      </c>
      <c r="L340" s="2">
        <v>2077</v>
      </c>
      <c r="M340" s="2">
        <v>541</v>
      </c>
      <c r="N340" s="2">
        <v>2244</v>
      </c>
      <c r="O340" s="2">
        <v>524</v>
      </c>
      <c r="P340" s="2">
        <v>584</v>
      </c>
      <c r="Q340" s="2">
        <v>1425</v>
      </c>
      <c r="R340" s="2">
        <v>548</v>
      </c>
      <c r="S340" s="2">
        <v>3047</v>
      </c>
      <c r="T340" s="2">
        <v>2789</v>
      </c>
      <c r="U340" s="2">
        <v>4480</v>
      </c>
      <c r="V340" s="2">
        <v>4241</v>
      </c>
      <c r="W340" s="2">
        <v>7244</v>
      </c>
      <c r="X340" s="2">
        <v>411</v>
      </c>
      <c r="Y340" s="2">
        <v>119</v>
      </c>
      <c r="Z340" s="2">
        <v>94</v>
      </c>
      <c r="AA340" s="2">
        <v>26</v>
      </c>
      <c r="AB340" s="2">
        <v>217</v>
      </c>
      <c r="AC340" s="2">
        <v>230</v>
      </c>
      <c r="AD340" s="2">
        <v>21</v>
      </c>
      <c r="AE340" s="2">
        <v>559</v>
      </c>
      <c r="AF340" s="2">
        <v>285</v>
      </c>
      <c r="AG340" s="2">
        <v>46</v>
      </c>
      <c r="AH340" s="2">
        <v>32</v>
      </c>
    </row>
    <row r="341" spans="2:34" ht="9.75" customHeight="1">
      <c r="B341" s="6" t="s">
        <v>86</v>
      </c>
      <c r="C341" s="2">
        <v>36</v>
      </c>
      <c r="D341" s="2">
        <v>55</v>
      </c>
      <c r="E341" s="2">
        <v>39</v>
      </c>
      <c r="F341" s="2">
        <v>288</v>
      </c>
      <c r="G341" s="2">
        <v>28</v>
      </c>
      <c r="H341" s="2">
        <v>56</v>
      </c>
      <c r="I341" s="2">
        <v>1312</v>
      </c>
      <c r="J341" s="2">
        <v>4283</v>
      </c>
      <c r="K341" s="2">
        <v>58</v>
      </c>
      <c r="L341" s="2">
        <v>651</v>
      </c>
      <c r="M341" s="2">
        <v>104</v>
      </c>
      <c r="N341" s="2">
        <v>573</v>
      </c>
      <c r="O341" s="2">
        <v>134</v>
      </c>
      <c r="P341" s="2">
        <v>157</v>
      </c>
      <c r="Q341" s="2">
        <v>315</v>
      </c>
      <c r="R341" s="2">
        <v>150</v>
      </c>
      <c r="S341" s="2">
        <v>1697</v>
      </c>
      <c r="T341" s="2">
        <v>681</v>
      </c>
      <c r="U341" s="2">
        <v>673</v>
      </c>
      <c r="V341" s="2">
        <v>875</v>
      </c>
      <c r="W341" s="2">
        <v>1636</v>
      </c>
      <c r="X341" s="2">
        <v>108</v>
      </c>
      <c r="Y341" s="2">
        <v>38</v>
      </c>
      <c r="Z341" s="2">
        <v>23</v>
      </c>
      <c r="AA341" s="2">
        <v>13</v>
      </c>
      <c r="AB341" s="2">
        <v>49</v>
      </c>
      <c r="AC341" s="2">
        <v>65</v>
      </c>
      <c r="AD341" s="2">
        <v>10</v>
      </c>
      <c r="AE341" s="2">
        <v>255</v>
      </c>
      <c r="AF341" s="2">
        <v>61</v>
      </c>
      <c r="AG341" s="2">
        <v>14</v>
      </c>
      <c r="AH341" s="2">
        <v>3</v>
      </c>
    </row>
    <row r="342" spans="1:34" ht="9.75" customHeight="1">
      <c r="A342" s="4" t="s">
        <v>143</v>
      </c>
      <c r="C342" s="3">
        <v>301</v>
      </c>
      <c r="D342" s="3">
        <v>422</v>
      </c>
      <c r="E342" s="3">
        <v>319</v>
      </c>
      <c r="F342" s="3">
        <v>1887</v>
      </c>
      <c r="G342" s="3">
        <v>164</v>
      </c>
      <c r="H342" s="3">
        <v>347</v>
      </c>
      <c r="I342" s="3">
        <v>8893</v>
      </c>
      <c r="J342" s="3">
        <v>27854</v>
      </c>
      <c r="K342" s="3">
        <v>459</v>
      </c>
      <c r="L342" s="3">
        <v>3780</v>
      </c>
      <c r="M342" s="3">
        <v>859</v>
      </c>
      <c r="N342" s="3">
        <v>3351</v>
      </c>
      <c r="O342" s="3">
        <v>837</v>
      </c>
      <c r="P342" s="3">
        <v>966</v>
      </c>
      <c r="Q342" s="3">
        <v>2069</v>
      </c>
      <c r="R342" s="3">
        <v>1133</v>
      </c>
      <c r="S342" s="3">
        <v>6252</v>
      </c>
      <c r="T342" s="3">
        <v>4298</v>
      </c>
      <c r="U342" s="3">
        <v>6530</v>
      </c>
      <c r="V342" s="3">
        <v>6033</v>
      </c>
      <c r="W342" s="3">
        <v>11065</v>
      </c>
      <c r="X342" s="3">
        <v>667</v>
      </c>
      <c r="Y342" s="3">
        <v>239</v>
      </c>
      <c r="Z342" s="3">
        <v>175</v>
      </c>
      <c r="AA342" s="3">
        <v>62</v>
      </c>
      <c r="AB342" s="3">
        <v>343</v>
      </c>
      <c r="AC342" s="3">
        <v>449</v>
      </c>
      <c r="AD342" s="3">
        <v>44</v>
      </c>
      <c r="AE342" s="3">
        <v>1688</v>
      </c>
      <c r="AF342" s="3">
        <v>453</v>
      </c>
      <c r="AG342" s="3">
        <v>109</v>
      </c>
      <c r="AH342" s="3">
        <v>80</v>
      </c>
    </row>
    <row r="343" spans="2:34" s="5" customFormat="1" ht="9.75" customHeight="1">
      <c r="B343" s="7" t="s">
        <v>144</v>
      </c>
      <c r="C343" s="5">
        <f aca="true" t="shared" si="54" ref="C343:AH343">C342/92129</f>
        <v>0.0032671580067079853</v>
      </c>
      <c r="D343" s="5">
        <f t="shared" si="54"/>
        <v>0.004580533816713521</v>
      </c>
      <c r="E343" s="5">
        <f t="shared" si="54"/>
        <v>0.0034625362263782304</v>
      </c>
      <c r="F343" s="5">
        <f t="shared" si="54"/>
        <v>0.020482150028764017</v>
      </c>
      <c r="G343" s="5">
        <f t="shared" si="54"/>
        <v>0.0017801126681066765</v>
      </c>
      <c r="H343" s="5">
        <f t="shared" si="54"/>
        <v>0.0037664579014208338</v>
      </c>
      <c r="I343" s="5">
        <f t="shared" si="54"/>
        <v>0.09652769486263826</v>
      </c>
      <c r="J343" s="5">
        <f t="shared" si="54"/>
        <v>0.3023369405941669</v>
      </c>
      <c r="K343" s="5">
        <f t="shared" si="54"/>
        <v>0.004982144601591247</v>
      </c>
      <c r="L343" s="5">
        <f t="shared" si="54"/>
        <v>0.041029426130751445</v>
      </c>
      <c r="M343" s="5">
        <f t="shared" si="54"/>
        <v>0.00932388281648558</v>
      </c>
      <c r="N343" s="5">
        <f t="shared" si="54"/>
        <v>0.03637291189527728</v>
      </c>
      <c r="O343" s="5">
        <f t="shared" si="54"/>
        <v>0.009085087214666391</v>
      </c>
      <c r="P343" s="5">
        <f t="shared" si="54"/>
        <v>0.010485297788969814</v>
      </c>
      <c r="Q343" s="5">
        <f t="shared" si="54"/>
        <v>0.022457640916540938</v>
      </c>
      <c r="R343" s="5">
        <f t="shared" si="54"/>
        <v>0.012297973493688198</v>
      </c>
      <c r="S343" s="5">
        <f t="shared" si="54"/>
        <v>0.06786136829879842</v>
      </c>
      <c r="T343" s="5">
        <f t="shared" si="54"/>
        <v>0.04665197711903961</v>
      </c>
      <c r="U343" s="5">
        <f t="shared" si="54"/>
        <v>0.07087887635814999</v>
      </c>
      <c r="V343" s="5">
        <f t="shared" si="54"/>
        <v>0.06548426662614378</v>
      </c>
      <c r="W343" s="5">
        <f t="shared" si="54"/>
        <v>0.12010333336951448</v>
      </c>
      <c r="X343" s="5">
        <f t="shared" si="54"/>
        <v>0.0072398484733363</v>
      </c>
      <c r="Y343" s="5">
        <f t="shared" si="54"/>
        <v>0.002594188583399364</v>
      </c>
      <c r="Z343" s="5">
        <f t="shared" si="54"/>
        <v>0.0018995104690162706</v>
      </c>
      <c r="AA343" s="5">
        <f t="shared" si="54"/>
        <v>0.0006729694233086216</v>
      </c>
      <c r="AB343" s="5">
        <f t="shared" si="54"/>
        <v>0.0037230405192718906</v>
      </c>
      <c r="AC343" s="5">
        <f t="shared" si="54"/>
        <v>0.0048736011462188885</v>
      </c>
      <c r="AD343" s="5">
        <f t="shared" si="54"/>
        <v>0.00047759120363837664</v>
      </c>
      <c r="AE343" s="5">
        <f t="shared" si="54"/>
        <v>0.018322135266854084</v>
      </c>
      <c r="AF343" s="5">
        <f t="shared" si="54"/>
        <v>0.004917018528367832</v>
      </c>
      <c r="AG343" s="5">
        <f t="shared" si="54"/>
        <v>0.0011831236635587057</v>
      </c>
      <c r="AH343" s="5">
        <f t="shared" si="54"/>
        <v>0.0008683476429788665</v>
      </c>
    </row>
    <row r="344" spans="2:34" ht="4.5" customHeight="1"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9.75" customHeight="1">
      <c r="A345" s="4" t="s">
        <v>117</v>
      </c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2:34" ht="9.75" customHeight="1">
      <c r="B346" s="6" t="s">
        <v>116</v>
      </c>
      <c r="C346" s="2">
        <v>102</v>
      </c>
      <c r="D346" s="2">
        <v>308</v>
      </c>
      <c r="E346" s="2">
        <v>139</v>
      </c>
      <c r="F346" s="2">
        <v>939</v>
      </c>
      <c r="G346" s="2">
        <v>92</v>
      </c>
      <c r="H346" s="2">
        <v>194</v>
      </c>
      <c r="I346" s="2">
        <v>2879</v>
      </c>
      <c r="J346" s="2">
        <v>5243</v>
      </c>
      <c r="K346" s="2">
        <v>250</v>
      </c>
      <c r="L346" s="2">
        <v>455</v>
      </c>
      <c r="M346" s="2">
        <v>125</v>
      </c>
      <c r="N346" s="2">
        <v>937</v>
      </c>
      <c r="O346" s="2">
        <v>255</v>
      </c>
      <c r="P346" s="2">
        <v>218</v>
      </c>
      <c r="Q346" s="2">
        <v>320</v>
      </c>
      <c r="R346" s="2">
        <v>289</v>
      </c>
      <c r="S346" s="2">
        <v>954</v>
      </c>
      <c r="T346" s="2">
        <v>1199</v>
      </c>
      <c r="U346" s="2">
        <v>772</v>
      </c>
      <c r="V346" s="2">
        <v>439</v>
      </c>
      <c r="W346" s="2">
        <v>1272</v>
      </c>
      <c r="X346" s="2">
        <v>93</v>
      </c>
      <c r="Y346" s="2">
        <v>72</v>
      </c>
      <c r="Z346" s="2">
        <v>35</v>
      </c>
      <c r="AA346" s="2">
        <v>48</v>
      </c>
      <c r="AB346" s="2">
        <v>66</v>
      </c>
      <c r="AC346" s="2">
        <v>97</v>
      </c>
      <c r="AD346" s="2">
        <v>15</v>
      </c>
      <c r="AE346" s="2">
        <v>72</v>
      </c>
      <c r="AF346" s="2">
        <v>253</v>
      </c>
      <c r="AG346" s="2">
        <v>31</v>
      </c>
      <c r="AH346" s="2">
        <v>22</v>
      </c>
    </row>
    <row r="347" spans="2:34" ht="9.75" customHeight="1">
      <c r="B347" s="6" t="s">
        <v>100</v>
      </c>
      <c r="C347" s="2">
        <v>131</v>
      </c>
      <c r="D347" s="2">
        <v>295</v>
      </c>
      <c r="E347" s="2">
        <v>107</v>
      </c>
      <c r="F347" s="2">
        <v>1325</v>
      </c>
      <c r="G347" s="2">
        <v>93</v>
      </c>
      <c r="H347" s="2">
        <v>141</v>
      </c>
      <c r="I347" s="2">
        <v>3948</v>
      </c>
      <c r="J347" s="2">
        <v>13015</v>
      </c>
      <c r="K347" s="2">
        <v>255</v>
      </c>
      <c r="L347" s="2">
        <v>383</v>
      </c>
      <c r="M347" s="2">
        <v>252</v>
      </c>
      <c r="N347" s="2">
        <v>1797</v>
      </c>
      <c r="O347" s="2">
        <v>304</v>
      </c>
      <c r="P347" s="2">
        <v>169</v>
      </c>
      <c r="Q347" s="2">
        <v>790</v>
      </c>
      <c r="R347" s="2">
        <v>269</v>
      </c>
      <c r="S347" s="2">
        <v>1200</v>
      </c>
      <c r="T347" s="2">
        <v>1063</v>
      </c>
      <c r="U347" s="2">
        <v>2483</v>
      </c>
      <c r="V347" s="2">
        <v>1106</v>
      </c>
      <c r="W347" s="2">
        <v>2775</v>
      </c>
      <c r="X347" s="2">
        <v>187</v>
      </c>
      <c r="Y347" s="2">
        <v>84</v>
      </c>
      <c r="Z347" s="2">
        <v>78</v>
      </c>
      <c r="AA347" s="2">
        <v>52</v>
      </c>
      <c r="AB347" s="2">
        <v>94</v>
      </c>
      <c r="AC347" s="2">
        <v>82</v>
      </c>
      <c r="AD347" s="2">
        <v>4</v>
      </c>
      <c r="AE347" s="2">
        <v>35</v>
      </c>
      <c r="AF347" s="2">
        <v>145</v>
      </c>
      <c r="AG347" s="2">
        <v>24</v>
      </c>
      <c r="AH347" s="2">
        <v>42</v>
      </c>
    </row>
    <row r="348" spans="1:34" ht="9.75" customHeight="1">
      <c r="A348" s="4" t="s">
        <v>143</v>
      </c>
      <c r="C348" s="3">
        <v>233</v>
      </c>
      <c r="D348" s="3">
        <v>603</v>
      </c>
      <c r="E348" s="3">
        <v>246</v>
      </c>
      <c r="F348" s="3">
        <v>2264</v>
      </c>
      <c r="G348" s="3">
        <v>185</v>
      </c>
      <c r="H348" s="3">
        <v>335</v>
      </c>
      <c r="I348" s="3">
        <v>6827</v>
      </c>
      <c r="J348" s="3">
        <v>18258</v>
      </c>
      <c r="K348" s="3">
        <v>505</v>
      </c>
      <c r="L348" s="3">
        <v>838</v>
      </c>
      <c r="M348" s="3">
        <v>377</v>
      </c>
      <c r="N348" s="3">
        <v>2734</v>
      </c>
      <c r="O348" s="3">
        <v>559</v>
      </c>
      <c r="P348" s="3">
        <v>387</v>
      </c>
      <c r="Q348" s="3">
        <v>1110</v>
      </c>
      <c r="R348" s="3">
        <v>558</v>
      </c>
      <c r="S348" s="3">
        <v>2154</v>
      </c>
      <c r="T348" s="3">
        <v>2262</v>
      </c>
      <c r="U348" s="3">
        <v>3255</v>
      </c>
      <c r="V348" s="3">
        <v>1545</v>
      </c>
      <c r="W348" s="3">
        <v>4047</v>
      </c>
      <c r="X348" s="3">
        <v>280</v>
      </c>
      <c r="Y348" s="3">
        <v>156</v>
      </c>
      <c r="Z348" s="3">
        <v>113</v>
      </c>
      <c r="AA348" s="3">
        <v>100</v>
      </c>
      <c r="AB348" s="3">
        <v>160</v>
      </c>
      <c r="AC348" s="3">
        <v>179</v>
      </c>
      <c r="AD348" s="3">
        <v>19</v>
      </c>
      <c r="AE348" s="3">
        <v>107</v>
      </c>
      <c r="AF348" s="3">
        <v>398</v>
      </c>
      <c r="AG348" s="3">
        <v>55</v>
      </c>
      <c r="AH348" s="3">
        <v>64</v>
      </c>
    </row>
    <row r="349" spans="2:34" s="5" customFormat="1" ht="9.75" customHeight="1">
      <c r="B349" s="7" t="s">
        <v>144</v>
      </c>
      <c r="C349" s="5">
        <f aca="true" t="shared" si="55" ref="C349:AH349">C348/50913</f>
        <v>0.004576434309508377</v>
      </c>
      <c r="D349" s="5">
        <f t="shared" si="55"/>
        <v>0.01184373342761181</v>
      </c>
      <c r="E349" s="5">
        <f t="shared" si="55"/>
        <v>0.00483177184609039</v>
      </c>
      <c r="F349" s="5">
        <f t="shared" si="55"/>
        <v>0.044468014063205864</v>
      </c>
      <c r="G349" s="5">
        <f t="shared" si="55"/>
        <v>0.0036336495590517156</v>
      </c>
      <c r="H349" s="5">
        <f t="shared" si="55"/>
        <v>0.006579851904228782</v>
      </c>
      <c r="I349" s="5">
        <f t="shared" si="55"/>
        <v>0.13409148940349222</v>
      </c>
      <c r="J349" s="5">
        <f t="shared" si="55"/>
        <v>0.35861174945495256</v>
      </c>
      <c r="K349" s="5">
        <f t="shared" si="55"/>
        <v>0.009918881228762791</v>
      </c>
      <c r="L349" s="5">
        <f t="shared" si="55"/>
        <v>0.01645945043505588</v>
      </c>
      <c r="M349" s="5">
        <f t="shared" si="55"/>
        <v>0.007404788560878361</v>
      </c>
      <c r="N349" s="5">
        <f t="shared" si="55"/>
        <v>0.053699448078094</v>
      </c>
      <c r="O349" s="5">
        <f t="shared" si="55"/>
        <v>0.010979514073026535</v>
      </c>
      <c r="P349" s="5">
        <f t="shared" si="55"/>
        <v>0.007601202050556833</v>
      </c>
      <c r="Q349" s="5">
        <f t="shared" si="55"/>
        <v>0.021801897354310294</v>
      </c>
      <c r="R349" s="5">
        <f t="shared" si="55"/>
        <v>0.010959872724058689</v>
      </c>
      <c r="S349" s="5">
        <f t="shared" si="55"/>
        <v>0.04230746567674268</v>
      </c>
      <c r="T349" s="5">
        <f t="shared" si="55"/>
        <v>0.04442873136527017</v>
      </c>
      <c r="U349" s="5">
        <f t="shared" si="55"/>
        <v>0.06393259089034235</v>
      </c>
      <c r="V349" s="5">
        <f t="shared" si="55"/>
        <v>0.03034588415532379</v>
      </c>
      <c r="W349" s="5">
        <f t="shared" si="55"/>
        <v>0.07948853927287726</v>
      </c>
      <c r="X349" s="5">
        <f t="shared" si="55"/>
        <v>0.005499577710997191</v>
      </c>
      <c r="Y349" s="5">
        <f t="shared" si="55"/>
        <v>0.0030640504389841494</v>
      </c>
      <c r="Z349" s="5">
        <f t="shared" si="55"/>
        <v>0.0022194724333667237</v>
      </c>
      <c r="AA349" s="5">
        <f t="shared" si="55"/>
        <v>0.0019641348967847114</v>
      </c>
      <c r="AB349" s="5">
        <f t="shared" si="55"/>
        <v>0.003142615834855538</v>
      </c>
      <c r="AC349" s="5">
        <f t="shared" si="55"/>
        <v>0.003515801465244633</v>
      </c>
      <c r="AD349" s="5">
        <f t="shared" si="55"/>
        <v>0.00037318563038909514</v>
      </c>
      <c r="AE349" s="5">
        <f t="shared" si="55"/>
        <v>0.002101624339559641</v>
      </c>
      <c r="AF349" s="5">
        <f t="shared" si="55"/>
        <v>0.00781725688920315</v>
      </c>
      <c r="AG349" s="5">
        <f t="shared" si="55"/>
        <v>0.001080274193231591</v>
      </c>
      <c r="AH349" s="5">
        <f t="shared" si="55"/>
        <v>0.0012570463339422152</v>
      </c>
    </row>
    <row r="350" spans="2:34" ht="4.5" customHeight="1"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9.75" customHeight="1">
      <c r="A351" s="4" t="s">
        <v>118</v>
      </c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2:34" ht="9.75" customHeight="1">
      <c r="B352" s="6" t="s">
        <v>92</v>
      </c>
      <c r="C352" s="2">
        <v>293</v>
      </c>
      <c r="D352" s="2">
        <v>697</v>
      </c>
      <c r="E352" s="2">
        <v>284</v>
      </c>
      <c r="F352" s="2">
        <v>961</v>
      </c>
      <c r="G352" s="2">
        <v>150</v>
      </c>
      <c r="H352" s="2">
        <v>359</v>
      </c>
      <c r="I352" s="2">
        <v>10594</v>
      </c>
      <c r="J352" s="2">
        <v>22128</v>
      </c>
      <c r="K352" s="2">
        <v>552</v>
      </c>
      <c r="L352" s="2">
        <v>1129</v>
      </c>
      <c r="M352" s="2">
        <v>434</v>
      </c>
      <c r="N352" s="2">
        <v>1487</v>
      </c>
      <c r="O352" s="2">
        <v>538</v>
      </c>
      <c r="P352" s="2">
        <v>590</v>
      </c>
      <c r="Q352" s="2">
        <v>676</v>
      </c>
      <c r="R352" s="2">
        <v>788</v>
      </c>
      <c r="S352" s="2">
        <v>3067</v>
      </c>
      <c r="T352" s="2">
        <v>2343</v>
      </c>
      <c r="U352" s="2">
        <v>4289</v>
      </c>
      <c r="V352" s="2">
        <v>1912</v>
      </c>
      <c r="W352" s="2">
        <v>4003</v>
      </c>
      <c r="X352" s="2">
        <v>321</v>
      </c>
      <c r="Y352" s="2">
        <v>195</v>
      </c>
      <c r="Z352" s="2">
        <v>131</v>
      </c>
      <c r="AA352" s="2">
        <v>69</v>
      </c>
      <c r="AB352" s="2">
        <v>255</v>
      </c>
      <c r="AC352" s="2">
        <v>253</v>
      </c>
      <c r="AD352" s="2">
        <v>68</v>
      </c>
      <c r="AE352" s="2">
        <v>444</v>
      </c>
      <c r="AF352" s="2">
        <v>320</v>
      </c>
      <c r="AG352" s="2">
        <v>108</v>
      </c>
      <c r="AH352" s="2">
        <v>136</v>
      </c>
    </row>
    <row r="353" spans="1:34" ht="9.75" customHeight="1">
      <c r="A353" s="4" t="s">
        <v>143</v>
      </c>
      <c r="C353" s="3">
        <v>293</v>
      </c>
      <c r="D353" s="3">
        <v>697</v>
      </c>
      <c r="E353" s="3">
        <v>284</v>
      </c>
      <c r="F353" s="3">
        <v>961</v>
      </c>
      <c r="G353" s="3">
        <v>150</v>
      </c>
      <c r="H353" s="3">
        <v>359</v>
      </c>
      <c r="I353" s="3">
        <v>10594</v>
      </c>
      <c r="J353" s="3">
        <v>22128</v>
      </c>
      <c r="K353" s="3">
        <v>552</v>
      </c>
      <c r="L353" s="3">
        <v>1129</v>
      </c>
      <c r="M353" s="3">
        <v>434</v>
      </c>
      <c r="N353" s="3">
        <v>1487</v>
      </c>
      <c r="O353" s="3">
        <v>538</v>
      </c>
      <c r="P353" s="3">
        <v>590</v>
      </c>
      <c r="Q353" s="3">
        <v>676</v>
      </c>
      <c r="R353" s="3">
        <v>788</v>
      </c>
      <c r="S353" s="3">
        <v>3067</v>
      </c>
      <c r="T353" s="3">
        <v>2343</v>
      </c>
      <c r="U353" s="3">
        <v>4289</v>
      </c>
      <c r="V353" s="3">
        <v>1912</v>
      </c>
      <c r="W353" s="3">
        <v>4003</v>
      </c>
      <c r="X353" s="3">
        <v>321</v>
      </c>
      <c r="Y353" s="3">
        <v>195</v>
      </c>
      <c r="Z353" s="3">
        <v>131</v>
      </c>
      <c r="AA353" s="3">
        <v>69</v>
      </c>
      <c r="AB353" s="3">
        <v>255</v>
      </c>
      <c r="AC353" s="3">
        <v>253</v>
      </c>
      <c r="AD353" s="3">
        <v>68</v>
      </c>
      <c r="AE353" s="3">
        <v>444</v>
      </c>
      <c r="AF353" s="3">
        <v>320</v>
      </c>
      <c r="AG353" s="3">
        <v>108</v>
      </c>
      <c r="AH353" s="3">
        <v>136</v>
      </c>
    </row>
    <row r="354" spans="2:34" s="5" customFormat="1" ht="9.75" customHeight="1">
      <c r="B354" s="7" t="s">
        <v>144</v>
      </c>
      <c r="C354" s="5">
        <f aca="true" t="shared" si="56" ref="C354:AH354">C353/59574</f>
        <v>0.004918252929130157</v>
      </c>
      <c r="D354" s="5">
        <f t="shared" si="56"/>
        <v>0.011699734783630443</v>
      </c>
      <c r="E354" s="5">
        <f t="shared" si="56"/>
        <v>0.004767180313559606</v>
      </c>
      <c r="F354" s="5">
        <f t="shared" si="56"/>
        <v>0.016131198173699936</v>
      </c>
      <c r="G354" s="5">
        <f t="shared" si="56"/>
        <v>0.0025178769261758483</v>
      </c>
      <c r="H354" s="5">
        <f t="shared" si="56"/>
        <v>0.006026118776647531</v>
      </c>
      <c r="I354" s="5">
        <f t="shared" si="56"/>
        <v>0.17782925437271294</v>
      </c>
      <c r="J354" s="5">
        <f t="shared" si="56"/>
        <v>0.3714372041494612</v>
      </c>
      <c r="K354" s="5">
        <f t="shared" si="56"/>
        <v>0.009265787088327123</v>
      </c>
      <c r="L354" s="5">
        <f t="shared" si="56"/>
        <v>0.018951220331016885</v>
      </c>
      <c r="M354" s="5">
        <f t="shared" si="56"/>
        <v>0.007285057239735455</v>
      </c>
      <c r="N354" s="5">
        <f t="shared" si="56"/>
        <v>0.024960553261489913</v>
      </c>
      <c r="O354" s="5">
        <f t="shared" si="56"/>
        <v>0.009030785241884044</v>
      </c>
      <c r="P354" s="5">
        <f t="shared" si="56"/>
        <v>0.009903649242958338</v>
      </c>
      <c r="Q354" s="5">
        <f t="shared" si="56"/>
        <v>0.011347232013965824</v>
      </c>
      <c r="R354" s="5">
        <f t="shared" si="56"/>
        <v>0.013227246785510457</v>
      </c>
      <c r="S354" s="5">
        <f t="shared" si="56"/>
        <v>0.05148219021720885</v>
      </c>
      <c r="T354" s="5">
        <f t="shared" si="56"/>
        <v>0.03932923758686675</v>
      </c>
      <c r="U354" s="5">
        <f t="shared" si="56"/>
        <v>0.07199449424245476</v>
      </c>
      <c r="V354" s="5">
        <f t="shared" si="56"/>
        <v>0.03209453788565481</v>
      </c>
      <c r="W354" s="5">
        <f t="shared" si="56"/>
        <v>0.06719374223654614</v>
      </c>
      <c r="X354" s="5">
        <f t="shared" si="56"/>
        <v>0.005388256622016316</v>
      </c>
      <c r="Y354" s="5">
        <f t="shared" si="56"/>
        <v>0.003273240004028603</v>
      </c>
      <c r="Z354" s="5">
        <f t="shared" si="56"/>
        <v>0.002198945848860241</v>
      </c>
      <c r="AA354" s="5">
        <f t="shared" si="56"/>
        <v>0.0011582233860408903</v>
      </c>
      <c r="AB354" s="5">
        <f t="shared" si="56"/>
        <v>0.004280390774498943</v>
      </c>
      <c r="AC354" s="5">
        <f t="shared" si="56"/>
        <v>0.004246819082149932</v>
      </c>
      <c r="AD354" s="5">
        <f t="shared" si="56"/>
        <v>0.0011414375398663846</v>
      </c>
      <c r="AE354" s="5">
        <f t="shared" si="56"/>
        <v>0.007452915701480512</v>
      </c>
      <c r="AF354" s="5">
        <f t="shared" si="56"/>
        <v>0.00537147077584181</v>
      </c>
      <c r="AG354" s="5">
        <f t="shared" si="56"/>
        <v>0.001812871386846611</v>
      </c>
      <c r="AH354" s="5">
        <f t="shared" si="56"/>
        <v>0.002282875079732769</v>
      </c>
    </row>
    <row r="355" spans="2:34" ht="4.5" customHeight="1"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9.75" customHeight="1">
      <c r="A356" s="4" t="s">
        <v>119</v>
      </c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2:34" ht="9.75" customHeight="1">
      <c r="B357" s="6" t="s">
        <v>92</v>
      </c>
      <c r="C357" s="2">
        <v>256</v>
      </c>
      <c r="D357" s="2">
        <v>757</v>
      </c>
      <c r="E357" s="2">
        <v>248</v>
      </c>
      <c r="F357" s="2">
        <v>820</v>
      </c>
      <c r="G357" s="2">
        <v>206</v>
      </c>
      <c r="H357" s="2">
        <v>341</v>
      </c>
      <c r="I357" s="2">
        <v>10985</v>
      </c>
      <c r="J357" s="2">
        <v>20087</v>
      </c>
      <c r="K357" s="2">
        <v>568</v>
      </c>
      <c r="L357" s="2">
        <v>1156</v>
      </c>
      <c r="M357" s="2">
        <v>368</v>
      </c>
      <c r="N357" s="2">
        <v>1047</v>
      </c>
      <c r="O357" s="2">
        <v>352</v>
      </c>
      <c r="P357" s="2">
        <v>442</v>
      </c>
      <c r="Q357" s="2">
        <v>523</v>
      </c>
      <c r="R357" s="2">
        <v>635</v>
      </c>
      <c r="S357" s="2">
        <v>1753</v>
      </c>
      <c r="T357" s="2">
        <v>1726</v>
      </c>
      <c r="U357" s="2">
        <v>2706</v>
      </c>
      <c r="V357" s="2">
        <v>1502</v>
      </c>
      <c r="W357" s="2">
        <v>2972</v>
      </c>
      <c r="X357" s="2">
        <v>229</v>
      </c>
      <c r="Y357" s="2">
        <v>196</v>
      </c>
      <c r="Z357" s="2">
        <v>107</v>
      </c>
      <c r="AA357" s="2">
        <v>40</v>
      </c>
      <c r="AB357" s="2">
        <v>139</v>
      </c>
      <c r="AC357" s="2">
        <v>300</v>
      </c>
      <c r="AD357" s="2">
        <v>51</v>
      </c>
      <c r="AE357" s="2">
        <v>315</v>
      </c>
      <c r="AF357" s="2">
        <v>325</v>
      </c>
      <c r="AG357" s="2">
        <v>157</v>
      </c>
      <c r="AH357" s="2">
        <v>137</v>
      </c>
    </row>
    <row r="358" spans="1:34" ht="9.75" customHeight="1">
      <c r="A358" s="4" t="s">
        <v>143</v>
      </c>
      <c r="C358" s="3">
        <v>256</v>
      </c>
      <c r="D358" s="3">
        <v>757</v>
      </c>
      <c r="E358" s="3">
        <v>248</v>
      </c>
      <c r="F358" s="3">
        <v>820</v>
      </c>
      <c r="G358" s="3">
        <v>206</v>
      </c>
      <c r="H358" s="3">
        <v>341</v>
      </c>
      <c r="I358" s="3">
        <v>10985</v>
      </c>
      <c r="J358" s="3">
        <v>20087</v>
      </c>
      <c r="K358" s="3">
        <v>568</v>
      </c>
      <c r="L358" s="3">
        <v>1156</v>
      </c>
      <c r="M358" s="3">
        <v>368</v>
      </c>
      <c r="N358" s="3">
        <v>1047</v>
      </c>
      <c r="O358" s="3">
        <v>352</v>
      </c>
      <c r="P358" s="3">
        <v>442</v>
      </c>
      <c r="Q358" s="3">
        <v>523</v>
      </c>
      <c r="R358" s="3">
        <v>635</v>
      </c>
      <c r="S358" s="3">
        <v>1753</v>
      </c>
      <c r="T358" s="3">
        <v>1726</v>
      </c>
      <c r="U358" s="3">
        <v>2706</v>
      </c>
      <c r="V358" s="3">
        <v>1502</v>
      </c>
      <c r="W358" s="3">
        <v>2972</v>
      </c>
      <c r="X358" s="3">
        <v>229</v>
      </c>
      <c r="Y358" s="3">
        <v>196</v>
      </c>
      <c r="Z358" s="3">
        <v>107</v>
      </c>
      <c r="AA358" s="3">
        <v>40</v>
      </c>
      <c r="AB358" s="3">
        <v>139</v>
      </c>
      <c r="AC358" s="3">
        <v>300</v>
      </c>
      <c r="AD358" s="3">
        <v>51</v>
      </c>
      <c r="AE358" s="3">
        <v>315</v>
      </c>
      <c r="AF358" s="3">
        <v>325</v>
      </c>
      <c r="AG358" s="3">
        <v>157</v>
      </c>
      <c r="AH358" s="3">
        <v>137</v>
      </c>
    </row>
    <row r="359" spans="2:34" s="5" customFormat="1" ht="9.75" customHeight="1">
      <c r="B359" s="7" t="s">
        <v>144</v>
      </c>
      <c r="C359" s="5">
        <f aca="true" t="shared" si="57" ref="C359:AH359">C358/51446</f>
        <v>0.004976091435680131</v>
      </c>
      <c r="D359" s="5">
        <f t="shared" si="57"/>
        <v>0.014714457878163511</v>
      </c>
      <c r="E359" s="5">
        <f t="shared" si="57"/>
        <v>0.0048205885783151265</v>
      </c>
      <c r="F359" s="5">
        <f t="shared" si="57"/>
        <v>0.015939042879912917</v>
      </c>
      <c r="G359" s="5">
        <f t="shared" si="57"/>
        <v>0.004004198577148855</v>
      </c>
      <c r="H359" s="5">
        <f t="shared" si="57"/>
        <v>0.006628309295183299</v>
      </c>
      <c r="I359" s="5">
        <f t="shared" si="57"/>
        <v>0.21352486101932122</v>
      </c>
      <c r="J359" s="5">
        <f t="shared" si="57"/>
        <v>0.3904482369863546</v>
      </c>
      <c r="K359" s="5">
        <f t="shared" si="57"/>
        <v>0.01104070287291529</v>
      </c>
      <c r="L359" s="5">
        <f t="shared" si="57"/>
        <v>0.02247016288924309</v>
      </c>
      <c r="M359" s="5">
        <f t="shared" si="57"/>
        <v>0.007153131438790187</v>
      </c>
      <c r="N359" s="5">
        <f t="shared" si="57"/>
        <v>0.02035143645764491</v>
      </c>
      <c r="O359" s="5">
        <f t="shared" si="57"/>
        <v>0.00684212572406018</v>
      </c>
      <c r="P359" s="5">
        <f t="shared" si="57"/>
        <v>0.008591532869416475</v>
      </c>
      <c r="Q359" s="5">
        <f t="shared" si="57"/>
        <v>0.010165999300237143</v>
      </c>
      <c r="R359" s="5">
        <f t="shared" si="57"/>
        <v>0.012343039303347198</v>
      </c>
      <c r="S359" s="5">
        <f t="shared" si="57"/>
        <v>0.03407456362010652</v>
      </c>
      <c r="T359" s="5">
        <f t="shared" si="57"/>
        <v>0.03354974147649963</v>
      </c>
      <c r="U359" s="5">
        <f t="shared" si="57"/>
        <v>0.05259884150371263</v>
      </c>
      <c r="V359" s="5">
        <f t="shared" si="57"/>
        <v>0.029195661470279518</v>
      </c>
      <c r="W359" s="5">
        <f t="shared" si="57"/>
        <v>0.057769311511099014</v>
      </c>
      <c r="X359" s="5">
        <f t="shared" si="57"/>
        <v>0.004451269292073242</v>
      </c>
      <c r="Y359" s="5">
        <f t="shared" si="57"/>
        <v>0.0038098200054426</v>
      </c>
      <c r="Z359" s="5">
        <f t="shared" si="57"/>
        <v>0.0020798507172569295</v>
      </c>
      <c r="AA359" s="5">
        <f t="shared" si="57"/>
        <v>0.0007775142868250204</v>
      </c>
      <c r="AB359" s="5">
        <f t="shared" si="57"/>
        <v>0.002701862146716946</v>
      </c>
      <c r="AC359" s="5">
        <f t="shared" si="57"/>
        <v>0.005831357151187653</v>
      </c>
      <c r="AD359" s="5">
        <f t="shared" si="57"/>
        <v>0.000991330715701901</v>
      </c>
      <c r="AE359" s="5">
        <f t="shared" si="57"/>
        <v>0.006122925008747036</v>
      </c>
      <c r="AF359" s="5">
        <f t="shared" si="57"/>
        <v>0.006317303580453291</v>
      </c>
      <c r="AG359" s="5">
        <f t="shared" si="57"/>
        <v>0.0030517435757882053</v>
      </c>
      <c r="AH359" s="5">
        <f t="shared" si="57"/>
        <v>0.0026629864323756947</v>
      </c>
    </row>
    <row r="360" spans="2:34" ht="4.5" customHeight="1"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9.75" customHeight="1">
      <c r="A361" s="4" t="s">
        <v>120</v>
      </c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2:34" ht="9.75" customHeight="1">
      <c r="B362" s="6" t="s">
        <v>92</v>
      </c>
      <c r="C362" s="2">
        <v>183</v>
      </c>
      <c r="D362" s="2">
        <v>93</v>
      </c>
      <c r="E362" s="2">
        <v>90</v>
      </c>
      <c r="F362" s="2">
        <v>442</v>
      </c>
      <c r="G362" s="2">
        <v>233</v>
      </c>
      <c r="H362" s="2">
        <v>264</v>
      </c>
      <c r="I362" s="2">
        <v>8042</v>
      </c>
      <c r="J362" s="2">
        <v>13560</v>
      </c>
      <c r="K362" s="2">
        <v>499</v>
      </c>
      <c r="L362" s="2">
        <v>891</v>
      </c>
      <c r="M362" s="2">
        <v>54</v>
      </c>
      <c r="N362" s="2">
        <v>182</v>
      </c>
      <c r="O362" s="2">
        <v>77</v>
      </c>
      <c r="P362" s="2">
        <v>108</v>
      </c>
      <c r="Q362" s="2">
        <v>113</v>
      </c>
      <c r="R362" s="2">
        <v>218</v>
      </c>
      <c r="S362" s="2">
        <v>150</v>
      </c>
      <c r="T362" s="2">
        <v>435</v>
      </c>
      <c r="U362" s="2">
        <v>143</v>
      </c>
      <c r="V362" s="2">
        <v>108</v>
      </c>
      <c r="W362" s="2">
        <v>258</v>
      </c>
      <c r="X362" s="2">
        <v>88</v>
      </c>
      <c r="Y362" s="2">
        <v>172</v>
      </c>
      <c r="Z362" s="2">
        <v>25</v>
      </c>
      <c r="AA362" s="2">
        <v>13</v>
      </c>
      <c r="AB362" s="2">
        <v>31</v>
      </c>
      <c r="AC362" s="2">
        <v>213</v>
      </c>
      <c r="AD362" s="2">
        <v>29</v>
      </c>
      <c r="AE362" s="2">
        <v>55</v>
      </c>
      <c r="AF362" s="2">
        <v>211</v>
      </c>
      <c r="AG362" s="2">
        <v>53</v>
      </c>
      <c r="AH362" s="2">
        <v>63</v>
      </c>
    </row>
    <row r="363" spans="1:34" ht="9.75" customHeight="1">
      <c r="A363" s="4" t="s">
        <v>143</v>
      </c>
      <c r="C363" s="3">
        <v>183</v>
      </c>
      <c r="D363" s="3">
        <v>93</v>
      </c>
      <c r="E363" s="3">
        <v>90</v>
      </c>
      <c r="F363" s="3">
        <v>442</v>
      </c>
      <c r="G363" s="3">
        <v>233</v>
      </c>
      <c r="H363" s="3">
        <v>264</v>
      </c>
      <c r="I363" s="3">
        <v>8042</v>
      </c>
      <c r="J363" s="3">
        <v>13560</v>
      </c>
      <c r="K363" s="3">
        <v>499</v>
      </c>
      <c r="L363" s="3">
        <v>891</v>
      </c>
      <c r="M363" s="3">
        <v>54</v>
      </c>
      <c r="N363" s="3">
        <v>182</v>
      </c>
      <c r="O363" s="3">
        <v>77</v>
      </c>
      <c r="P363" s="3">
        <v>108</v>
      </c>
      <c r="Q363" s="3">
        <v>113</v>
      </c>
      <c r="R363" s="3">
        <v>218</v>
      </c>
      <c r="S363" s="3">
        <v>150</v>
      </c>
      <c r="T363" s="3">
        <v>435</v>
      </c>
      <c r="U363" s="3">
        <v>143</v>
      </c>
      <c r="V363" s="3">
        <v>108</v>
      </c>
      <c r="W363" s="3">
        <v>258</v>
      </c>
      <c r="X363" s="3">
        <v>88</v>
      </c>
      <c r="Y363" s="3">
        <v>172</v>
      </c>
      <c r="Z363" s="3">
        <v>25</v>
      </c>
      <c r="AA363" s="3">
        <v>13</v>
      </c>
      <c r="AB363" s="3">
        <v>31</v>
      </c>
      <c r="AC363" s="3">
        <v>213</v>
      </c>
      <c r="AD363" s="3">
        <v>29</v>
      </c>
      <c r="AE363" s="3">
        <v>55</v>
      </c>
      <c r="AF363" s="3">
        <v>211</v>
      </c>
      <c r="AG363" s="3">
        <v>53</v>
      </c>
      <c r="AH363" s="3">
        <v>63</v>
      </c>
    </row>
    <row r="364" spans="2:34" s="5" customFormat="1" ht="9.75" customHeight="1">
      <c r="B364" s="7" t="s">
        <v>144</v>
      </c>
      <c r="C364" s="5">
        <f aca="true" t="shared" si="58" ref="C364:AH364">C363/27096</f>
        <v>0.0067537643932683794</v>
      </c>
      <c r="D364" s="5">
        <f t="shared" si="58"/>
        <v>0.003432240921169176</v>
      </c>
      <c r="E364" s="5">
        <f t="shared" si="58"/>
        <v>0.003321523472099203</v>
      </c>
      <c r="F364" s="5">
        <f t="shared" si="58"/>
        <v>0.01631237082964275</v>
      </c>
      <c r="G364" s="5">
        <f t="shared" si="58"/>
        <v>0.00859905521110127</v>
      </c>
      <c r="H364" s="5">
        <f t="shared" si="58"/>
        <v>0.00974313551815766</v>
      </c>
      <c r="I364" s="5">
        <f t="shared" si="58"/>
        <v>0.2967965751402421</v>
      </c>
      <c r="J364" s="5">
        <f t="shared" si="58"/>
        <v>0.5004428697962799</v>
      </c>
      <c r="K364" s="5">
        <f t="shared" si="58"/>
        <v>0.018416002361972248</v>
      </c>
      <c r="L364" s="5">
        <f t="shared" si="58"/>
        <v>0.03288308237378211</v>
      </c>
      <c r="M364" s="5">
        <f t="shared" si="58"/>
        <v>0.001992914083259522</v>
      </c>
      <c r="N364" s="5">
        <f t="shared" si="58"/>
        <v>0.0067168585769117215</v>
      </c>
      <c r="O364" s="5">
        <f t="shared" si="58"/>
        <v>0.002841747859462651</v>
      </c>
      <c r="P364" s="5">
        <f t="shared" si="58"/>
        <v>0.003985828166519044</v>
      </c>
      <c r="Q364" s="5">
        <f t="shared" si="58"/>
        <v>0.004170357248302332</v>
      </c>
      <c r="R364" s="5">
        <f t="shared" si="58"/>
        <v>0.008045467965751403</v>
      </c>
      <c r="S364" s="5">
        <f t="shared" si="58"/>
        <v>0.005535872453498672</v>
      </c>
      <c r="T364" s="5">
        <f t="shared" si="58"/>
        <v>0.016054030115146146</v>
      </c>
      <c r="U364" s="5">
        <f t="shared" si="58"/>
        <v>0.005277531739002066</v>
      </c>
      <c r="V364" s="5">
        <f t="shared" si="58"/>
        <v>0.003985828166519044</v>
      </c>
      <c r="W364" s="5">
        <f t="shared" si="58"/>
        <v>0.009521700620017715</v>
      </c>
      <c r="X364" s="5">
        <f t="shared" si="58"/>
        <v>0.003247711839385887</v>
      </c>
      <c r="Y364" s="5">
        <f t="shared" si="58"/>
        <v>0.0063478004133451435</v>
      </c>
      <c r="Z364" s="5">
        <f t="shared" si="58"/>
        <v>0.0009226454089164452</v>
      </c>
      <c r="AA364" s="5">
        <f t="shared" si="58"/>
        <v>0.0004797756126365515</v>
      </c>
      <c r="AB364" s="5">
        <f t="shared" si="58"/>
        <v>0.001144080307056392</v>
      </c>
      <c r="AC364" s="5">
        <f t="shared" si="58"/>
        <v>0.007860938883968114</v>
      </c>
      <c r="AD364" s="5">
        <f t="shared" si="58"/>
        <v>0.0010702686743430765</v>
      </c>
      <c r="AE364" s="5">
        <f t="shared" si="58"/>
        <v>0.0020298198996161797</v>
      </c>
      <c r="AF364" s="5">
        <f t="shared" si="58"/>
        <v>0.007787127251254798</v>
      </c>
      <c r="AG364" s="5">
        <f t="shared" si="58"/>
        <v>0.001956008266902864</v>
      </c>
      <c r="AH364" s="5">
        <f t="shared" si="58"/>
        <v>0.002325066430469442</v>
      </c>
    </row>
    <row r="365" spans="2:34" ht="4.5" customHeight="1"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9.75" customHeight="1">
      <c r="A366" s="4" t="s">
        <v>121</v>
      </c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2:34" ht="9.75" customHeight="1">
      <c r="B367" s="6" t="s">
        <v>100</v>
      </c>
      <c r="C367" s="2">
        <v>275</v>
      </c>
      <c r="D367" s="2">
        <v>177</v>
      </c>
      <c r="E367" s="2">
        <v>213</v>
      </c>
      <c r="F367" s="2">
        <v>1046</v>
      </c>
      <c r="G367" s="2">
        <v>332</v>
      </c>
      <c r="H367" s="2">
        <v>336</v>
      </c>
      <c r="I367" s="2">
        <v>7676</v>
      </c>
      <c r="J367" s="2">
        <v>15963</v>
      </c>
      <c r="K367" s="2">
        <v>504</v>
      </c>
      <c r="L367" s="2">
        <v>709</v>
      </c>
      <c r="M367" s="2">
        <v>576</v>
      </c>
      <c r="N367" s="2">
        <v>3111</v>
      </c>
      <c r="O367" s="2">
        <v>873</v>
      </c>
      <c r="P367" s="2">
        <v>523</v>
      </c>
      <c r="Q367" s="2">
        <v>1880</v>
      </c>
      <c r="R367" s="2">
        <v>808</v>
      </c>
      <c r="S367" s="2">
        <v>3322</v>
      </c>
      <c r="T367" s="2">
        <v>3321</v>
      </c>
      <c r="U367" s="2">
        <v>3925</v>
      </c>
      <c r="V367" s="2">
        <v>3151</v>
      </c>
      <c r="W367" s="2">
        <v>5683</v>
      </c>
      <c r="X367" s="2">
        <v>428</v>
      </c>
      <c r="Y367" s="2">
        <v>194</v>
      </c>
      <c r="Z367" s="2">
        <v>168</v>
      </c>
      <c r="AA367" s="2">
        <v>129</v>
      </c>
      <c r="AB367" s="2">
        <v>124</v>
      </c>
      <c r="AC367" s="2">
        <v>129</v>
      </c>
      <c r="AD367" s="2">
        <v>25</v>
      </c>
      <c r="AE367" s="2">
        <v>155</v>
      </c>
      <c r="AF367" s="2">
        <v>365</v>
      </c>
      <c r="AG367" s="2">
        <v>53</v>
      </c>
      <c r="AH367" s="2">
        <v>68</v>
      </c>
    </row>
    <row r="368" spans="1:34" ht="9.75" customHeight="1">
      <c r="A368" s="4" t="s">
        <v>143</v>
      </c>
      <c r="C368" s="3">
        <v>275</v>
      </c>
      <c r="D368" s="3">
        <v>177</v>
      </c>
      <c r="E368" s="3">
        <v>213</v>
      </c>
      <c r="F368" s="3">
        <v>1046</v>
      </c>
      <c r="G368" s="3">
        <v>332</v>
      </c>
      <c r="H368" s="3">
        <v>336</v>
      </c>
      <c r="I368" s="3">
        <v>7676</v>
      </c>
      <c r="J368" s="3">
        <v>15963</v>
      </c>
      <c r="K368" s="3">
        <v>504</v>
      </c>
      <c r="L368" s="3">
        <v>709</v>
      </c>
      <c r="M368" s="3">
        <v>576</v>
      </c>
      <c r="N368" s="3">
        <v>3111</v>
      </c>
      <c r="O368" s="3">
        <v>873</v>
      </c>
      <c r="P368" s="3">
        <v>523</v>
      </c>
      <c r="Q368" s="3">
        <v>1880</v>
      </c>
      <c r="R368" s="3">
        <v>808</v>
      </c>
      <c r="S368" s="3">
        <v>3322</v>
      </c>
      <c r="T368" s="3">
        <v>3321</v>
      </c>
      <c r="U368" s="3">
        <v>3925</v>
      </c>
      <c r="V368" s="3">
        <v>3151</v>
      </c>
      <c r="W368" s="3">
        <v>5683</v>
      </c>
      <c r="X368" s="3">
        <v>428</v>
      </c>
      <c r="Y368" s="3">
        <v>194</v>
      </c>
      <c r="Z368" s="3">
        <v>168</v>
      </c>
      <c r="AA368" s="3">
        <v>129</v>
      </c>
      <c r="AB368" s="3">
        <v>124</v>
      </c>
      <c r="AC368" s="3">
        <v>129</v>
      </c>
      <c r="AD368" s="3">
        <v>25</v>
      </c>
      <c r="AE368" s="3">
        <v>155</v>
      </c>
      <c r="AF368" s="3">
        <v>365</v>
      </c>
      <c r="AG368" s="3">
        <v>53</v>
      </c>
      <c r="AH368" s="3">
        <v>68</v>
      </c>
    </row>
    <row r="369" spans="2:34" s="5" customFormat="1" ht="9.75" customHeight="1">
      <c r="B369" s="7" t="s">
        <v>144</v>
      </c>
      <c r="C369" s="5">
        <f aca="true" t="shared" si="59" ref="C369:AH369">C368/56242</f>
        <v>0.004889584296433271</v>
      </c>
      <c r="D369" s="5">
        <f t="shared" si="59"/>
        <v>0.003147114256249778</v>
      </c>
      <c r="E369" s="5">
        <f t="shared" si="59"/>
        <v>0.003787205291419224</v>
      </c>
      <c r="F369" s="5">
        <f t="shared" si="59"/>
        <v>0.01859820063297891</v>
      </c>
      <c r="G369" s="5">
        <f t="shared" si="59"/>
        <v>0.005903061768784894</v>
      </c>
      <c r="H369" s="5">
        <f t="shared" si="59"/>
        <v>0.005974182994914833</v>
      </c>
      <c r="I369" s="5">
        <f t="shared" si="59"/>
        <v>0.13648163294335194</v>
      </c>
      <c r="J369" s="5">
        <f t="shared" si="59"/>
        <v>0.28382703317805197</v>
      </c>
      <c r="K369" s="5">
        <f t="shared" si="59"/>
        <v>0.008961274492372249</v>
      </c>
      <c r="L369" s="5">
        <f t="shared" si="59"/>
        <v>0.012606237331531595</v>
      </c>
      <c r="M369" s="5">
        <f t="shared" si="59"/>
        <v>0.010241456562711141</v>
      </c>
      <c r="N369" s="5">
        <f t="shared" si="59"/>
        <v>0.055314533622559656</v>
      </c>
      <c r="O369" s="5">
        <f t="shared" si="59"/>
        <v>0.015522207602859073</v>
      </c>
      <c r="P369" s="5">
        <f t="shared" si="59"/>
        <v>0.009299100316489456</v>
      </c>
      <c r="Q369" s="5">
        <f t="shared" si="59"/>
        <v>0.03342697628107109</v>
      </c>
      <c r="R369" s="5">
        <f t="shared" si="59"/>
        <v>0.014366487678247573</v>
      </c>
      <c r="S369" s="5">
        <f t="shared" si="59"/>
        <v>0.05906617830091391</v>
      </c>
      <c r="T369" s="5">
        <f t="shared" si="59"/>
        <v>0.05904839799438142</v>
      </c>
      <c r="U369" s="5">
        <f t="shared" si="59"/>
        <v>0.06978770314000213</v>
      </c>
      <c r="V369" s="5">
        <f t="shared" si="59"/>
        <v>0.056025745883859036</v>
      </c>
      <c r="W369" s="5">
        <f t="shared" si="59"/>
        <v>0.1010454820241101</v>
      </c>
      <c r="X369" s="5">
        <f t="shared" si="59"/>
        <v>0.007609971195903418</v>
      </c>
      <c r="Y369" s="5">
        <f t="shared" si="59"/>
        <v>0.0034493794673020163</v>
      </c>
      <c r="Z369" s="5">
        <f t="shared" si="59"/>
        <v>0.0029870914974574163</v>
      </c>
      <c r="AA369" s="5">
        <f t="shared" si="59"/>
        <v>0.002293659542690516</v>
      </c>
      <c r="AB369" s="5">
        <f t="shared" si="59"/>
        <v>0.0022047580100280927</v>
      </c>
      <c r="AC369" s="5">
        <f t="shared" si="59"/>
        <v>0.002293659542690516</v>
      </c>
      <c r="AD369" s="5">
        <f t="shared" si="59"/>
        <v>0.0004445076633121155</v>
      </c>
      <c r="AE369" s="5">
        <f t="shared" si="59"/>
        <v>0.0027559475125351163</v>
      </c>
      <c r="AF369" s="5">
        <f t="shared" si="59"/>
        <v>0.006489811884356886</v>
      </c>
      <c r="AG369" s="5">
        <f t="shared" si="59"/>
        <v>0.0009423562462216848</v>
      </c>
      <c r="AH369" s="5">
        <f t="shared" si="59"/>
        <v>0.0012090608442089541</v>
      </c>
    </row>
    <row r="370" spans="2:34" ht="4.5" customHeight="1"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9.75" customHeight="1">
      <c r="A371" s="4" t="s">
        <v>122</v>
      </c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2:34" ht="9.75" customHeight="1">
      <c r="B372" s="6" t="s">
        <v>100</v>
      </c>
      <c r="C372" s="2">
        <v>240</v>
      </c>
      <c r="D372" s="2">
        <v>166</v>
      </c>
      <c r="E372" s="2">
        <v>166</v>
      </c>
      <c r="F372" s="2">
        <v>1126</v>
      </c>
      <c r="G372" s="2">
        <v>290</v>
      </c>
      <c r="H372" s="2">
        <v>375</v>
      </c>
      <c r="I372" s="2">
        <v>8370</v>
      </c>
      <c r="J372" s="2">
        <v>18471</v>
      </c>
      <c r="K372" s="2">
        <v>535</v>
      </c>
      <c r="L372" s="2">
        <v>828</v>
      </c>
      <c r="M372" s="2">
        <v>465</v>
      </c>
      <c r="N372" s="2">
        <v>2050</v>
      </c>
      <c r="O372" s="2">
        <v>625</v>
      </c>
      <c r="P372" s="2">
        <v>549</v>
      </c>
      <c r="Q372" s="2">
        <v>2320</v>
      </c>
      <c r="R372" s="2">
        <v>665</v>
      </c>
      <c r="S372" s="2">
        <v>2232</v>
      </c>
      <c r="T372" s="2">
        <v>653</v>
      </c>
      <c r="U372" s="2">
        <v>2736</v>
      </c>
      <c r="V372" s="2">
        <v>2689</v>
      </c>
      <c r="W372" s="2">
        <v>5035</v>
      </c>
      <c r="X372" s="2">
        <v>369</v>
      </c>
      <c r="Y372" s="2">
        <v>216</v>
      </c>
      <c r="Z372" s="2">
        <v>152</v>
      </c>
      <c r="AA372" s="2">
        <v>90</v>
      </c>
      <c r="AB372" s="2">
        <v>116</v>
      </c>
      <c r="AC372" s="2">
        <v>104</v>
      </c>
      <c r="AD372" s="2">
        <v>28</v>
      </c>
      <c r="AE372" s="2">
        <v>113</v>
      </c>
      <c r="AF372" s="2">
        <v>322</v>
      </c>
      <c r="AG372" s="2">
        <v>55</v>
      </c>
      <c r="AH372" s="2">
        <v>66</v>
      </c>
    </row>
    <row r="373" spans="1:34" ht="9.75" customHeight="1">
      <c r="A373" s="4" t="s">
        <v>143</v>
      </c>
      <c r="C373" s="3">
        <v>240</v>
      </c>
      <c r="D373" s="3">
        <v>166</v>
      </c>
      <c r="E373" s="3">
        <v>166</v>
      </c>
      <c r="F373" s="3">
        <v>1126</v>
      </c>
      <c r="G373" s="3">
        <v>290</v>
      </c>
      <c r="H373" s="3">
        <v>375</v>
      </c>
      <c r="I373" s="3">
        <v>8370</v>
      </c>
      <c r="J373" s="3">
        <v>18471</v>
      </c>
      <c r="K373" s="3">
        <v>535</v>
      </c>
      <c r="L373" s="3">
        <v>828</v>
      </c>
      <c r="M373" s="3">
        <v>465</v>
      </c>
      <c r="N373" s="3">
        <v>2050</v>
      </c>
      <c r="O373" s="3">
        <v>625</v>
      </c>
      <c r="P373" s="3">
        <v>549</v>
      </c>
      <c r="Q373" s="3">
        <v>2320</v>
      </c>
      <c r="R373" s="3">
        <v>665</v>
      </c>
      <c r="S373" s="3">
        <v>2232</v>
      </c>
      <c r="T373" s="3">
        <v>653</v>
      </c>
      <c r="U373" s="3">
        <v>2736</v>
      </c>
      <c r="V373" s="3">
        <v>2689</v>
      </c>
      <c r="W373" s="3">
        <v>5035</v>
      </c>
      <c r="X373" s="3">
        <v>369</v>
      </c>
      <c r="Y373" s="3">
        <v>216</v>
      </c>
      <c r="Z373" s="3">
        <v>152</v>
      </c>
      <c r="AA373" s="3">
        <v>90</v>
      </c>
      <c r="AB373" s="3">
        <v>116</v>
      </c>
      <c r="AC373" s="3">
        <v>104</v>
      </c>
      <c r="AD373" s="3">
        <v>28</v>
      </c>
      <c r="AE373" s="3">
        <v>113</v>
      </c>
      <c r="AF373" s="3">
        <v>322</v>
      </c>
      <c r="AG373" s="3">
        <v>55</v>
      </c>
      <c r="AH373" s="3">
        <v>66</v>
      </c>
    </row>
    <row r="374" spans="2:34" s="5" customFormat="1" ht="9.75" customHeight="1">
      <c r="B374" s="7" t="s">
        <v>144</v>
      </c>
      <c r="C374" s="5">
        <f aca="true" t="shared" si="60" ref="C374:AH374">C373/52217</f>
        <v>0.004596204301281192</v>
      </c>
      <c r="D374" s="5">
        <f t="shared" si="60"/>
        <v>0.003179041308386158</v>
      </c>
      <c r="E374" s="5">
        <f t="shared" si="60"/>
        <v>0.003179041308386158</v>
      </c>
      <c r="F374" s="5">
        <f t="shared" si="60"/>
        <v>0.021563858513510926</v>
      </c>
      <c r="G374" s="5">
        <f t="shared" si="60"/>
        <v>0.0055537468640481065</v>
      </c>
      <c r="H374" s="5">
        <f t="shared" si="60"/>
        <v>0.007181569220751863</v>
      </c>
      <c r="I374" s="5">
        <f t="shared" si="60"/>
        <v>0.16029262500718158</v>
      </c>
      <c r="J374" s="5">
        <f t="shared" si="60"/>
        <v>0.35373537353735374</v>
      </c>
      <c r="K374" s="5">
        <f t="shared" si="60"/>
        <v>0.01024570542160599</v>
      </c>
      <c r="L374" s="5">
        <f t="shared" si="60"/>
        <v>0.01585690483942011</v>
      </c>
      <c r="M374" s="5">
        <f t="shared" si="60"/>
        <v>0.008905145833732309</v>
      </c>
      <c r="N374" s="5">
        <f t="shared" si="60"/>
        <v>0.03925924507344351</v>
      </c>
      <c r="O374" s="5">
        <f t="shared" si="60"/>
        <v>0.011969282034586437</v>
      </c>
      <c r="P374" s="5">
        <f t="shared" si="60"/>
        <v>0.010513817339180727</v>
      </c>
      <c r="Q374" s="5">
        <f t="shared" si="60"/>
        <v>0.04442997491238485</v>
      </c>
      <c r="R374" s="5">
        <f t="shared" si="60"/>
        <v>0.012735316084799969</v>
      </c>
      <c r="S374" s="5">
        <f t="shared" si="60"/>
        <v>0.04274470000191508</v>
      </c>
      <c r="T374" s="5">
        <f t="shared" si="60"/>
        <v>0.01250550586973591</v>
      </c>
      <c r="U374" s="5">
        <f t="shared" si="60"/>
        <v>0.052396729034605585</v>
      </c>
      <c r="V374" s="5">
        <f t="shared" si="60"/>
        <v>0.05149663902560469</v>
      </c>
      <c r="W374" s="5">
        <f t="shared" si="60"/>
        <v>0.09642453607062834</v>
      </c>
      <c r="X374" s="5">
        <f t="shared" si="60"/>
        <v>0.007066664113219832</v>
      </c>
      <c r="Y374" s="5">
        <f t="shared" si="60"/>
        <v>0.0041365838711530725</v>
      </c>
      <c r="Z374" s="5">
        <f t="shared" si="60"/>
        <v>0.0029109293908114215</v>
      </c>
      <c r="AA374" s="5">
        <f t="shared" si="60"/>
        <v>0.0017235766129804469</v>
      </c>
      <c r="AB374" s="5">
        <f t="shared" si="60"/>
        <v>0.0022214987456192427</v>
      </c>
      <c r="AC374" s="5">
        <f t="shared" si="60"/>
        <v>0.0019916885305551833</v>
      </c>
      <c r="AD374" s="5">
        <f t="shared" si="60"/>
        <v>0.0005362238351494724</v>
      </c>
      <c r="AE374" s="5">
        <f t="shared" si="60"/>
        <v>0.002164046191853228</v>
      </c>
      <c r="AF374" s="5">
        <f t="shared" si="60"/>
        <v>0.006166574104218932</v>
      </c>
      <c r="AG374" s="5">
        <f t="shared" si="60"/>
        <v>0.0010532968190436064</v>
      </c>
      <c r="AH374" s="5">
        <f t="shared" si="60"/>
        <v>0.0012639561828523278</v>
      </c>
    </row>
    <row r="375" spans="2:34" ht="4.5" customHeight="1"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9.75" customHeight="1">
      <c r="A376" s="4" t="s">
        <v>123</v>
      </c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2:34" ht="9.75" customHeight="1">
      <c r="B377" s="6" t="s">
        <v>92</v>
      </c>
      <c r="C377" s="2">
        <v>518</v>
      </c>
      <c r="D377" s="2">
        <v>234</v>
      </c>
      <c r="E377" s="2">
        <v>193</v>
      </c>
      <c r="F377" s="2">
        <v>1167</v>
      </c>
      <c r="G377" s="2">
        <v>582</v>
      </c>
      <c r="H377" s="2">
        <v>485</v>
      </c>
      <c r="I377" s="2">
        <v>9544</v>
      </c>
      <c r="J377" s="2">
        <v>41275</v>
      </c>
      <c r="K377" s="2">
        <v>1056</v>
      </c>
      <c r="L377" s="2">
        <v>1701</v>
      </c>
      <c r="M377" s="2">
        <v>198</v>
      </c>
      <c r="N377" s="2">
        <v>887</v>
      </c>
      <c r="O377" s="2">
        <v>329</v>
      </c>
      <c r="P377" s="2">
        <v>428</v>
      </c>
      <c r="Q377" s="2">
        <v>678</v>
      </c>
      <c r="R377" s="2">
        <v>475</v>
      </c>
      <c r="S377" s="2">
        <v>1358</v>
      </c>
      <c r="T377" s="2">
        <v>687</v>
      </c>
      <c r="U377" s="2">
        <v>2178</v>
      </c>
      <c r="V377" s="2">
        <v>1081</v>
      </c>
      <c r="W377" s="2">
        <v>2241</v>
      </c>
      <c r="X377" s="2">
        <v>442</v>
      </c>
      <c r="Y377" s="2">
        <v>269</v>
      </c>
      <c r="Z377" s="2">
        <v>75</v>
      </c>
      <c r="AA377" s="2">
        <v>47</v>
      </c>
      <c r="AB377" s="2">
        <v>102</v>
      </c>
      <c r="AC377" s="2">
        <v>146</v>
      </c>
      <c r="AD377" s="2">
        <v>28</v>
      </c>
      <c r="AE377" s="2">
        <v>111</v>
      </c>
      <c r="AF377" s="2">
        <v>317</v>
      </c>
      <c r="AG377" s="2">
        <v>88</v>
      </c>
      <c r="AH377" s="2">
        <v>124</v>
      </c>
    </row>
    <row r="378" spans="1:34" ht="9.75" customHeight="1">
      <c r="A378" s="4" t="s">
        <v>143</v>
      </c>
      <c r="C378" s="3">
        <v>518</v>
      </c>
      <c r="D378" s="3">
        <v>234</v>
      </c>
      <c r="E378" s="3">
        <v>193</v>
      </c>
      <c r="F378" s="3">
        <v>1167</v>
      </c>
      <c r="G378" s="3">
        <v>582</v>
      </c>
      <c r="H378" s="3">
        <v>485</v>
      </c>
      <c r="I378" s="3">
        <v>9544</v>
      </c>
      <c r="J378" s="3">
        <v>41275</v>
      </c>
      <c r="K378" s="3">
        <v>1056</v>
      </c>
      <c r="L378" s="3">
        <v>1701</v>
      </c>
      <c r="M378" s="3">
        <v>198</v>
      </c>
      <c r="N378" s="3">
        <v>887</v>
      </c>
      <c r="O378" s="3">
        <v>329</v>
      </c>
      <c r="P378" s="3">
        <v>428</v>
      </c>
      <c r="Q378" s="3">
        <v>678</v>
      </c>
      <c r="R378" s="3">
        <v>475</v>
      </c>
      <c r="S378" s="3">
        <v>1358</v>
      </c>
      <c r="T378" s="3">
        <v>687</v>
      </c>
      <c r="U378" s="3">
        <v>2178</v>
      </c>
      <c r="V378" s="3">
        <v>1081</v>
      </c>
      <c r="W378" s="3">
        <v>2241</v>
      </c>
      <c r="X378" s="3">
        <v>442</v>
      </c>
      <c r="Y378" s="3">
        <v>269</v>
      </c>
      <c r="Z378" s="3">
        <v>75</v>
      </c>
      <c r="AA378" s="3">
        <v>47</v>
      </c>
      <c r="AB378" s="3">
        <v>102</v>
      </c>
      <c r="AC378" s="3">
        <v>146</v>
      </c>
      <c r="AD378" s="3">
        <v>28</v>
      </c>
      <c r="AE378" s="3">
        <v>111</v>
      </c>
      <c r="AF378" s="3">
        <v>317</v>
      </c>
      <c r="AG378" s="3">
        <v>88</v>
      </c>
      <c r="AH378" s="3">
        <v>124</v>
      </c>
    </row>
    <row r="379" spans="2:34" s="5" customFormat="1" ht="9.75" customHeight="1">
      <c r="B379" s="7" t="s">
        <v>144</v>
      </c>
      <c r="C379" s="5">
        <f aca="true" t="shared" si="61" ref="C379:AH379">C378/69044</f>
        <v>0.007502462198018655</v>
      </c>
      <c r="D379" s="5">
        <f t="shared" si="61"/>
        <v>0.0033891431550895084</v>
      </c>
      <c r="E379" s="5">
        <f t="shared" si="61"/>
        <v>0.0027953189270610045</v>
      </c>
      <c r="F379" s="5">
        <f t="shared" si="61"/>
        <v>0.016902265222177162</v>
      </c>
      <c r="G379" s="5">
        <f t="shared" si="61"/>
        <v>0.008429407334453392</v>
      </c>
      <c r="H379" s="5">
        <f t="shared" si="61"/>
        <v>0.007024506112044493</v>
      </c>
      <c r="I379" s="5">
        <f t="shared" si="61"/>
        <v>0.1382306934708302</v>
      </c>
      <c r="J379" s="5">
        <f t="shared" si="61"/>
        <v>0.5978071954116215</v>
      </c>
      <c r="K379" s="5">
        <f t="shared" si="61"/>
        <v>0.015294594751173165</v>
      </c>
      <c r="L379" s="5">
        <f t="shared" si="61"/>
        <v>0.0246364637043045</v>
      </c>
      <c r="M379" s="5">
        <f t="shared" si="61"/>
        <v>0.0028677365158449684</v>
      </c>
      <c r="N379" s="5">
        <f t="shared" si="61"/>
        <v>0.012846880250275187</v>
      </c>
      <c r="O379" s="5">
        <f t="shared" si="61"/>
        <v>0.004765077341984821</v>
      </c>
      <c r="P379" s="5">
        <f t="shared" si="61"/>
        <v>0.006198945599907305</v>
      </c>
      <c r="Q379" s="5">
        <f t="shared" si="61"/>
        <v>0.009819825039105497</v>
      </c>
      <c r="R379" s="5">
        <f t="shared" si="61"/>
        <v>0.006879670934476566</v>
      </c>
      <c r="S379" s="5">
        <f t="shared" si="61"/>
        <v>0.01966861711372458</v>
      </c>
      <c r="T379" s="5">
        <f t="shared" si="61"/>
        <v>0.009950176698916633</v>
      </c>
      <c r="U379" s="5">
        <f t="shared" si="61"/>
        <v>0.031545101674294654</v>
      </c>
      <c r="V379" s="5">
        <f t="shared" si="61"/>
        <v>0.015656682695092985</v>
      </c>
      <c r="W379" s="5">
        <f t="shared" si="61"/>
        <v>0.0324575632929726</v>
      </c>
      <c r="X379" s="5">
        <f t="shared" si="61"/>
        <v>0.006401714848502404</v>
      </c>
      <c r="Y379" s="5">
        <f t="shared" si="61"/>
        <v>0.003896066276577255</v>
      </c>
      <c r="Z379" s="5">
        <f t="shared" si="61"/>
        <v>0.0010862638317594578</v>
      </c>
      <c r="AA379" s="5">
        <f t="shared" si="61"/>
        <v>0.0006807253345692602</v>
      </c>
      <c r="AB379" s="5">
        <f t="shared" si="61"/>
        <v>0.0014773188111928625</v>
      </c>
      <c r="AC379" s="5">
        <f t="shared" si="61"/>
        <v>0.0021145935924917446</v>
      </c>
      <c r="AD379" s="5">
        <f t="shared" si="61"/>
        <v>0.00040553849719019753</v>
      </c>
      <c r="AE379" s="5">
        <f t="shared" si="61"/>
        <v>0.0016076704710039974</v>
      </c>
      <c r="AF379" s="5">
        <f t="shared" si="61"/>
        <v>0.004591275128903308</v>
      </c>
      <c r="AG379" s="5">
        <f t="shared" si="61"/>
        <v>0.0012745495625977638</v>
      </c>
      <c r="AH379" s="5">
        <f t="shared" si="61"/>
        <v>0.0017959562018423035</v>
      </c>
    </row>
    <row r="380" spans="2:34" ht="4.5" customHeight="1"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9.75" customHeight="1">
      <c r="A381" s="4" t="s">
        <v>124</v>
      </c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2:34" ht="9.75" customHeight="1">
      <c r="B382" s="6" t="s">
        <v>92</v>
      </c>
      <c r="C382" s="2">
        <v>378</v>
      </c>
      <c r="D382" s="2">
        <v>137</v>
      </c>
      <c r="E382" s="2">
        <v>219</v>
      </c>
      <c r="F382" s="2">
        <v>670</v>
      </c>
      <c r="G382" s="2">
        <v>495</v>
      </c>
      <c r="H382" s="2">
        <v>320</v>
      </c>
      <c r="I382" s="2">
        <v>7285</v>
      </c>
      <c r="J382" s="2">
        <v>17469</v>
      </c>
      <c r="K382" s="2">
        <v>759</v>
      </c>
      <c r="L382" s="2">
        <v>858</v>
      </c>
      <c r="M382" s="2">
        <v>222</v>
      </c>
      <c r="N382" s="2">
        <v>889</v>
      </c>
      <c r="O382" s="2">
        <v>345</v>
      </c>
      <c r="P382" s="2">
        <v>630</v>
      </c>
      <c r="Q382" s="2">
        <v>228</v>
      </c>
      <c r="R382" s="2">
        <v>419</v>
      </c>
      <c r="S382" s="2">
        <v>1158</v>
      </c>
      <c r="T382" s="2">
        <v>575</v>
      </c>
      <c r="U382" s="2">
        <v>1926</v>
      </c>
      <c r="V382" s="2">
        <v>1080</v>
      </c>
      <c r="W382" s="2">
        <v>1944</v>
      </c>
      <c r="X382" s="2">
        <v>240</v>
      </c>
      <c r="Y382" s="2">
        <v>150</v>
      </c>
      <c r="Z382" s="2">
        <v>75</v>
      </c>
      <c r="AA382" s="2">
        <v>34</v>
      </c>
      <c r="AB382" s="2">
        <v>65</v>
      </c>
      <c r="AC382" s="2">
        <v>114</v>
      </c>
      <c r="AD382" s="2">
        <v>28</v>
      </c>
      <c r="AE382" s="2">
        <v>81</v>
      </c>
      <c r="AF382" s="2">
        <v>450</v>
      </c>
      <c r="AG382" s="2">
        <v>63</v>
      </c>
      <c r="AH382" s="2">
        <v>91</v>
      </c>
    </row>
    <row r="383" spans="1:34" ht="9.75" customHeight="1">
      <c r="A383" s="4" t="s">
        <v>143</v>
      </c>
      <c r="C383" s="3">
        <v>378</v>
      </c>
      <c r="D383" s="3">
        <v>137</v>
      </c>
      <c r="E383" s="3">
        <v>219</v>
      </c>
      <c r="F383" s="3">
        <v>670</v>
      </c>
      <c r="G383" s="3">
        <v>495</v>
      </c>
      <c r="H383" s="3">
        <v>320</v>
      </c>
      <c r="I383" s="3">
        <v>7285</v>
      </c>
      <c r="J383" s="3">
        <v>17469</v>
      </c>
      <c r="K383" s="3">
        <v>759</v>
      </c>
      <c r="L383" s="3">
        <v>858</v>
      </c>
      <c r="M383" s="3">
        <v>222</v>
      </c>
      <c r="N383" s="3">
        <v>889</v>
      </c>
      <c r="O383" s="3">
        <v>345</v>
      </c>
      <c r="P383" s="3">
        <v>630</v>
      </c>
      <c r="Q383" s="3">
        <v>228</v>
      </c>
      <c r="R383" s="3">
        <v>419</v>
      </c>
      <c r="S383" s="3">
        <v>1158</v>
      </c>
      <c r="T383" s="3">
        <v>575</v>
      </c>
      <c r="U383" s="3">
        <v>1926</v>
      </c>
      <c r="V383" s="3">
        <v>1080</v>
      </c>
      <c r="W383" s="3">
        <v>1944</v>
      </c>
      <c r="X383" s="3">
        <v>240</v>
      </c>
      <c r="Y383" s="3">
        <v>150</v>
      </c>
      <c r="Z383" s="3">
        <v>75</v>
      </c>
      <c r="AA383" s="3">
        <v>34</v>
      </c>
      <c r="AB383" s="3">
        <v>65</v>
      </c>
      <c r="AC383" s="3">
        <v>114</v>
      </c>
      <c r="AD383" s="3">
        <v>28</v>
      </c>
      <c r="AE383" s="3">
        <v>81</v>
      </c>
      <c r="AF383" s="3">
        <v>450</v>
      </c>
      <c r="AG383" s="3">
        <v>63</v>
      </c>
      <c r="AH383" s="3">
        <v>91</v>
      </c>
    </row>
    <row r="384" spans="2:34" s="5" customFormat="1" ht="9.75" customHeight="1">
      <c r="B384" s="7" t="s">
        <v>144</v>
      </c>
      <c r="C384" s="5">
        <f aca="true" t="shared" si="62" ref="C384:AH384">C383/39397</f>
        <v>0.009594639185724802</v>
      </c>
      <c r="D384" s="5">
        <f t="shared" si="62"/>
        <v>0.0034774221387415287</v>
      </c>
      <c r="E384" s="5">
        <f t="shared" si="62"/>
        <v>0.00555879889331675</v>
      </c>
      <c r="F384" s="5">
        <f t="shared" si="62"/>
        <v>0.01700637104348047</v>
      </c>
      <c r="G384" s="5">
        <f t="shared" si="62"/>
        <v>0.012564408457496764</v>
      </c>
      <c r="H384" s="5">
        <f t="shared" si="62"/>
        <v>0.008122445871513059</v>
      </c>
      <c r="I384" s="5">
        <f t="shared" si="62"/>
        <v>0.1849125567936645</v>
      </c>
      <c r="J384" s="5">
        <f t="shared" si="62"/>
        <v>0.44340939665456763</v>
      </c>
      <c r="K384" s="5">
        <f t="shared" si="62"/>
        <v>0.019265426301495036</v>
      </c>
      <c r="L384" s="5">
        <f t="shared" si="62"/>
        <v>0.021778307992994392</v>
      </c>
      <c r="M384" s="5">
        <f t="shared" si="62"/>
        <v>0.005634946823362185</v>
      </c>
      <c r="N384" s="5">
        <f t="shared" si="62"/>
        <v>0.02256516993679722</v>
      </c>
      <c r="O384" s="5">
        <f t="shared" si="62"/>
        <v>0.008757011955225017</v>
      </c>
      <c r="P384" s="5">
        <f t="shared" si="62"/>
        <v>0.015991065309541336</v>
      </c>
      <c r="Q384" s="5">
        <f t="shared" si="62"/>
        <v>0.005787242683453055</v>
      </c>
      <c r="R384" s="5">
        <f t="shared" si="62"/>
        <v>0.010635327563012413</v>
      </c>
      <c r="S384" s="5">
        <f t="shared" si="62"/>
        <v>0.029393100997537884</v>
      </c>
      <c r="T384" s="5">
        <f t="shared" si="62"/>
        <v>0.014595019925375029</v>
      </c>
      <c r="U384" s="5">
        <f t="shared" si="62"/>
        <v>0.04888697108916923</v>
      </c>
      <c r="V384" s="5">
        <f t="shared" si="62"/>
        <v>0.027413254816356574</v>
      </c>
      <c r="W384" s="5">
        <f t="shared" si="62"/>
        <v>0.04934385866944183</v>
      </c>
      <c r="X384" s="5">
        <f t="shared" si="62"/>
        <v>0.006091834403634795</v>
      </c>
      <c r="Y384" s="5">
        <f t="shared" si="62"/>
        <v>0.0038073965022717465</v>
      </c>
      <c r="Z384" s="5">
        <f t="shared" si="62"/>
        <v>0.0019036982511358733</v>
      </c>
      <c r="AA384" s="5">
        <f t="shared" si="62"/>
        <v>0.0008630098738482626</v>
      </c>
      <c r="AB384" s="5">
        <f t="shared" si="62"/>
        <v>0.00164987181765109</v>
      </c>
      <c r="AC384" s="5">
        <f t="shared" si="62"/>
        <v>0.0028936213417265276</v>
      </c>
      <c r="AD384" s="5">
        <f t="shared" si="62"/>
        <v>0.0007107140137573927</v>
      </c>
      <c r="AE384" s="5">
        <f t="shared" si="62"/>
        <v>0.0020559941112267433</v>
      </c>
      <c r="AF384" s="5">
        <f t="shared" si="62"/>
        <v>0.01142218950681524</v>
      </c>
      <c r="AG384" s="5">
        <f t="shared" si="62"/>
        <v>0.0015991065309541336</v>
      </c>
      <c r="AH384" s="5">
        <f t="shared" si="62"/>
        <v>0.002309820544711526</v>
      </c>
    </row>
    <row r="385" spans="2:34" ht="4.5" customHeight="1"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9.75" customHeight="1">
      <c r="A386" s="4" t="s">
        <v>125</v>
      </c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2:34" ht="9.75" customHeight="1">
      <c r="B387" s="6" t="s">
        <v>92</v>
      </c>
      <c r="C387" s="2">
        <v>253</v>
      </c>
      <c r="D387" s="2">
        <v>115</v>
      </c>
      <c r="E387" s="2">
        <v>161</v>
      </c>
      <c r="F387" s="2">
        <v>492</v>
      </c>
      <c r="G387" s="2">
        <v>385</v>
      </c>
      <c r="H387" s="2">
        <v>400</v>
      </c>
      <c r="I387" s="2">
        <v>4918</v>
      </c>
      <c r="J387" s="2">
        <v>23561</v>
      </c>
      <c r="K387" s="2">
        <v>531</v>
      </c>
      <c r="L387" s="2">
        <v>1135</v>
      </c>
      <c r="M387" s="2">
        <v>123</v>
      </c>
      <c r="N387" s="2">
        <v>559</v>
      </c>
      <c r="O387" s="2">
        <v>197</v>
      </c>
      <c r="P387" s="2">
        <v>402</v>
      </c>
      <c r="Q387" s="2">
        <v>144</v>
      </c>
      <c r="R387" s="2">
        <v>358</v>
      </c>
      <c r="S387" s="2">
        <v>521</v>
      </c>
      <c r="T387" s="2">
        <v>320</v>
      </c>
      <c r="U387" s="2">
        <v>637</v>
      </c>
      <c r="V387" s="2">
        <v>437</v>
      </c>
      <c r="W387" s="2">
        <v>934</v>
      </c>
      <c r="X387" s="2">
        <v>158</v>
      </c>
      <c r="Y387" s="2">
        <v>155</v>
      </c>
      <c r="Z387" s="2">
        <v>50</v>
      </c>
      <c r="AA387" s="2">
        <v>35</v>
      </c>
      <c r="AB387" s="2">
        <v>45</v>
      </c>
      <c r="AC387" s="2">
        <v>83</v>
      </c>
      <c r="AD387" s="2">
        <v>19</v>
      </c>
      <c r="AE387" s="2">
        <v>58</v>
      </c>
      <c r="AF387" s="2">
        <v>203</v>
      </c>
      <c r="AG387" s="2">
        <v>41</v>
      </c>
      <c r="AH387" s="2">
        <v>63</v>
      </c>
    </row>
    <row r="388" spans="1:34" ht="9.75" customHeight="1">
      <c r="A388" s="4" t="s">
        <v>143</v>
      </c>
      <c r="C388" s="3">
        <v>253</v>
      </c>
      <c r="D388" s="3">
        <v>115</v>
      </c>
      <c r="E388" s="3">
        <v>161</v>
      </c>
      <c r="F388" s="3">
        <v>492</v>
      </c>
      <c r="G388" s="3">
        <v>385</v>
      </c>
      <c r="H388" s="3">
        <v>400</v>
      </c>
      <c r="I388" s="3">
        <v>4918</v>
      </c>
      <c r="J388" s="3">
        <v>23561</v>
      </c>
      <c r="K388" s="3">
        <v>531</v>
      </c>
      <c r="L388" s="3">
        <v>1135</v>
      </c>
      <c r="M388" s="3">
        <v>123</v>
      </c>
      <c r="N388" s="3">
        <v>559</v>
      </c>
      <c r="O388" s="3">
        <v>197</v>
      </c>
      <c r="P388" s="3">
        <v>402</v>
      </c>
      <c r="Q388" s="3">
        <v>144</v>
      </c>
      <c r="R388" s="3">
        <v>358</v>
      </c>
      <c r="S388" s="3">
        <v>521</v>
      </c>
      <c r="T388" s="3">
        <v>320</v>
      </c>
      <c r="U388" s="3">
        <v>637</v>
      </c>
      <c r="V388" s="3">
        <v>437</v>
      </c>
      <c r="W388" s="3">
        <v>934</v>
      </c>
      <c r="X388" s="3">
        <v>158</v>
      </c>
      <c r="Y388" s="3">
        <v>155</v>
      </c>
      <c r="Z388" s="3">
        <v>50</v>
      </c>
      <c r="AA388" s="3">
        <v>35</v>
      </c>
      <c r="AB388" s="3">
        <v>45</v>
      </c>
      <c r="AC388" s="3">
        <v>83</v>
      </c>
      <c r="AD388" s="3">
        <v>19</v>
      </c>
      <c r="AE388" s="3">
        <v>58</v>
      </c>
      <c r="AF388" s="3">
        <v>203</v>
      </c>
      <c r="AG388" s="3">
        <v>41</v>
      </c>
      <c r="AH388" s="3">
        <v>63</v>
      </c>
    </row>
    <row r="389" spans="2:34" s="5" customFormat="1" ht="9.75" customHeight="1">
      <c r="B389" s="7" t="s">
        <v>144</v>
      </c>
      <c r="C389" s="5">
        <f aca="true" t="shared" si="63" ref="C389:AH389">C388/37493</f>
        <v>0.006747926279572187</v>
      </c>
      <c r="D389" s="5">
        <f t="shared" si="63"/>
        <v>0.0030672392179873576</v>
      </c>
      <c r="E389" s="5">
        <f t="shared" si="63"/>
        <v>0.0042941349051823004</v>
      </c>
      <c r="F389" s="5">
        <f t="shared" si="63"/>
        <v>0.01312244952391113</v>
      </c>
      <c r="G389" s="5">
        <f t="shared" si="63"/>
        <v>0.010268583468914197</v>
      </c>
      <c r="H389" s="5">
        <f t="shared" si="63"/>
        <v>0.010668658149521244</v>
      </c>
      <c r="I389" s="5">
        <f t="shared" si="63"/>
        <v>0.1311711519483637</v>
      </c>
      <c r="J389" s="5">
        <f t="shared" si="63"/>
        <v>0.6284106366521751</v>
      </c>
      <c r="K389" s="5">
        <f t="shared" si="63"/>
        <v>0.01416264369348945</v>
      </c>
      <c r="L389" s="5">
        <f t="shared" si="63"/>
        <v>0.03027231749926653</v>
      </c>
      <c r="M389" s="5">
        <f t="shared" si="63"/>
        <v>0.0032806123809777823</v>
      </c>
      <c r="N389" s="5">
        <f t="shared" si="63"/>
        <v>0.014909449763955938</v>
      </c>
      <c r="O389" s="5">
        <f t="shared" si="63"/>
        <v>0.0052543141386392125</v>
      </c>
      <c r="P389" s="5">
        <f t="shared" si="63"/>
        <v>0.010722001440268851</v>
      </c>
      <c r="Q389" s="5">
        <f t="shared" si="63"/>
        <v>0.0038407169338276477</v>
      </c>
      <c r="R389" s="5">
        <f t="shared" si="63"/>
        <v>0.009548449043821513</v>
      </c>
      <c r="S389" s="5">
        <f t="shared" si="63"/>
        <v>0.01389592723975142</v>
      </c>
      <c r="T389" s="5">
        <f t="shared" si="63"/>
        <v>0.008534926519616995</v>
      </c>
      <c r="U389" s="5">
        <f t="shared" si="63"/>
        <v>0.01698983810311258</v>
      </c>
      <c r="V389" s="5">
        <f t="shared" si="63"/>
        <v>0.01165550902835196</v>
      </c>
      <c r="W389" s="5">
        <f t="shared" si="63"/>
        <v>0.024911316779132105</v>
      </c>
      <c r="X389" s="5">
        <f t="shared" si="63"/>
        <v>0.004214119969060891</v>
      </c>
      <c r="Y389" s="5">
        <f t="shared" si="63"/>
        <v>0.004134105032939482</v>
      </c>
      <c r="Z389" s="5">
        <f t="shared" si="63"/>
        <v>0.0013335822686901555</v>
      </c>
      <c r="AA389" s="5">
        <f t="shared" si="63"/>
        <v>0.0009335075880831089</v>
      </c>
      <c r="AB389" s="5">
        <f t="shared" si="63"/>
        <v>0.00120022404182114</v>
      </c>
      <c r="AC389" s="5">
        <f t="shared" si="63"/>
        <v>0.002213746566025658</v>
      </c>
      <c r="AD389" s="5">
        <f t="shared" si="63"/>
        <v>0.000506761262102259</v>
      </c>
      <c r="AE389" s="5">
        <f t="shared" si="63"/>
        <v>0.0015469554316805804</v>
      </c>
      <c r="AF389" s="5">
        <f t="shared" si="63"/>
        <v>0.005414344010882031</v>
      </c>
      <c r="AG389" s="5">
        <f t="shared" si="63"/>
        <v>0.0010935374603259274</v>
      </c>
      <c r="AH389" s="5">
        <f t="shared" si="63"/>
        <v>0.0016803136585495958</v>
      </c>
    </row>
    <row r="390" spans="2:34" ht="4.5" customHeight="1"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9.75" customHeight="1">
      <c r="A391" s="4" t="s">
        <v>126</v>
      </c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2:34" ht="9.75" customHeight="1">
      <c r="B392" s="6" t="s">
        <v>114</v>
      </c>
      <c r="C392" s="2">
        <v>839</v>
      </c>
      <c r="D392" s="2">
        <v>206</v>
      </c>
      <c r="E392" s="2">
        <v>257</v>
      </c>
      <c r="F392" s="2">
        <v>1420</v>
      </c>
      <c r="G392" s="2">
        <v>1542</v>
      </c>
      <c r="H392" s="2">
        <v>471</v>
      </c>
      <c r="I392" s="2">
        <v>6052</v>
      </c>
      <c r="J392" s="2">
        <v>25753</v>
      </c>
      <c r="K392" s="2">
        <v>1496</v>
      </c>
      <c r="L392" s="2">
        <v>1119</v>
      </c>
      <c r="M392" s="2">
        <v>849</v>
      </c>
      <c r="N392" s="2">
        <v>2668</v>
      </c>
      <c r="O392" s="2">
        <v>939</v>
      </c>
      <c r="P392" s="2">
        <v>465</v>
      </c>
      <c r="Q392" s="2">
        <v>774</v>
      </c>
      <c r="R392" s="2">
        <v>1310</v>
      </c>
      <c r="S392" s="2">
        <v>2836</v>
      </c>
      <c r="T392" s="2">
        <v>850</v>
      </c>
      <c r="U392" s="2">
        <v>4559</v>
      </c>
      <c r="V392" s="2">
        <v>6191</v>
      </c>
      <c r="W392" s="2">
        <v>8699</v>
      </c>
      <c r="X392" s="2">
        <v>635</v>
      </c>
      <c r="Y392" s="2">
        <v>441</v>
      </c>
      <c r="Z392" s="2">
        <v>179</v>
      </c>
      <c r="AA392" s="2">
        <v>79</v>
      </c>
      <c r="AB392" s="2">
        <v>161</v>
      </c>
      <c r="AC392" s="2">
        <v>209</v>
      </c>
      <c r="AD392" s="2">
        <v>60</v>
      </c>
      <c r="AE392" s="2">
        <v>941</v>
      </c>
      <c r="AF392" s="2">
        <v>244</v>
      </c>
      <c r="AG392" s="2">
        <v>162</v>
      </c>
      <c r="AH392" s="2">
        <v>89</v>
      </c>
    </row>
    <row r="393" spans="1:34" ht="9.75" customHeight="1">
      <c r="A393" s="4" t="s">
        <v>143</v>
      </c>
      <c r="C393" s="3">
        <v>839</v>
      </c>
      <c r="D393" s="3">
        <v>206</v>
      </c>
      <c r="E393" s="3">
        <v>257</v>
      </c>
      <c r="F393" s="3">
        <v>1420</v>
      </c>
      <c r="G393" s="3">
        <v>1542</v>
      </c>
      <c r="H393" s="3">
        <v>471</v>
      </c>
      <c r="I393" s="3">
        <v>6052</v>
      </c>
      <c r="J393" s="3">
        <v>25753</v>
      </c>
      <c r="K393" s="3">
        <v>1496</v>
      </c>
      <c r="L393" s="3">
        <v>1119</v>
      </c>
      <c r="M393" s="3">
        <v>849</v>
      </c>
      <c r="N393" s="3">
        <v>2668</v>
      </c>
      <c r="O393" s="3">
        <v>939</v>
      </c>
      <c r="P393" s="3">
        <v>465</v>
      </c>
      <c r="Q393" s="3">
        <v>774</v>
      </c>
      <c r="R393" s="3">
        <v>1310</v>
      </c>
      <c r="S393" s="3">
        <v>2836</v>
      </c>
      <c r="T393" s="3">
        <v>850</v>
      </c>
      <c r="U393" s="3">
        <v>4559</v>
      </c>
      <c r="V393" s="3">
        <v>6191</v>
      </c>
      <c r="W393" s="3">
        <v>8699</v>
      </c>
      <c r="X393" s="3">
        <v>635</v>
      </c>
      <c r="Y393" s="3">
        <v>441</v>
      </c>
      <c r="Z393" s="3">
        <v>179</v>
      </c>
      <c r="AA393" s="3">
        <v>79</v>
      </c>
      <c r="AB393" s="3">
        <v>161</v>
      </c>
      <c r="AC393" s="3">
        <v>209</v>
      </c>
      <c r="AD393" s="3">
        <v>60</v>
      </c>
      <c r="AE393" s="3">
        <v>941</v>
      </c>
      <c r="AF393" s="3">
        <v>244</v>
      </c>
      <c r="AG393" s="3">
        <v>162</v>
      </c>
      <c r="AH393" s="3">
        <v>89</v>
      </c>
    </row>
    <row r="394" spans="2:34" s="5" customFormat="1" ht="9.75" customHeight="1">
      <c r="B394" s="7" t="s">
        <v>144</v>
      </c>
      <c r="C394" s="5">
        <f aca="true" t="shared" si="64" ref="C394:AH394">C393/72495</f>
        <v>0.011573211945651423</v>
      </c>
      <c r="D394" s="5">
        <f t="shared" si="64"/>
        <v>0.0028415752810538658</v>
      </c>
      <c r="E394" s="5">
        <f t="shared" si="64"/>
        <v>0.0035450720739361335</v>
      </c>
      <c r="F394" s="5">
        <f t="shared" si="64"/>
        <v>0.01958755776260432</v>
      </c>
      <c r="G394" s="5">
        <f t="shared" si="64"/>
        <v>0.021270432443616802</v>
      </c>
      <c r="H394" s="5">
        <f t="shared" si="64"/>
        <v>0.006496999793089178</v>
      </c>
      <c r="I394" s="5">
        <f t="shared" si="64"/>
        <v>0.0834816194220291</v>
      </c>
      <c r="J394" s="5">
        <f t="shared" si="64"/>
        <v>0.35523829229602044</v>
      </c>
      <c r="K394" s="5">
        <f t="shared" si="64"/>
        <v>0.02063590592454652</v>
      </c>
      <c r="L394" s="5">
        <f t="shared" si="64"/>
        <v>0.015435547279122698</v>
      </c>
      <c r="M394" s="5">
        <f t="shared" si="64"/>
        <v>0.011711152493275399</v>
      </c>
      <c r="N394" s="5">
        <f t="shared" si="64"/>
        <v>0.03680253810607628</v>
      </c>
      <c r="O394" s="5">
        <f t="shared" si="64"/>
        <v>0.012952617421891166</v>
      </c>
      <c r="P394" s="5">
        <f t="shared" si="64"/>
        <v>0.006414235464514794</v>
      </c>
      <c r="Q394" s="5">
        <f t="shared" si="64"/>
        <v>0.010676598386095592</v>
      </c>
      <c r="R394" s="5">
        <f t="shared" si="64"/>
        <v>0.018070211738740603</v>
      </c>
      <c r="S394" s="5">
        <f t="shared" si="64"/>
        <v>0.03911993930615905</v>
      </c>
      <c r="T394" s="5">
        <f t="shared" si="64"/>
        <v>0.011724946548037796</v>
      </c>
      <c r="U394" s="5">
        <f t="shared" si="64"/>
        <v>0.06288709566176978</v>
      </c>
      <c r="V394" s="5">
        <f t="shared" si="64"/>
        <v>0.08539899303400235</v>
      </c>
      <c r="W394" s="5">
        <f t="shared" si="64"/>
        <v>0.11999448237809504</v>
      </c>
      <c r="X394" s="5">
        <f t="shared" si="64"/>
        <v>0.008759224774122353</v>
      </c>
      <c r="Y394" s="5">
        <f t="shared" si="64"/>
        <v>0.006083178150217256</v>
      </c>
      <c r="Z394" s="5">
        <f t="shared" si="64"/>
        <v>0.0024691358024691358</v>
      </c>
      <c r="AA394" s="5">
        <f t="shared" si="64"/>
        <v>0.0010897303262293952</v>
      </c>
      <c r="AB394" s="5">
        <f t="shared" si="64"/>
        <v>0.0022208428167459827</v>
      </c>
      <c r="AC394" s="5">
        <f t="shared" si="64"/>
        <v>0.002882957445341058</v>
      </c>
      <c r="AD394" s="5">
        <f t="shared" si="64"/>
        <v>0.0008276432857438444</v>
      </c>
      <c r="AE394" s="5">
        <f t="shared" si="64"/>
        <v>0.01298020553141596</v>
      </c>
      <c r="AF394" s="5">
        <f t="shared" si="64"/>
        <v>0.003365749362024967</v>
      </c>
      <c r="AG394" s="5">
        <f t="shared" si="64"/>
        <v>0.0022346368715083797</v>
      </c>
      <c r="AH394" s="5">
        <f t="shared" si="64"/>
        <v>0.0012276708738533692</v>
      </c>
    </row>
    <row r="395" spans="2:34" ht="4.5" customHeight="1"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9.75" customHeight="1">
      <c r="A396" s="4" t="s">
        <v>127</v>
      </c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2:34" ht="9.75" customHeight="1">
      <c r="B397" s="6" t="s">
        <v>92</v>
      </c>
      <c r="C397" s="2">
        <v>464</v>
      </c>
      <c r="D397" s="2">
        <v>248</v>
      </c>
      <c r="E397" s="2">
        <v>301</v>
      </c>
      <c r="F397" s="2">
        <v>1363</v>
      </c>
      <c r="G397" s="2">
        <v>100</v>
      </c>
      <c r="H397" s="2">
        <v>633</v>
      </c>
      <c r="I397" s="2">
        <v>9035</v>
      </c>
      <c r="J397" s="2">
        <v>44166</v>
      </c>
      <c r="K397" s="2">
        <v>684</v>
      </c>
      <c r="L397" s="2">
        <v>1160</v>
      </c>
      <c r="M397" s="2">
        <v>669</v>
      </c>
      <c r="N397" s="2">
        <v>2402</v>
      </c>
      <c r="O397" s="2">
        <v>907</v>
      </c>
      <c r="P397" s="2">
        <v>622</v>
      </c>
      <c r="Q397" s="2">
        <v>622</v>
      </c>
      <c r="R397" s="2">
        <v>981</v>
      </c>
      <c r="S397" s="2">
        <v>5916</v>
      </c>
      <c r="T397" s="2">
        <v>1235</v>
      </c>
      <c r="U397" s="2">
        <v>9025</v>
      </c>
      <c r="V397" s="2">
        <v>4713</v>
      </c>
      <c r="W397" s="2">
        <v>8076</v>
      </c>
      <c r="X397" s="2">
        <v>895</v>
      </c>
      <c r="Y397" s="2">
        <v>206</v>
      </c>
      <c r="Z397" s="2">
        <v>142</v>
      </c>
      <c r="AA397" s="2">
        <v>64</v>
      </c>
      <c r="AB397" s="2">
        <v>185</v>
      </c>
      <c r="AC397" s="2">
        <v>298</v>
      </c>
      <c r="AD397" s="2">
        <v>43</v>
      </c>
      <c r="AE397" s="2">
        <v>471</v>
      </c>
      <c r="AF397" s="2">
        <v>241</v>
      </c>
      <c r="AG397" s="2">
        <v>159</v>
      </c>
      <c r="AH397" s="2">
        <v>166</v>
      </c>
    </row>
    <row r="398" spans="1:34" ht="9.75" customHeight="1">
      <c r="A398" s="4" t="s">
        <v>143</v>
      </c>
      <c r="C398" s="3">
        <v>464</v>
      </c>
      <c r="D398" s="3">
        <v>248</v>
      </c>
      <c r="E398" s="3">
        <v>301</v>
      </c>
      <c r="F398" s="3">
        <v>1363</v>
      </c>
      <c r="G398" s="3">
        <v>100</v>
      </c>
      <c r="H398" s="3">
        <v>633</v>
      </c>
      <c r="I398" s="3">
        <v>9035</v>
      </c>
      <c r="J398" s="3">
        <v>44166</v>
      </c>
      <c r="K398" s="3">
        <v>684</v>
      </c>
      <c r="L398" s="3">
        <v>1160</v>
      </c>
      <c r="M398" s="3">
        <v>669</v>
      </c>
      <c r="N398" s="3">
        <v>2402</v>
      </c>
      <c r="O398" s="3">
        <v>907</v>
      </c>
      <c r="P398" s="3">
        <v>622</v>
      </c>
      <c r="Q398" s="3">
        <v>622</v>
      </c>
      <c r="R398" s="3">
        <v>981</v>
      </c>
      <c r="S398" s="3">
        <v>5916</v>
      </c>
      <c r="T398" s="3">
        <v>1235</v>
      </c>
      <c r="U398" s="3">
        <v>9025</v>
      </c>
      <c r="V398" s="3">
        <v>4713</v>
      </c>
      <c r="W398" s="3">
        <v>8076</v>
      </c>
      <c r="X398" s="3">
        <v>895</v>
      </c>
      <c r="Y398" s="3">
        <v>206</v>
      </c>
      <c r="Z398" s="3">
        <v>142</v>
      </c>
      <c r="AA398" s="3">
        <v>64</v>
      </c>
      <c r="AB398" s="3">
        <v>185</v>
      </c>
      <c r="AC398" s="3">
        <v>298</v>
      </c>
      <c r="AD398" s="3">
        <v>43</v>
      </c>
      <c r="AE398" s="3">
        <v>471</v>
      </c>
      <c r="AF398" s="3">
        <v>241</v>
      </c>
      <c r="AG398" s="3">
        <v>159</v>
      </c>
      <c r="AH398" s="3">
        <v>166</v>
      </c>
    </row>
    <row r="399" spans="2:34" s="5" customFormat="1" ht="9.75" customHeight="1">
      <c r="B399" s="7" t="s">
        <v>144</v>
      </c>
      <c r="C399" s="5">
        <f aca="true" t="shared" si="65" ref="C399:AH399">C398/96192</f>
        <v>0.004823685961410512</v>
      </c>
      <c r="D399" s="5">
        <f t="shared" si="65"/>
        <v>0.002578176979374584</v>
      </c>
      <c r="E399" s="5">
        <f t="shared" si="65"/>
        <v>0.003129158349966733</v>
      </c>
      <c r="F399" s="5">
        <f t="shared" si="65"/>
        <v>0.01416957751164338</v>
      </c>
      <c r="G399" s="5">
        <f t="shared" si="65"/>
        <v>0.0010395874916833</v>
      </c>
      <c r="H399" s="5">
        <f t="shared" si="65"/>
        <v>0.00658058882235529</v>
      </c>
      <c r="I399" s="5">
        <f t="shared" si="65"/>
        <v>0.09392672987358616</v>
      </c>
      <c r="J399" s="5">
        <f t="shared" si="65"/>
        <v>0.4591442115768463</v>
      </c>
      <c r="K399" s="5">
        <f t="shared" si="65"/>
        <v>0.007110778443113772</v>
      </c>
      <c r="L399" s="5">
        <f t="shared" si="65"/>
        <v>0.01205921490352628</v>
      </c>
      <c r="M399" s="5">
        <f t="shared" si="65"/>
        <v>0.006954840319361277</v>
      </c>
      <c r="N399" s="5">
        <f t="shared" si="65"/>
        <v>0.024970891550232868</v>
      </c>
      <c r="O399" s="5">
        <f t="shared" si="65"/>
        <v>0.009429058549567531</v>
      </c>
      <c r="P399" s="5">
        <f t="shared" si="65"/>
        <v>0.006466234198270126</v>
      </c>
      <c r="Q399" s="5">
        <f t="shared" si="65"/>
        <v>0.006466234198270126</v>
      </c>
      <c r="R399" s="5">
        <f t="shared" si="65"/>
        <v>0.010198353293413174</v>
      </c>
      <c r="S399" s="5">
        <f t="shared" si="65"/>
        <v>0.06150199600798403</v>
      </c>
      <c r="T399" s="5">
        <f t="shared" si="65"/>
        <v>0.012838905522288755</v>
      </c>
      <c r="U399" s="5">
        <f t="shared" si="65"/>
        <v>0.09382277112441784</v>
      </c>
      <c r="V399" s="5">
        <f t="shared" si="65"/>
        <v>0.04899575848303393</v>
      </c>
      <c r="W399" s="5">
        <f t="shared" si="65"/>
        <v>0.08395708582834331</v>
      </c>
      <c r="X399" s="5">
        <f t="shared" si="65"/>
        <v>0.009304308050565535</v>
      </c>
      <c r="Y399" s="5">
        <f t="shared" si="65"/>
        <v>0.0021415502328675983</v>
      </c>
      <c r="Z399" s="5">
        <f t="shared" si="65"/>
        <v>0.001476214238190286</v>
      </c>
      <c r="AA399" s="5">
        <f t="shared" si="65"/>
        <v>0.0006653359946773121</v>
      </c>
      <c r="AB399" s="5">
        <f t="shared" si="65"/>
        <v>0.0019232368596141052</v>
      </c>
      <c r="AC399" s="5">
        <f t="shared" si="65"/>
        <v>0.003097970725216234</v>
      </c>
      <c r="AD399" s="5">
        <f t="shared" si="65"/>
        <v>0.000447022621423819</v>
      </c>
      <c r="AE399" s="5">
        <f t="shared" si="65"/>
        <v>0.0048964570858283435</v>
      </c>
      <c r="AF399" s="5">
        <f t="shared" si="65"/>
        <v>0.002505405854956753</v>
      </c>
      <c r="AG399" s="5">
        <f t="shared" si="65"/>
        <v>0.0016529441117764472</v>
      </c>
      <c r="AH399" s="5">
        <f t="shared" si="65"/>
        <v>0.0017257152361942782</v>
      </c>
    </row>
    <row r="400" spans="2:34" ht="4.5" customHeight="1"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9.75" customHeight="1">
      <c r="A401" s="4" t="s">
        <v>128</v>
      </c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2:34" ht="9.75" customHeight="1">
      <c r="B402" s="6" t="s">
        <v>100</v>
      </c>
      <c r="C402" s="2">
        <v>579</v>
      </c>
      <c r="D402" s="2">
        <v>177</v>
      </c>
      <c r="E402" s="2">
        <v>235</v>
      </c>
      <c r="F402" s="2">
        <v>1428</v>
      </c>
      <c r="G402" s="2">
        <v>79</v>
      </c>
      <c r="H402" s="2">
        <v>414</v>
      </c>
      <c r="I402" s="2">
        <v>4342</v>
      </c>
      <c r="J402" s="2">
        <v>20546</v>
      </c>
      <c r="K402" s="2">
        <v>1161</v>
      </c>
      <c r="L402" s="2">
        <v>896</v>
      </c>
      <c r="M402" s="2">
        <v>1294</v>
      </c>
      <c r="N402" s="2">
        <v>5744</v>
      </c>
      <c r="O402" s="2">
        <v>1897</v>
      </c>
      <c r="P402" s="2">
        <v>249</v>
      </c>
      <c r="Q402" s="2">
        <v>1587</v>
      </c>
      <c r="R402" s="2">
        <v>1508</v>
      </c>
      <c r="S402" s="2">
        <v>5778</v>
      </c>
      <c r="T402" s="2">
        <v>1389</v>
      </c>
      <c r="U402" s="2">
        <v>9845</v>
      </c>
      <c r="V402" s="2">
        <v>2979</v>
      </c>
      <c r="W402" s="2">
        <v>14221</v>
      </c>
      <c r="X402" s="2">
        <v>745</v>
      </c>
      <c r="Y402" s="2">
        <v>268</v>
      </c>
      <c r="Z402" s="2">
        <v>288</v>
      </c>
      <c r="AA402" s="2">
        <v>141</v>
      </c>
      <c r="AB402" s="2">
        <v>204</v>
      </c>
      <c r="AC402" s="2">
        <v>145</v>
      </c>
      <c r="AD402" s="2">
        <v>33</v>
      </c>
      <c r="AE402" s="2">
        <v>140</v>
      </c>
      <c r="AF402" s="2">
        <v>183</v>
      </c>
      <c r="AG402" s="2">
        <v>83</v>
      </c>
      <c r="AH402" s="2">
        <v>97</v>
      </c>
    </row>
    <row r="403" spans="1:34" ht="9.75" customHeight="1">
      <c r="A403" s="4" t="s">
        <v>143</v>
      </c>
      <c r="C403" s="3">
        <v>579</v>
      </c>
      <c r="D403" s="3">
        <v>177</v>
      </c>
      <c r="E403" s="3">
        <v>235</v>
      </c>
      <c r="F403" s="3">
        <v>1428</v>
      </c>
      <c r="G403" s="3">
        <v>79</v>
      </c>
      <c r="H403" s="3">
        <v>414</v>
      </c>
      <c r="I403" s="3">
        <v>4342</v>
      </c>
      <c r="J403" s="3">
        <v>20546</v>
      </c>
      <c r="K403" s="3">
        <v>1161</v>
      </c>
      <c r="L403" s="3">
        <v>896</v>
      </c>
      <c r="M403" s="3">
        <v>1294</v>
      </c>
      <c r="N403" s="3">
        <v>5744</v>
      </c>
      <c r="O403" s="3">
        <v>1897</v>
      </c>
      <c r="P403" s="3">
        <v>249</v>
      </c>
      <c r="Q403" s="3">
        <v>1587</v>
      </c>
      <c r="R403" s="3">
        <v>1508</v>
      </c>
      <c r="S403" s="3">
        <v>5778</v>
      </c>
      <c r="T403" s="3">
        <v>1389</v>
      </c>
      <c r="U403" s="3">
        <v>9845</v>
      </c>
      <c r="V403" s="3">
        <v>2979</v>
      </c>
      <c r="W403" s="3">
        <v>14221</v>
      </c>
      <c r="X403" s="3">
        <v>745</v>
      </c>
      <c r="Y403" s="3">
        <v>268</v>
      </c>
      <c r="Z403" s="3">
        <v>288</v>
      </c>
      <c r="AA403" s="3">
        <v>141</v>
      </c>
      <c r="AB403" s="3">
        <v>204</v>
      </c>
      <c r="AC403" s="3">
        <v>145</v>
      </c>
      <c r="AD403" s="3">
        <v>33</v>
      </c>
      <c r="AE403" s="3">
        <v>140</v>
      </c>
      <c r="AF403" s="3">
        <v>183</v>
      </c>
      <c r="AG403" s="3">
        <v>83</v>
      </c>
      <c r="AH403" s="3">
        <v>97</v>
      </c>
    </row>
    <row r="404" spans="2:34" s="5" customFormat="1" ht="9.75" customHeight="1">
      <c r="B404" s="7" t="s">
        <v>144</v>
      </c>
      <c r="C404" s="5">
        <f aca="true" t="shared" si="66" ref="C404:AH404">C403/78675</f>
        <v>0.007359389895138227</v>
      </c>
      <c r="D404" s="5">
        <f t="shared" si="66"/>
        <v>0.00224976167778837</v>
      </c>
      <c r="E404" s="5">
        <f t="shared" si="66"/>
        <v>0.0029869717190975534</v>
      </c>
      <c r="F404" s="5">
        <f t="shared" si="66"/>
        <v>0.018150619637750238</v>
      </c>
      <c r="G404" s="5">
        <f t="shared" si="66"/>
        <v>0.0010041309183349222</v>
      </c>
      <c r="H404" s="5">
        <f t="shared" si="66"/>
        <v>0.005262154432793136</v>
      </c>
      <c r="I404" s="5">
        <f t="shared" si="66"/>
        <v>0.0551890689545599</v>
      </c>
      <c r="J404" s="5">
        <f t="shared" si="66"/>
        <v>0.26115030187480137</v>
      </c>
      <c r="K404" s="5">
        <f t="shared" si="66"/>
        <v>0.014756911344137274</v>
      </c>
      <c r="L404" s="5">
        <f t="shared" si="66"/>
        <v>0.011388624086431522</v>
      </c>
      <c r="M404" s="5">
        <f t="shared" si="66"/>
        <v>0.01644741023196695</v>
      </c>
      <c r="N404" s="5">
        <f t="shared" si="66"/>
        <v>0.07300921512551636</v>
      </c>
      <c r="O404" s="5">
        <f t="shared" si="66"/>
        <v>0.02411185255799174</v>
      </c>
      <c r="P404" s="5">
        <f t="shared" si="66"/>
        <v>0.0031649189704480458</v>
      </c>
      <c r="Q404" s="5">
        <f t="shared" si="66"/>
        <v>0.02017159199237369</v>
      </c>
      <c r="R404" s="5">
        <f t="shared" si="66"/>
        <v>0.01916746107403877</v>
      </c>
      <c r="S404" s="5">
        <f t="shared" si="66"/>
        <v>0.073441372735939</v>
      </c>
      <c r="T404" s="5">
        <f t="shared" si="66"/>
        <v>0.017654909437559582</v>
      </c>
      <c r="U404" s="5">
        <f t="shared" si="66"/>
        <v>0.12513504925325708</v>
      </c>
      <c r="V404" s="5">
        <f t="shared" si="66"/>
        <v>0.03786463298379409</v>
      </c>
      <c r="W404" s="5">
        <f t="shared" si="66"/>
        <v>0.18075627581823958</v>
      </c>
      <c r="X404" s="5">
        <f t="shared" si="66"/>
        <v>0.009469335875436923</v>
      </c>
      <c r="Y404" s="5">
        <f t="shared" si="66"/>
        <v>0.0034064188115665714</v>
      </c>
      <c r="Z404" s="5">
        <f t="shared" si="66"/>
        <v>0.0036606291706387036</v>
      </c>
      <c r="AA404" s="5">
        <f t="shared" si="66"/>
        <v>0.0017921830314585319</v>
      </c>
      <c r="AB404" s="5">
        <f t="shared" si="66"/>
        <v>0.002592945662535748</v>
      </c>
      <c r="AC404" s="5">
        <f t="shared" si="66"/>
        <v>0.0018430251032729584</v>
      </c>
      <c r="AD404" s="5">
        <f t="shared" si="66"/>
        <v>0.0004194470924690181</v>
      </c>
      <c r="AE404" s="5">
        <f t="shared" si="66"/>
        <v>0.0017794725135049253</v>
      </c>
      <c r="AF404" s="5">
        <f t="shared" si="66"/>
        <v>0.0023260247855100094</v>
      </c>
      <c r="AG404" s="5">
        <f t="shared" si="66"/>
        <v>0.0010549729901493485</v>
      </c>
      <c r="AH404" s="5">
        <f t="shared" si="66"/>
        <v>0.0012329202414998412</v>
      </c>
    </row>
    <row r="405" spans="2:34" ht="4.5" customHeight="1"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9.75" customHeight="1">
      <c r="A406" s="4" t="s">
        <v>129</v>
      </c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2:34" ht="9.75" customHeight="1">
      <c r="B407" s="6" t="s">
        <v>114</v>
      </c>
      <c r="C407" s="2">
        <v>913</v>
      </c>
      <c r="D407" s="2">
        <v>258</v>
      </c>
      <c r="E407" s="2">
        <v>251</v>
      </c>
      <c r="F407" s="2">
        <v>1767</v>
      </c>
      <c r="G407" s="2">
        <v>73</v>
      </c>
      <c r="H407" s="2">
        <v>727</v>
      </c>
      <c r="I407" s="2">
        <v>7178</v>
      </c>
      <c r="J407" s="2">
        <v>33738</v>
      </c>
      <c r="K407" s="2">
        <v>1607</v>
      </c>
      <c r="L407" s="2">
        <v>1079</v>
      </c>
      <c r="M407" s="2">
        <v>1334</v>
      </c>
      <c r="N407" s="2">
        <v>4326</v>
      </c>
      <c r="O407" s="2">
        <v>1111</v>
      </c>
      <c r="P407" s="2">
        <v>288</v>
      </c>
      <c r="Q407" s="2">
        <v>1096</v>
      </c>
      <c r="R407" s="2">
        <v>1549</v>
      </c>
      <c r="S407" s="2">
        <v>4292</v>
      </c>
      <c r="T407" s="2">
        <v>1192</v>
      </c>
      <c r="U407" s="2">
        <v>9846</v>
      </c>
      <c r="V407" s="2">
        <v>5168</v>
      </c>
      <c r="W407" s="2">
        <v>17480</v>
      </c>
      <c r="X407" s="2">
        <v>984</v>
      </c>
      <c r="Y407" s="2">
        <v>184</v>
      </c>
      <c r="Z407" s="2">
        <v>214</v>
      </c>
      <c r="AA407" s="2">
        <v>127</v>
      </c>
      <c r="AB407" s="2">
        <v>220</v>
      </c>
      <c r="AC407" s="2">
        <v>202</v>
      </c>
      <c r="AD407" s="2">
        <v>61</v>
      </c>
      <c r="AE407" s="2">
        <v>552</v>
      </c>
      <c r="AF407" s="2">
        <v>192</v>
      </c>
      <c r="AG407" s="2">
        <v>204</v>
      </c>
      <c r="AH407" s="2">
        <v>126</v>
      </c>
    </row>
    <row r="408" spans="1:34" ht="9.75" customHeight="1">
      <c r="A408" s="4" t="s">
        <v>143</v>
      </c>
      <c r="C408" s="3">
        <v>913</v>
      </c>
      <c r="D408" s="3">
        <v>258</v>
      </c>
      <c r="E408" s="3">
        <v>251</v>
      </c>
      <c r="F408" s="3">
        <v>1767</v>
      </c>
      <c r="G408" s="3">
        <v>73</v>
      </c>
      <c r="H408" s="3">
        <v>727</v>
      </c>
      <c r="I408" s="3">
        <v>7178</v>
      </c>
      <c r="J408" s="3">
        <v>33738</v>
      </c>
      <c r="K408" s="3">
        <v>1607</v>
      </c>
      <c r="L408" s="3">
        <v>1079</v>
      </c>
      <c r="M408" s="3">
        <v>1334</v>
      </c>
      <c r="N408" s="3">
        <v>4326</v>
      </c>
      <c r="O408" s="3">
        <v>1111</v>
      </c>
      <c r="P408" s="3">
        <v>288</v>
      </c>
      <c r="Q408" s="3">
        <v>1096</v>
      </c>
      <c r="R408" s="3">
        <v>1549</v>
      </c>
      <c r="S408" s="3">
        <v>4292</v>
      </c>
      <c r="T408" s="3">
        <v>1192</v>
      </c>
      <c r="U408" s="3">
        <v>9846</v>
      </c>
      <c r="V408" s="3">
        <v>5168</v>
      </c>
      <c r="W408" s="3">
        <v>17480</v>
      </c>
      <c r="X408" s="3">
        <v>984</v>
      </c>
      <c r="Y408" s="3">
        <v>184</v>
      </c>
      <c r="Z408" s="3">
        <v>214</v>
      </c>
      <c r="AA408" s="3">
        <v>127</v>
      </c>
      <c r="AB408" s="3">
        <v>220</v>
      </c>
      <c r="AC408" s="3">
        <v>202</v>
      </c>
      <c r="AD408" s="3">
        <v>61</v>
      </c>
      <c r="AE408" s="3">
        <v>552</v>
      </c>
      <c r="AF408" s="3">
        <v>192</v>
      </c>
      <c r="AG408" s="3">
        <v>204</v>
      </c>
      <c r="AH408" s="3">
        <v>126</v>
      </c>
    </row>
    <row r="409" spans="2:34" s="5" customFormat="1" ht="9.75" customHeight="1">
      <c r="B409" s="7" t="s">
        <v>144</v>
      </c>
      <c r="C409" s="5">
        <f aca="true" t="shared" si="67" ref="C409:AH409">C408/98343</f>
        <v>0.009283833114710757</v>
      </c>
      <c r="D409" s="5">
        <f t="shared" si="67"/>
        <v>0.0026234709130288887</v>
      </c>
      <c r="E409" s="5">
        <f t="shared" si="67"/>
        <v>0.0025522914696521357</v>
      </c>
      <c r="F409" s="5">
        <f t="shared" si="67"/>
        <v>0.017967725206674598</v>
      </c>
      <c r="G409" s="5">
        <f t="shared" si="67"/>
        <v>0.000742299909500422</v>
      </c>
      <c r="H409" s="5">
        <f t="shared" si="67"/>
        <v>0.007392493619271326</v>
      </c>
      <c r="I409" s="5">
        <f t="shared" si="67"/>
        <v>0.0729894349369045</v>
      </c>
      <c r="J409" s="5">
        <f t="shared" si="67"/>
        <v>0.34306458009212654</v>
      </c>
      <c r="K409" s="5">
        <f t="shared" si="67"/>
        <v>0.01634076650092025</v>
      </c>
      <c r="L409" s="5">
        <f t="shared" si="67"/>
        <v>0.010971802771930895</v>
      </c>
      <c r="M409" s="5">
        <f t="shared" si="67"/>
        <v>0.013564768209226889</v>
      </c>
      <c r="N409" s="5">
        <f t="shared" si="67"/>
        <v>0.04398889600683323</v>
      </c>
      <c r="O409" s="5">
        <f t="shared" si="67"/>
        <v>0.011297194513081765</v>
      </c>
      <c r="P409" s="5">
        <f t="shared" si="67"/>
        <v>0.002928525670357829</v>
      </c>
      <c r="Q409" s="5">
        <f t="shared" si="67"/>
        <v>0.011144667134417294</v>
      </c>
      <c r="R409" s="5">
        <f t="shared" si="67"/>
        <v>0.015750993970084295</v>
      </c>
      <c r="S409" s="5">
        <f t="shared" si="67"/>
        <v>0.04364316728186043</v>
      </c>
      <c r="T409" s="5">
        <f t="shared" si="67"/>
        <v>0.012120842357869904</v>
      </c>
      <c r="U409" s="5">
        <f t="shared" si="67"/>
        <v>0.10011897135535829</v>
      </c>
      <c r="V409" s="5">
        <f t="shared" si="67"/>
        <v>0.05255076619586549</v>
      </c>
      <c r="W409" s="5">
        <f t="shared" si="67"/>
        <v>0.1777452386036627</v>
      </c>
      <c r="X409" s="5">
        <f t="shared" si="67"/>
        <v>0.01000579604038925</v>
      </c>
      <c r="Y409" s="5">
        <f t="shared" si="67"/>
        <v>0.001871002511617502</v>
      </c>
      <c r="Z409" s="5">
        <f t="shared" si="67"/>
        <v>0.0021760572689464427</v>
      </c>
      <c r="AA409" s="5">
        <f t="shared" si="67"/>
        <v>0.001291398472692515</v>
      </c>
      <c r="AB409" s="5">
        <f t="shared" si="67"/>
        <v>0.0022370682204122306</v>
      </c>
      <c r="AC409" s="5">
        <f t="shared" si="67"/>
        <v>0.0020540353660148665</v>
      </c>
      <c r="AD409" s="5">
        <f t="shared" si="67"/>
        <v>0.0006202780065688458</v>
      </c>
      <c r="AE409" s="5">
        <f t="shared" si="67"/>
        <v>0.005613007534852506</v>
      </c>
      <c r="AF409" s="5">
        <f t="shared" si="67"/>
        <v>0.0019523504469052195</v>
      </c>
      <c r="AG409" s="5">
        <f t="shared" si="67"/>
        <v>0.0020743723498367955</v>
      </c>
      <c r="AH409" s="5">
        <f t="shared" si="67"/>
        <v>0.0012812299807815502</v>
      </c>
    </row>
    <row r="410" spans="2:34" ht="4.5" customHeight="1"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9.75" customHeight="1">
      <c r="A411" s="4" t="s">
        <v>130</v>
      </c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2:34" ht="9.75" customHeight="1">
      <c r="B412" s="6" t="s">
        <v>114</v>
      </c>
      <c r="C412" s="2">
        <v>1477</v>
      </c>
      <c r="D412" s="2">
        <v>175</v>
      </c>
      <c r="E412" s="2">
        <v>175</v>
      </c>
      <c r="F412" s="2">
        <v>951</v>
      </c>
      <c r="G412" s="2">
        <v>53</v>
      </c>
      <c r="H412" s="2">
        <v>629</v>
      </c>
      <c r="I412" s="2">
        <v>5087</v>
      </c>
      <c r="J412" s="2">
        <v>16642</v>
      </c>
      <c r="K412" s="2">
        <v>297</v>
      </c>
      <c r="L412" s="2">
        <v>820</v>
      </c>
      <c r="M412" s="2">
        <v>405</v>
      </c>
      <c r="N412" s="2">
        <v>1220</v>
      </c>
      <c r="O412" s="2">
        <v>396</v>
      </c>
      <c r="P412" s="2">
        <v>173</v>
      </c>
      <c r="Q412" s="2">
        <v>306</v>
      </c>
      <c r="R412" s="2">
        <v>746</v>
      </c>
      <c r="S412" s="2">
        <v>1231</v>
      </c>
      <c r="T412" s="2">
        <v>366</v>
      </c>
      <c r="U412" s="2">
        <v>1691</v>
      </c>
      <c r="V412" s="2">
        <v>1096</v>
      </c>
      <c r="W412" s="2">
        <v>4453</v>
      </c>
      <c r="X412" s="2">
        <v>273</v>
      </c>
      <c r="Y412" s="2">
        <v>134</v>
      </c>
      <c r="Z412" s="2">
        <v>113</v>
      </c>
      <c r="AA412" s="2">
        <v>68</v>
      </c>
      <c r="AB412" s="2">
        <v>82</v>
      </c>
      <c r="AC412" s="2">
        <v>72</v>
      </c>
      <c r="AD412" s="2">
        <v>45</v>
      </c>
      <c r="AE412" s="2">
        <v>224</v>
      </c>
      <c r="AF412" s="2">
        <v>150</v>
      </c>
      <c r="AG412" s="2">
        <v>85</v>
      </c>
      <c r="AH412" s="2">
        <v>77</v>
      </c>
    </row>
    <row r="413" spans="1:34" ht="9.75" customHeight="1">
      <c r="A413" s="4" t="s">
        <v>143</v>
      </c>
      <c r="C413" s="3">
        <v>1477</v>
      </c>
      <c r="D413" s="3">
        <v>175</v>
      </c>
      <c r="E413" s="3">
        <v>175</v>
      </c>
      <c r="F413" s="3">
        <v>951</v>
      </c>
      <c r="G413" s="3">
        <v>53</v>
      </c>
      <c r="H413" s="3">
        <v>629</v>
      </c>
      <c r="I413" s="3">
        <v>5087</v>
      </c>
      <c r="J413" s="3">
        <v>16642</v>
      </c>
      <c r="K413" s="3">
        <v>297</v>
      </c>
      <c r="L413" s="3">
        <v>820</v>
      </c>
      <c r="M413" s="3">
        <v>405</v>
      </c>
      <c r="N413" s="3">
        <v>1220</v>
      </c>
      <c r="O413" s="3">
        <v>396</v>
      </c>
      <c r="P413" s="3">
        <v>173</v>
      </c>
      <c r="Q413" s="3">
        <v>306</v>
      </c>
      <c r="R413" s="3">
        <v>746</v>
      </c>
      <c r="S413" s="3">
        <v>1231</v>
      </c>
      <c r="T413" s="3">
        <v>366</v>
      </c>
      <c r="U413" s="3">
        <v>1691</v>
      </c>
      <c r="V413" s="3">
        <v>1096</v>
      </c>
      <c r="W413" s="3">
        <v>4453</v>
      </c>
      <c r="X413" s="3">
        <v>273</v>
      </c>
      <c r="Y413" s="3">
        <v>134</v>
      </c>
      <c r="Z413" s="3">
        <v>113</v>
      </c>
      <c r="AA413" s="3">
        <v>68</v>
      </c>
      <c r="AB413" s="3">
        <v>82</v>
      </c>
      <c r="AC413" s="3">
        <v>72</v>
      </c>
      <c r="AD413" s="3">
        <v>45</v>
      </c>
      <c r="AE413" s="3">
        <v>224</v>
      </c>
      <c r="AF413" s="3">
        <v>150</v>
      </c>
      <c r="AG413" s="3">
        <v>85</v>
      </c>
      <c r="AH413" s="3">
        <v>77</v>
      </c>
    </row>
    <row r="414" spans="2:34" s="5" customFormat="1" ht="9.75" customHeight="1">
      <c r="B414" s="7" t="s">
        <v>144</v>
      </c>
      <c r="C414" s="5">
        <f aca="true" t="shared" si="68" ref="C414:AH414">C413/39712</f>
        <v>0.037192788074133766</v>
      </c>
      <c r="D414" s="5">
        <f t="shared" si="68"/>
        <v>0.004406728444802579</v>
      </c>
      <c r="E414" s="5">
        <f t="shared" si="68"/>
        <v>0.004406728444802579</v>
      </c>
      <c r="F414" s="5">
        <f t="shared" si="68"/>
        <v>0.023947421434327154</v>
      </c>
      <c r="G414" s="5">
        <f t="shared" si="68"/>
        <v>0.0013346091861402094</v>
      </c>
      <c r="H414" s="5">
        <f t="shared" si="68"/>
        <v>0.015839041095890412</v>
      </c>
      <c r="I414" s="5">
        <f t="shared" si="68"/>
        <v>0.12809730056406124</v>
      </c>
      <c r="J414" s="5">
        <f t="shared" si="68"/>
        <v>0.41906728444802577</v>
      </c>
      <c r="K414" s="5">
        <f t="shared" si="68"/>
        <v>0.007478847703464948</v>
      </c>
      <c r="L414" s="5">
        <f t="shared" si="68"/>
        <v>0.02064867042707494</v>
      </c>
      <c r="M414" s="5">
        <f t="shared" si="68"/>
        <v>0.010198428686543111</v>
      </c>
      <c r="N414" s="5">
        <f t="shared" si="68"/>
        <v>0.030721192586623692</v>
      </c>
      <c r="O414" s="5">
        <f t="shared" si="68"/>
        <v>0.009971796937953263</v>
      </c>
      <c r="P414" s="5">
        <f t="shared" si="68"/>
        <v>0.004356365834004835</v>
      </c>
      <c r="Q414" s="5">
        <f t="shared" si="68"/>
        <v>0.007705479452054794</v>
      </c>
      <c r="R414" s="5">
        <f t="shared" si="68"/>
        <v>0.01878525382755842</v>
      </c>
      <c r="S414" s="5">
        <f t="shared" si="68"/>
        <v>0.03099818694601128</v>
      </c>
      <c r="T414" s="5">
        <f t="shared" si="68"/>
        <v>0.009216357775987108</v>
      </c>
      <c r="U414" s="5">
        <f t="shared" si="68"/>
        <v>0.04258158742949234</v>
      </c>
      <c r="V414" s="5">
        <f t="shared" si="68"/>
        <v>0.027598710717163577</v>
      </c>
      <c r="W414" s="5">
        <f t="shared" si="68"/>
        <v>0.11213235294117647</v>
      </c>
      <c r="X414" s="5">
        <f t="shared" si="68"/>
        <v>0.006874496373892022</v>
      </c>
      <c r="Y414" s="5">
        <f t="shared" si="68"/>
        <v>0.0033742949234488316</v>
      </c>
      <c r="Z414" s="5">
        <f t="shared" si="68"/>
        <v>0.0028454875100725223</v>
      </c>
      <c r="AA414" s="5">
        <f t="shared" si="68"/>
        <v>0.0017123287671232876</v>
      </c>
      <c r="AB414" s="5">
        <f t="shared" si="68"/>
        <v>0.002064867042707494</v>
      </c>
      <c r="AC414" s="5">
        <f t="shared" si="68"/>
        <v>0.0018130539887187753</v>
      </c>
      <c r="AD414" s="5">
        <f t="shared" si="68"/>
        <v>0.0011331587429492345</v>
      </c>
      <c r="AE414" s="5">
        <f t="shared" si="68"/>
        <v>0.0056406124093473006</v>
      </c>
      <c r="AF414" s="5">
        <f t="shared" si="68"/>
        <v>0.0037771958098307815</v>
      </c>
      <c r="AG414" s="5">
        <f t="shared" si="68"/>
        <v>0.0021404109589041095</v>
      </c>
      <c r="AH414" s="5">
        <f t="shared" si="68"/>
        <v>0.0019389605157131345</v>
      </c>
    </row>
    <row r="415" spans="2:34" ht="4.5" customHeight="1"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9.75" customHeight="1">
      <c r="A416" s="4" t="s">
        <v>131</v>
      </c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2:34" ht="9.75" customHeight="1">
      <c r="B417" s="6" t="s">
        <v>92</v>
      </c>
      <c r="C417" s="2">
        <v>231</v>
      </c>
      <c r="D417" s="2">
        <v>308</v>
      </c>
      <c r="E417" s="2">
        <v>438</v>
      </c>
      <c r="F417" s="2">
        <v>1558</v>
      </c>
      <c r="G417" s="2">
        <v>93</v>
      </c>
      <c r="H417" s="2">
        <v>820</v>
      </c>
      <c r="I417" s="2">
        <v>9900</v>
      </c>
      <c r="J417" s="2">
        <v>37620</v>
      </c>
      <c r="K417" s="2">
        <v>361</v>
      </c>
      <c r="L417" s="2">
        <v>2187</v>
      </c>
      <c r="M417" s="2">
        <v>583</v>
      </c>
      <c r="N417" s="2">
        <v>1601</v>
      </c>
      <c r="O417" s="2">
        <v>519</v>
      </c>
      <c r="P417" s="2">
        <v>278</v>
      </c>
      <c r="Q417" s="2">
        <v>411</v>
      </c>
      <c r="R417" s="2">
        <v>828</v>
      </c>
      <c r="S417" s="2">
        <v>2429</v>
      </c>
      <c r="T417" s="2">
        <v>837</v>
      </c>
      <c r="U417" s="2">
        <v>5084</v>
      </c>
      <c r="V417" s="2">
        <v>1849</v>
      </c>
      <c r="W417" s="2">
        <v>7085</v>
      </c>
      <c r="X417" s="2">
        <v>663</v>
      </c>
      <c r="Y417" s="2">
        <v>303</v>
      </c>
      <c r="Z417" s="2">
        <v>90</v>
      </c>
      <c r="AA417" s="2">
        <v>61</v>
      </c>
      <c r="AB417" s="2">
        <v>150</v>
      </c>
      <c r="AC417" s="2">
        <v>185</v>
      </c>
      <c r="AD417" s="2">
        <v>47</v>
      </c>
      <c r="AE417" s="2">
        <v>139</v>
      </c>
      <c r="AF417" s="2">
        <v>224</v>
      </c>
      <c r="AG417" s="2">
        <v>135</v>
      </c>
      <c r="AH417" s="2">
        <v>180</v>
      </c>
    </row>
    <row r="418" spans="1:34" ht="9.75" customHeight="1">
      <c r="A418" s="4" t="s">
        <v>143</v>
      </c>
      <c r="C418" s="3">
        <v>231</v>
      </c>
      <c r="D418" s="3">
        <v>308</v>
      </c>
      <c r="E418" s="3">
        <v>438</v>
      </c>
      <c r="F418" s="3">
        <v>1558</v>
      </c>
      <c r="G418" s="3">
        <v>93</v>
      </c>
      <c r="H418" s="3">
        <v>820</v>
      </c>
      <c r="I418" s="3">
        <v>9900</v>
      </c>
      <c r="J418" s="3">
        <v>37620</v>
      </c>
      <c r="K418" s="3">
        <v>361</v>
      </c>
      <c r="L418" s="3">
        <v>2187</v>
      </c>
      <c r="M418" s="3">
        <v>583</v>
      </c>
      <c r="N418" s="3">
        <v>1601</v>
      </c>
      <c r="O418" s="3">
        <v>519</v>
      </c>
      <c r="P418" s="3">
        <v>278</v>
      </c>
      <c r="Q418" s="3">
        <v>411</v>
      </c>
      <c r="R418" s="3">
        <v>828</v>
      </c>
      <c r="S418" s="3">
        <v>2429</v>
      </c>
      <c r="T418" s="3">
        <v>837</v>
      </c>
      <c r="U418" s="3">
        <v>5084</v>
      </c>
      <c r="V418" s="3">
        <v>1849</v>
      </c>
      <c r="W418" s="3">
        <v>7085</v>
      </c>
      <c r="X418" s="3">
        <v>663</v>
      </c>
      <c r="Y418" s="3">
        <v>303</v>
      </c>
      <c r="Z418" s="3">
        <v>90</v>
      </c>
      <c r="AA418" s="3">
        <v>61</v>
      </c>
      <c r="AB418" s="3">
        <v>150</v>
      </c>
      <c r="AC418" s="3">
        <v>185</v>
      </c>
      <c r="AD418" s="3">
        <v>47</v>
      </c>
      <c r="AE418" s="3">
        <v>139</v>
      </c>
      <c r="AF418" s="3">
        <v>224</v>
      </c>
      <c r="AG418" s="3">
        <v>135</v>
      </c>
      <c r="AH418" s="3">
        <v>180</v>
      </c>
    </row>
    <row r="419" spans="2:34" s="5" customFormat="1" ht="9.75" customHeight="1">
      <c r="B419" s="7" t="s">
        <v>144</v>
      </c>
      <c r="C419" s="5">
        <f aca="true" t="shared" si="69" ref="C419:AH419">C418/77197</f>
        <v>0.0029923442620827232</v>
      </c>
      <c r="D419" s="5">
        <f t="shared" si="69"/>
        <v>0.003989792349443631</v>
      </c>
      <c r="E419" s="5">
        <f t="shared" si="69"/>
        <v>0.00567379561381919</v>
      </c>
      <c r="F419" s="5">
        <f t="shared" si="69"/>
        <v>0.020182131429977847</v>
      </c>
      <c r="G419" s="5">
        <f t="shared" si="69"/>
        <v>0.0012047100275917458</v>
      </c>
      <c r="H419" s="5">
        <f t="shared" si="69"/>
        <v>0.010622174436830447</v>
      </c>
      <c r="I419" s="5">
        <f t="shared" si="69"/>
        <v>0.128243325517831</v>
      </c>
      <c r="J419" s="5">
        <f t="shared" si="69"/>
        <v>0.4873246369677578</v>
      </c>
      <c r="K419" s="5">
        <f t="shared" si="69"/>
        <v>0.004676347526458282</v>
      </c>
      <c r="L419" s="5">
        <f t="shared" si="69"/>
        <v>0.028330116455302666</v>
      </c>
      <c r="M419" s="5">
        <f t="shared" si="69"/>
        <v>0.007552106947161159</v>
      </c>
      <c r="N419" s="5">
        <f t="shared" si="69"/>
        <v>0.020739147894348227</v>
      </c>
      <c r="O419" s="5">
        <f t="shared" si="69"/>
        <v>0.006723059186237807</v>
      </c>
      <c r="P419" s="5">
        <f t="shared" si="69"/>
        <v>0.00360117621151081</v>
      </c>
      <c r="Q419" s="5">
        <f t="shared" si="69"/>
        <v>0.005324041089679651</v>
      </c>
      <c r="R419" s="5">
        <f t="shared" si="69"/>
        <v>0.010725805406945866</v>
      </c>
      <c r="S419" s="5">
        <f t="shared" si="69"/>
        <v>0.03146495330129409</v>
      </c>
      <c r="T419" s="5">
        <f t="shared" si="69"/>
        <v>0.010842390248325713</v>
      </c>
      <c r="U419" s="5">
        <f t="shared" si="69"/>
        <v>0.06585748150834878</v>
      </c>
      <c r="V419" s="5">
        <f t="shared" si="69"/>
        <v>0.023951707967926214</v>
      </c>
      <c r="W419" s="5">
        <f t="shared" si="69"/>
        <v>0.09177817790846794</v>
      </c>
      <c r="X419" s="5">
        <f t="shared" si="69"/>
        <v>0.008588416648315349</v>
      </c>
      <c r="Y419" s="5">
        <f t="shared" si="69"/>
        <v>0.003925022993121494</v>
      </c>
      <c r="Z419" s="5">
        <f t="shared" si="69"/>
        <v>0.0011658484137984637</v>
      </c>
      <c r="AA419" s="5">
        <f t="shared" si="69"/>
        <v>0.0007901861471300699</v>
      </c>
      <c r="AB419" s="5">
        <f t="shared" si="69"/>
        <v>0.001943080689664106</v>
      </c>
      <c r="AC419" s="5">
        <f t="shared" si="69"/>
        <v>0.0023964661839190643</v>
      </c>
      <c r="AD419" s="5">
        <f t="shared" si="69"/>
        <v>0.0006088319494280866</v>
      </c>
      <c r="AE419" s="5">
        <f t="shared" si="69"/>
        <v>0.001800588105755405</v>
      </c>
      <c r="AF419" s="5">
        <f t="shared" si="69"/>
        <v>0.0029016671632317317</v>
      </c>
      <c r="AG419" s="5">
        <f t="shared" si="69"/>
        <v>0.0017487726206976955</v>
      </c>
      <c r="AH419" s="5">
        <f t="shared" si="69"/>
        <v>0.0023316968275969275</v>
      </c>
    </row>
    <row r="420" spans="2:34" ht="4.5" customHeight="1"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9.75" customHeight="1">
      <c r="A421" s="4" t="s">
        <v>133</v>
      </c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2:34" ht="9.75" customHeight="1">
      <c r="B422" s="6" t="s">
        <v>100</v>
      </c>
      <c r="C422" s="2">
        <v>16</v>
      </c>
      <c r="D422" s="2">
        <v>22</v>
      </c>
      <c r="E422" s="2">
        <v>30</v>
      </c>
      <c r="F422" s="2">
        <v>185</v>
      </c>
      <c r="G422" s="2">
        <v>8</v>
      </c>
      <c r="H422" s="2">
        <v>85</v>
      </c>
      <c r="I422" s="2">
        <v>422</v>
      </c>
      <c r="J422" s="2">
        <v>2241</v>
      </c>
      <c r="K422" s="2">
        <v>19</v>
      </c>
      <c r="L422" s="2">
        <v>79</v>
      </c>
      <c r="M422" s="2">
        <v>304</v>
      </c>
      <c r="N422" s="2">
        <v>598</v>
      </c>
      <c r="O422" s="2">
        <v>247</v>
      </c>
      <c r="P422" s="2">
        <v>13</v>
      </c>
      <c r="Q422" s="2">
        <v>145</v>
      </c>
      <c r="R422" s="2">
        <v>266</v>
      </c>
      <c r="S422" s="2">
        <v>961</v>
      </c>
      <c r="T422" s="2">
        <v>106</v>
      </c>
      <c r="U422" s="2">
        <v>1253</v>
      </c>
      <c r="V422" s="2">
        <v>403</v>
      </c>
      <c r="W422" s="2">
        <v>718</v>
      </c>
      <c r="X422" s="2">
        <v>115</v>
      </c>
      <c r="Y422" s="2">
        <v>13</v>
      </c>
      <c r="Z422" s="2">
        <v>35</v>
      </c>
      <c r="AA422" s="2">
        <v>16</v>
      </c>
      <c r="AB422" s="2">
        <v>24</v>
      </c>
      <c r="AC422" s="2">
        <v>17</v>
      </c>
      <c r="AD422" s="2">
        <v>3</v>
      </c>
      <c r="AE422" s="2">
        <v>8</v>
      </c>
      <c r="AF422" s="2">
        <v>25</v>
      </c>
      <c r="AG422" s="2">
        <v>19</v>
      </c>
      <c r="AH422" s="2">
        <v>20</v>
      </c>
    </row>
    <row r="423" spans="2:34" ht="9.75" customHeight="1">
      <c r="B423" s="6" t="s">
        <v>132</v>
      </c>
      <c r="C423" s="2">
        <v>248</v>
      </c>
      <c r="D423" s="2">
        <v>234</v>
      </c>
      <c r="E423" s="2">
        <v>484</v>
      </c>
      <c r="F423" s="2">
        <v>1563</v>
      </c>
      <c r="G423" s="2">
        <v>112</v>
      </c>
      <c r="H423" s="2">
        <v>790</v>
      </c>
      <c r="I423" s="2">
        <v>5208</v>
      </c>
      <c r="J423" s="2">
        <v>25651</v>
      </c>
      <c r="K423" s="2">
        <v>380</v>
      </c>
      <c r="L423" s="2">
        <v>1099</v>
      </c>
      <c r="M423" s="2">
        <v>2324</v>
      </c>
      <c r="N423" s="2">
        <v>4780</v>
      </c>
      <c r="O423" s="2">
        <v>1861</v>
      </c>
      <c r="P423" s="2">
        <v>450</v>
      </c>
      <c r="Q423" s="2">
        <v>1139</v>
      </c>
      <c r="R423" s="2">
        <v>2076</v>
      </c>
      <c r="S423" s="2">
        <v>5243</v>
      </c>
      <c r="T423" s="2">
        <v>5361</v>
      </c>
      <c r="U423" s="2">
        <v>5904</v>
      </c>
      <c r="V423" s="2">
        <v>4512</v>
      </c>
      <c r="W423" s="2">
        <v>15471</v>
      </c>
      <c r="X423" s="2">
        <v>861</v>
      </c>
      <c r="Y423" s="2">
        <v>130</v>
      </c>
      <c r="Z423" s="2">
        <v>238</v>
      </c>
      <c r="AA423" s="2">
        <v>139</v>
      </c>
      <c r="AB423" s="2">
        <v>254</v>
      </c>
      <c r="AC423" s="2">
        <v>245</v>
      </c>
      <c r="AD423" s="2">
        <v>62</v>
      </c>
      <c r="AE423" s="2">
        <v>103</v>
      </c>
      <c r="AF423" s="2">
        <v>250</v>
      </c>
      <c r="AG423" s="2">
        <v>138</v>
      </c>
      <c r="AH423" s="2">
        <v>210</v>
      </c>
    </row>
    <row r="424" spans="1:34" ht="9.75" customHeight="1">
      <c r="A424" s="4" t="s">
        <v>143</v>
      </c>
      <c r="C424" s="3">
        <v>264</v>
      </c>
      <c r="D424" s="3">
        <v>256</v>
      </c>
      <c r="E424" s="3">
        <v>514</v>
      </c>
      <c r="F424" s="3">
        <v>1748</v>
      </c>
      <c r="G424" s="3">
        <v>120</v>
      </c>
      <c r="H424" s="3">
        <v>875</v>
      </c>
      <c r="I424" s="3">
        <v>5630</v>
      </c>
      <c r="J424" s="3">
        <v>27892</v>
      </c>
      <c r="K424" s="3">
        <v>399</v>
      </c>
      <c r="L424" s="3">
        <v>1178</v>
      </c>
      <c r="M424" s="3">
        <v>2628</v>
      </c>
      <c r="N424" s="3">
        <v>5378</v>
      </c>
      <c r="O424" s="3">
        <v>2108</v>
      </c>
      <c r="P424" s="3">
        <v>463</v>
      </c>
      <c r="Q424" s="3">
        <v>1284</v>
      </c>
      <c r="R424" s="3">
        <v>2342</v>
      </c>
      <c r="S424" s="3">
        <v>6204</v>
      </c>
      <c r="T424" s="3">
        <v>5467</v>
      </c>
      <c r="U424" s="3">
        <v>7157</v>
      </c>
      <c r="V424" s="3">
        <v>4915</v>
      </c>
      <c r="W424" s="3">
        <v>16189</v>
      </c>
      <c r="X424" s="3">
        <v>976</v>
      </c>
      <c r="Y424" s="3">
        <v>143</v>
      </c>
      <c r="Z424" s="3">
        <v>273</v>
      </c>
      <c r="AA424" s="3">
        <v>155</v>
      </c>
      <c r="AB424" s="3">
        <v>278</v>
      </c>
      <c r="AC424" s="3">
        <v>262</v>
      </c>
      <c r="AD424" s="3">
        <v>65</v>
      </c>
      <c r="AE424" s="3">
        <v>111</v>
      </c>
      <c r="AF424" s="3">
        <v>275</v>
      </c>
      <c r="AG424" s="3">
        <v>157</v>
      </c>
      <c r="AH424" s="3">
        <v>230</v>
      </c>
    </row>
    <row r="425" spans="2:34" s="5" customFormat="1" ht="9.75" customHeight="1">
      <c r="B425" s="7" t="s">
        <v>144</v>
      </c>
      <c r="C425" s="5">
        <f aca="true" t="shared" si="70" ref="C425:AH425">C424/95936</f>
        <v>0.002751834556370914</v>
      </c>
      <c r="D425" s="5">
        <f t="shared" si="70"/>
        <v>0.00266844563042028</v>
      </c>
      <c r="E425" s="5">
        <f t="shared" si="70"/>
        <v>0.005357738492328219</v>
      </c>
      <c r="F425" s="5">
        <f t="shared" si="70"/>
        <v>0.018220480320213474</v>
      </c>
      <c r="G425" s="5">
        <f t="shared" si="70"/>
        <v>0.0012508338892595063</v>
      </c>
      <c r="H425" s="5">
        <f t="shared" si="70"/>
        <v>0.009120663775850567</v>
      </c>
      <c r="I425" s="5">
        <f t="shared" si="70"/>
        <v>0.05868495663775851</v>
      </c>
      <c r="J425" s="5">
        <f t="shared" si="70"/>
        <v>0.2907354903268846</v>
      </c>
      <c r="K425" s="5">
        <f t="shared" si="70"/>
        <v>0.004159022681787859</v>
      </c>
      <c r="L425" s="5">
        <f t="shared" si="70"/>
        <v>0.01227901934623082</v>
      </c>
      <c r="M425" s="5">
        <f t="shared" si="70"/>
        <v>0.02739326217478319</v>
      </c>
      <c r="N425" s="5">
        <f t="shared" si="70"/>
        <v>0.056058205470313545</v>
      </c>
      <c r="O425" s="5">
        <f t="shared" si="70"/>
        <v>0.021972981987991996</v>
      </c>
      <c r="P425" s="5">
        <f t="shared" si="70"/>
        <v>0.004826134089392929</v>
      </c>
      <c r="Q425" s="5">
        <f t="shared" si="70"/>
        <v>0.013383922615076718</v>
      </c>
      <c r="R425" s="5">
        <f t="shared" si="70"/>
        <v>0.024412108072048033</v>
      </c>
      <c r="S425" s="5">
        <f t="shared" si="70"/>
        <v>0.06466811207471648</v>
      </c>
      <c r="T425" s="5">
        <f t="shared" si="70"/>
        <v>0.05698590727151434</v>
      </c>
      <c r="U425" s="5">
        <f t="shared" si="70"/>
        <v>0.07460181787858572</v>
      </c>
      <c r="V425" s="5">
        <f t="shared" si="70"/>
        <v>0.05123207138092061</v>
      </c>
      <c r="W425" s="5">
        <f t="shared" si="70"/>
        <v>0.16874791527685123</v>
      </c>
      <c r="X425" s="5">
        <f t="shared" si="70"/>
        <v>0.010173448965977319</v>
      </c>
      <c r="Y425" s="5">
        <f t="shared" si="70"/>
        <v>0.0014905770513675785</v>
      </c>
      <c r="Z425" s="5">
        <f t="shared" si="70"/>
        <v>0.0028456470980653768</v>
      </c>
      <c r="AA425" s="5">
        <f t="shared" si="70"/>
        <v>0.001615660440293529</v>
      </c>
      <c r="AB425" s="5">
        <f t="shared" si="70"/>
        <v>0.002897765176784523</v>
      </c>
      <c r="AC425" s="5">
        <f t="shared" si="70"/>
        <v>0.0027309873248832555</v>
      </c>
      <c r="AD425" s="5">
        <f t="shared" si="70"/>
        <v>0.0006775350233488993</v>
      </c>
      <c r="AE425" s="5">
        <f t="shared" si="70"/>
        <v>0.0011570213475650434</v>
      </c>
      <c r="AF425" s="5">
        <f t="shared" si="70"/>
        <v>0.0028664943295530353</v>
      </c>
      <c r="AG425" s="5">
        <f t="shared" si="70"/>
        <v>0.0016365076717811875</v>
      </c>
      <c r="AH425" s="5">
        <f t="shared" si="70"/>
        <v>0.0023974316210807205</v>
      </c>
    </row>
    <row r="426" spans="2:34" ht="4.5" customHeight="1"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9.75" customHeight="1">
      <c r="A427" s="4" t="s">
        <v>134</v>
      </c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2:34" ht="9.75" customHeight="1">
      <c r="B428" s="6" t="s">
        <v>114</v>
      </c>
      <c r="C428" s="2">
        <v>196</v>
      </c>
      <c r="D428" s="2">
        <v>327</v>
      </c>
      <c r="E428" s="2">
        <v>471</v>
      </c>
      <c r="F428" s="2">
        <v>1794</v>
      </c>
      <c r="G428" s="2">
        <v>79</v>
      </c>
      <c r="H428" s="2">
        <v>918</v>
      </c>
      <c r="I428" s="2">
        <v>6155</v>
      </c>
      <c r="J428" s="2">
        <v>35521</v>
      </c>
      <c r="K428" s="2">
        <v>294</v>
      </c>
      <c r="L428" s="2">
        <v>1768</v>
      </c>
      <c r="M428" s="2">
        <v>7520</v>
      </c>
      <c r="N428" s="2">
        <v>4354</v>
      </c>
      <c r="O428" s="2">
        <v>1754</v>
      </c>
      <c r="P428" s="2">
        <v>578</v>
      </c>
      <c r="Q428" s="2">
        <v>1159</v>
      </c>
      <c r="R428" s="2">
        <v>4603</v>
      </c>
      <c r="S428" s="2">
        <v>5650</v>
      </c>
      <c r="T428" s="2">
        <v>1094</v>
      </c>
      <c r="U428" s="2">
        <v>4794</v>
      </c>
      <c r="V428" s="2">
        <v>4592</v>
      </c>
      <c r="W428" s="2">
        <v>7112</v>
      </c>
      <c r="X428" s="2">
        <v>939</v>
      </c>
      <c r="Y428" s="2">
        <v>180</v>
      </c>
      <c r="Z428" s="2">
        <v>297</v>
      </c>
      <c r="AA428" s="2">
        <v>197</v>
      </c>
      <c r="AB428" s="2">
        <v>251</v>
      </c>
      <c r="AC428" s="2">
        <v>243</v>
      </c>
      <c r="AD428" s="2">
        <v>124</v>
      </c>
      <c r="AE428" s="2">
        <v>493</v>
      </c>
      <c r="AF428" s="2">
        <v>300</v>
      </c>
      <c r="AG428" s="2">
        <v>247</v>
      </c>
      <c r="AH428" s="2">
        <v>203</v>
      </c>
    </row>
    <row r="429" spans="1:34" ht="9.75" customHeight="1">
      <c r="A429" s="4" t="s">
        <v>143</v>
      </c>
      <c r="C429" s="3">
        <v>196</v>
      </c>
      <c r="D429" s="3">
        <v>327</v>
      </c>
      <c r="E429" s="3">
        <v>471</v>
      </c>
      <c r="F429" s="3">
        <v>1794</v>
      </c>
      <c r="G429" s="3">
        <v>79</v>
      </c>
      <c r="H429" s="3">
        <v>918</v>
      </c>
      <c r="I429" s="3">
        <v>6155</v>
      </c>
      <c r="J429" s="3">
        <v>35521</v>
      </c>
      <c r="K429" s="3">
        <v>294</v>
      </c>
      <c r="L429" s="3">
        <v>1768</v>
      </c>
      <c r="M429" s="3">
        <v>7520</v>
      </c>
      <c r="N429" s="3">
        <v>4354</v>
      </c>
      <c r="O429" s="3">
        <v>1754</v>
      </c>
      <c r="P429" s="3">
        <v>578</v>
      </c>
      <c r="Q429" s="3">
        <v>1159</v>
      </c>
      <c r="R429" s="3">
        <v>4603</v>
      </c>
      <c r="S429" s="3">
        <v>5650</v>
      </c>
      <c r="T429" s="3">
        <v>1094</v>
      </c>
      <c r="U429" s="3">
        <v>4794</v>
      </c>
      <c r="V429" s="3">
        <v>4592</v>
      </c>
      <c r="W429" s="3">
        <v>7112</v>
      </c>
      <c r="X429" s="3">
        <v>939</v>
      </c>
      <c r="Y429" s="3">
        <v>180</v>
      </c>
      <c r="Z429" s="3">
        <v>297</v>
      </c>
      <c r="AA429" s="3">
        <v>197</v>
      </c>
      <c r="AB429" s="3">
        <v>251</v>
      </c>
      <c r="AC429" s="3">
        <v>243</v>
      </c>
      <c r="AD429" s="3">
        <v>124</v>
      </c>
      <c r="AE429" s="3">
        <v>493</v>
      </c>
      <c r="AF429" s="3">
        <v>300</v>
      </c>
      <c r="AG429" s="3">
        <v>247</v>
      </c>
      <c r="AH429" s="3">
        <v>203</v>
      </c>
    </row>
    <row r="430" spans="2:34" s="5" customFormat="1" ht="9.75" customHeight="1">
      <c r="B430" s="7" t="s">
        <v>144</v>
      </c>
      <c r="C430" s="5">
        <f aca="true" t="shared" si="71" ref="C430:AH430">C429/94207</f>
        <v>0.0020805248017663233</v>
      </c>
      <c r="D430" s="5">
        <f t="shared" si="71"/>
        <v>0.003471079643763202</v>
      </c>
      <c r="E430" s="5">
        <f t="shared" si="71"/>
        <v>0.004999628477713971</v>
      </c>
      <c r="F430" s="5">
        <f t="shared" si="71"/>
        <v>0.01904317088963665</v>
      </c>
      <c r="G430" s="5">
        <f t="shared" si="71"/>
        <v>0.0008385788741813241</v>
      </c>
      <c r="H430" s="5">
        <f t="shared" si="71"/>
        <v>0.009744498816436145</v>
      </c>
      <c r="I430" s="5">
        <f t="shared" si="71"/>
        <v>0.06533484772893734</v>
      </c>
      <c r="J430" s="5">
        <f t="shared" si="71"/>
        <v>0.3770526606303141</v>
      </c>
      <c r="K430" s="5">
        <f t="shared" si="71"/>
        <v>0.0031207872026494847</v>
      </c>
      <c r="L430" s="5">
        <f t="shared" si="71"/>
        <v>0.018767182905728874</v>
      </c>
      <c r="M430" s="5">
        <f t="shared" si="71"/>
        <v>0.07982421688409566</v>
      </c>
      <c r="N430" s="5">
        <f t="shared" si="71"/>
        <v>0.04621737238209475</v>
      </c>
      <c r="O430" s="5">
        <f t="shared" si="71"/>
        <v>0.018618573991316993</v>
      </c>
      <c r="P430" s="5">
        <f t="shared" si="71"/>
        <v>0.006135425180719055</v>
      </c>
      <c r="Q430" s="5">
        <f t="shared" si="71"/>
        <v>0.012302695128812083</v>
      </c>
      <c r="R430" s="5">
        <f t="shared" si="71"/>
        <v>0.048860488074134616</v>
      </c>
      <c r="S430" s="5">
        <f t="shared" si="71"/>
        <v>0.05997431188765166</v>
      </c>
      <c r="T430" s="5">
        <f t="shared" si="71"/>
        <v>0.01161272516904264</v>
      </c>
      <c r="U430" s="5">
        <f t="shared" si="71"/>
        <v>0.05088793826361098</v>
      </c>
      <c r="V430" s="5">
        <f t="shared" si="71"/>
        <v>0.048743723927096715</v>
      </c>
      <c r="W430" s="5">
        <f t="shared" si="71"/>
        <v>0.07549332852123515</v>
      </c>
      <c r="X430" s="5">
        <f t="shared" si="71"/>
        <v>0.009967412188053967</v>
      </c>
      <c r="Y430" s="5">
        <f t="shared" si="71"/>
        <v>0.00191068604243846</v>
      </c>
      <c r="Z430" s="5">
        <f t="shared" si="71"/>
        <v>0.003152631970023459</v>
      </c>
      <c r="AA430" s="5">
        <f t="shared" si="71"/>
        <v>0.0020911397242243147</v>
      </c>
      <c r="AB430" s="5">
        <f t="shared" si="71"/>
        <v>0.0026643455369558524</v>
      </c>
      <c r="AC430" s="5">
        <f t="shared" si="71"/>
        <v>0.002579426157291921</v>
      </c>
      <c r="AD430" s="5">
        <f t="shared" si="71"/>
        <v>0.001316250384790939</v>
      </c>
      <c r="AE430" s="5">
        <f t="shared" si="71"/>
        <v>0.005233156771789782</v>
      </c>
      <c r="AF430" s="5">
        <f t="shared" si="71"/>
        <v>0.0031844767373974334</v>
      </c>
      <c r="AG430" s="5">
        <f t="shared" si="71"/>
        <v>0.0026218858471238867</v>
      </c>
      <c r="AH430" s="5">
        <f t="shared" si="71"/>
        <v>0.0021548292589722634</v>
      </c>
    </row>
    <row r="431" spans="2:34" ht="4.5" customHeight="1"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9.75" customHeight="1">
      <c r="A432" s="4" t="s">
        <v>135</v>
      </c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2:34" ht="9.75" customHeight="1">
      <c r="B433" s="6" t="s">
        <v>114</v>
      </c>
      <c r="C433" s="2">
        <v>170</v>
      </c>
      <c r="D433" s="2">
        <v>282</v>
      </c>
      <c r="E433" s="2">
        <v>374</v>
      </c>
      <c r="F433" s="2">
        <v>2186</v>
      </c>
      <c r="G433" s="2">
        <v>85</v>
      </c>
      <c r="H433" s="2">
        <v>1030</v>
      </c>
      <c r="I433" s="2">
        <v>7045</v>
      </c>
      <c r="J433" s="2">
        <v>43142</v>
      </c>
      <c r="K433" s="2">
        <v>209</v>
      </c>
      <c r="L433" s="2">
        <v>1962</v>
      </c>
      <c r="M433" s="2">
        <v>800</v>
      </c>
      <c r="N433" s="2">
        <v>6955</v>
      </c>
      <c r="O433" s="2">
        <v>2431</v>
      </c>
      <c r="P433" s="2">
        <v>397</v>
      </c>
      <c r="Q433" s="2">
        <v>1297</v>
      </c>
      <c r="R433" s="2">
        <v>9513</v>
      </c>
      <c r="S433" s="2">
        <v>10188</v>
      </c>
      <c r="T433" s="2">
        <v>2755</v>
      </c>
      <c r="U433" s="2">
        <v>8464</v>
      </c>
      <c r="V433" s="2">
        <v>8186</v>
      </c>
      <c r="W433" s="2">
        <v>9916</v>
      </c>
      <c r="X433" s="2">
        <v>1321</v>
      </c>
      <c r="Y433" s="2">
        <v>155</v>
      </c>
      <c r="Z433" s="2">
        <v>258</v>
      </c>
      <c r="AA433" s="2">
        <v>130</v>
      </c>
      <c r="AB433" s="2">
        <v>349</v>
      </c>
      <c r="AC433" s="2">
        <v>216</v>
      </c>
      <c r="AD433" s="2">
        <v>88</v>
      </c>
      <c r="AE433" s="2">
        <v>307</v>
      </c>
      <c r="AF433" s="2">
        <v>173</v>
      </c>
      <c r="AG433" s="2">
        <v>211</v>
      </c>
      <c r="AH433" s="2">
        <v>200</v>
      </c>
    </row>
    <row r="434" spans="1:34" ht="9.75" customHeight="1">
      <c r="A434" s="4" t="s">
        <v>143</v>
      </c>
      <c r="C434" s="3">
        <v>170</v>
      </c>
      <c r="D434" s="3">
        <v>282</v>
      </c>
      <c r="E434" s="3">
        <v>374</v>
      </c>
      <c r="F434" s="3">
        <v>2186</v>
      </c>
      <c r="G434" s="3">
        <v>85</v>
      </c>
      <c r="H434" s="3">
        <v>1030</v>
      </c>
      <c r="I434" s="3">
        <v>7045</v>
      </c>
      <c r="J434" s="3">
        <v>43142</v>
      </c>
      <c r="K434" s="3">
        <v>209</v>
      </c>
      <c r="L434" s="3">
        <v>1962</v>
      </c>
      <c r="M434" s="3">
        <v>800</v>
      </c>
      <c r="N434" s="3">
        <v>6955</v>
      </c>
      <c r="O434" s="3">
        <v>2431</v>
      </c>
      <c r="P434" s="3">
        <v>397</v>
      </c>
      <c r="Q434" s="3">
        <v>1297</v>
      </c>
      <c r="R434" s="3">
        <v>9513</v>
      </c>
      <c r="S434" s="3">
        <v>10188</v>
      </c>
      <c r="T434" s="3">
        <v>2755</v>
      </c>
      <c r="U434" s="3">
        <v>8464</v>
      </c>
      <c r="V434" s="3">
        <v>8186</v>
      </c>
      <c r="W434" s="3">
        <v>9916</v>
      </c>
      <c r="X434" s="3">
        <v>1321</v>
      </c>
      <c r="Y434" s="3">
        <v>155</v>
      </c>
      <c r="Z434" s="3">
        <v>258</v>
      </c>
      <c r="AA434" s="3">
        <v>130</v>
      </c>
      <c r="AB434" s="3">
        <v>349</v>
      </c>
      <c r="AC434" s="3">
        <v>216</v>
      </c>
      <c r="AD434" s="3">
        <v>88</v>
      </c>
      <c r="AE434" s="3">
        <v>307</v>
      </c>
      <c r="AF434" s="3">
        <v>173</v>
      </c>
      <c r="AG434" s="3">
        <v>211</v>
      </c>
      <c r="AH434" s="3">
        <v>200</v>
      </c>
    </row>
    <row r="435" spans="2:34" s="5" customFormat="1" ht="9.75" customHeight="1">
      <c r="B435" s="7" t="s">
        <v>144</v>
      </c>
      <c r="C435" s="5">
        <f aca="true" t="shared" si="72" ref="C435:AH435">C434/120797</f>
        <v>0.0014073197182049224</v>
      </c>
      <c r="D435" s="5">
        <f t="shared" si="72"/>
        <v>0.0023344950619634593</v>
      </c>
      <c r="E435" s="5">
        <f t="shared" si="72"/>
        <v>0.003096103380050829</v>
      </c>
      <c r="F435" s="5">
        <f t="shared" si="72"/>
        <v>0.01809647590585859</v>
      </c>
      <c r="G435" s="5">
        <f t="shared" si="72"/>
        <v>0.0007036598591024612</v>
      </c>
      <c r="H435" s="5">
        <f t="shared" si="72"/>
        <v>0.008526701822065117</v>
      </c>
      <c r="I435" s="5">
        <f t="shared" si="72"/>
        <v>0.058320984792668694</v>
      </c>
      <c r="J435" s="5">
        <f t="shared" si="72"/>
        <v>0.35714463107527505</v>
      </c>
      <c r="K435" s="5">
        <f t="shared" si="72"/>
        <v>0.0017301754182636987</v>
      </c>
      <c r="L435" s="5">
        <f t="shared" si="72"/>
        <v>0.016242125218341515</v>
      </c>
      <c r="M435" s="5">
        <f t="shared" si="72"/>
        <v>0.006622681026846693</v>
      </c>
      <c r="N435" s="5">
        <f t="shared" si="72"/>
        <v>0.05757593317714844</v>
      </c>
      <c r="O435" s="5">
        <f t="shared" si="72"/>
        <v>0.02012467197033039</v>
      </c>
      <c r="P435" s="5">
        <f t="shared" si="72"/>
        <v>0.0032865054595726715</v>
      </c>
      <c r="Q435" s="5">
        <f t="shared" si="72"/>
        <v>0.0107370216147752</v>
      </c>
      <c r="R435" s="5">
        <f t="shared" si="72"/>
        <v>0.07875195576049074</v>
      </c>
      <c r="S435" s="5">
        <f t="shared" si="72"/>
        <v>0.08433984287689264</v>
      </c>
      <c r="T435" s="5">
        <f t="shared" si="72"/>
        <v>0.0228068577862033</v>
      </c>
      <c r="U435" s="5">
        <f t="shared" si="72"/>
        <v>0.07006796526403801</v>
      </c>
      <c r="V435" s="5">
        <f t="shared" si="72"/>
        <v>0.06776658360720879</v>
      </c>
      <c r="W435" s="5">
        <f t="shared" si="72"/>
        <v>0.08208813132776477</v>
      </c>
      <c r="X435" s="5">
        <f t="shared" si="72"/>
        <v>0.010935702045580602</v>
      </c>
      <c r="Y435" s="5">
        <f t="shared" si="72"/>
        <v>0.001283144448951547</v>
      </c>
      <c r="Z435" s="5">
        <f t="shared" si="72"/>
        <v>0.0021358146311580587</v>
      </c>
      <c r="AA435" s="5">
        <f t="shared" si="72"/>
        <v>0.0010761856668625876</v>
      </c>
      <c r="AB435" s="5">
        <f t="shared" si="72"/>
        <v>0.00288914459796187</v>
      </c>
      <c r="AC435" s="5">
        <f t="shared" si="72"/>
        <v>0.001788123877248607</v>
      </c>
      <c r="AD435" s="5">
        <f t="shared" si="72"/>
        <v>0.0007284949129531363</v>
      </c>
      <c r="AE435" s="5">
        <f t="shared" si="72"/>
        <v>0.0025414538440524186</v>
      </c>
      <c r="AF435" s="5">
        <f t="shared" si="72"/>
        <v>0.0014321547720555973</v>
      </c>
      <c r="AG435" s="5">
        <f t="shared" si="72"/>
        <v>0.0017467321208308154</v>
      </c>
      <c r="AH435" s="5">
        <f t="shared" si="72"/>
        <v>0.0016556702567116733</v>
      </c>
    </row>
    <row r="436" spans="2:34" ht="4.5" customHeight="1"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9.75" customHeight="1">
      <c r="A437" s="4" t="s">
        <v>136</v>
      </c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2:34" ht="9.75" customHeight="1">
      <c r="B438" s="6" t="s">
        <v>114</v>
      </c>
      <c r="C438" s="2">
        <v>197</v>
      </c>
      <c r="D438" s="2">
        <v>478</v>
      </c>
      <c r="E438" s="2">
        <v>451</v>
      </c>
      <c r="F438" s="2">
        <v>2038</v>
      </c>
      <c r="G438" s="2">
        <v>81</v>
      </c>
      <c r="H438" s="2">
        <v>1109</v>
      </c>
      <c r="I438" s="2">
        <v>8673</v>
      </c>
      <c r="J438" s="2">
        <v>48981</v>
      </c>
      <c r="K438" s="2">
        <v>244</v>
      </c>
      <c r="L438" s="2">
        <v>1905</v>
      </c>
      <c r="M438" s="2">
        <v>684</v>
      </c>
      <c r="N438" s="2">
        <v>6157</v>
      </c>
      <c r="O438" s="2">
        <v>2833</v>
      </c>
      <c r="P438" s="2">
        <v>549</v>
      </c>
      <c r="Q438" s="2">
        <v>1400</v>
      </c>
      <c r="R438" s="2">
        <v>1108</v>
      </c>
      <c r="S438" s="2">
        <v>10131</v>
      </c>
      <c r="T438" s="2">
        <v>2253</v>
      </c>
      <c r="U438" s="2">
        <v>7855</v>
      </c>
      <c r="V438" s="2">
        <v>6759</v>
      </c>
      <c r="W438" s="2">
        <v>9280</v>
      </c>
      <c r="X438" s="2">
        <v>1358</v>
      </c>
      <c r="Y438" s="2">
        <v>233</v>
      </c>
      <c r="Z438" s="2">
        <v>231</v>
      </c>
      <c r="AA438" s="2">
        <v>164</v>
      </c>
      <c r="AB438" s="2">
        <v>315</v>
      </c>
      <c r="AC438" s="2">
        <v>282</v>
      </c>
      <c r="AD438" s="2">
        <v>103</v>
      </c>
      <c r="AE438" s="2">
        <v>606</v>
      </c>
      <c r="AF438" s="2">
        <v>182</v>
      </c>
      <c r="AG438" s="2">
        <v>261</v>
      </c>
      <c r="AH438" s="2">
        <v>230</v>
      </c>
    </row>
    <row r="439" spans="1:34" ht="9.75" customHeight="1">
      <c r="A439" s="4" t="s">
        <v>143</v>
      </c>
      <c r="C439" s="3">
        <v>197</v>
      </c>
      <c r="D439" s="3">
        <v>478</v>
      </c>
      <c r="E439" s="3">
        <v>451</v>
      </c>
      <c r="F439" s="3">
        <v>2038</v>
      </c>
      <c r="G439" s="3">
        <v>81</v>
      </c>
      <c r="H439" s="3">
        <v>1109</v>
      </c>
      <c r="I439" s="3">
        <v>8673</v>
      </c>
      <c r="J439" s="3">
        <v>48981</v>
      </c>
      <c r="K439" s="3">
        <v>244</v>
      </c>
      <c r="L439" s="3">
        <v>1905</v>
      </c>
      <c r="M439" s="3">
        <v>684</v>
      </c>
      <c r="N439" s="3">
        <v>6157</v>
      </c>
      <c r="O439" s="3">
        <v>2833</v>
      </c>
      <c r="P439" s="3">
        <v>549</v>
      </c>
      <c r="Q439" s="3">
        <v>1400</v>
      </c>
      <c r="R439" s="3">
        <v>1108</v>
      </c>
      <c r="S439" s="3">
        <v>10131</v>
      </c>
      <c r="T439" s="3">
        <v>2253</v>
      </c>
      <c r="U439" s="3">
        <v>7855</v>
      </c>
      <c r="V439" s="3">
        <v>6759</v>
      </c>
      <c r="W439" s="3">
        <v>9280</v>
      </c>
      <c r="X439" s="3">
        <v>1358</v>
      </c>
      <c r="Y439" s="3">
        <v>233</v>
      </c>
      <c r="Z439" s="3">
        <v>231</v>
      </c>
      <c r="AA439" s="3">
        <v>164</v>
      </c>
      <c r="AB439" s="3">
        <v>315</v>
      </c>
      <c r="AC439" s="3">
        <v>282</v>
      </c>
      <c r="AD439" s="3">
        <v>103</v>
      </c>
      <c r="AE439" s="3">
        <v>606</v>
      </c>
      <c r="AF439" s="3">
        <v>182</v>
      </c>
      <c r="AG439" s="3">
        <v>261</v>
      </c>
      <c r="AH439" s="3">
        <v>230</v>
      </c>
    </row>
    <row r="440" spans="2:34" s="5" customFormat="1" ht="9.75" customHeight="1">
      <c r="B440" s="7" t="s">
        <v>144</v>
      </c>
      <c r="C440" s="5">
        <f aca="true" t="shared" si="73" ref="C440:AH440">C439/117131</f>
        <v>0.0016818775558989508</v>
      </c>
      <c r="D440" s="5">
        <f t="shared" si="73"/>
        <v>0.004080900871673596</v>
      </c>
      <c r="E440" s="5">
        <f t="shared" si="73"/>
        <v>0.0038503897345706943</v>
      </c>
      <c r="F440" s="5">
        <f t="shared" si="73"/>
        <v>0.017399322126507927</v>
      </c>
      <c r="G440" s="5">
        <f t="shared" si="73"/>
        <v>0.0006915334113087057</v>
      </c>
      <c r="H440" s="5">
        <f t="shared" si="73"/>
        <v>0.009468031520263636</v>
      </c>
      <c r="I440" s="5">
        <f t="shared" si="73"/>
        <v>0.07404529970716549</v>
      </c>
      <c r="J440" s="5">
        <f t="shared" si="73"/>
        <v>0.418172815053231</v>
      </c>
      <c r="K440" s="5">
        <f t="shared" si="73"/>
        <v>0.002083137683448447</v>
      </c>
      <c r="L440" s="5">
        <f t="shared" si="73"/>
        <v>0.01626384134003808</v>
      </c>
      <c r="M440" s="5">
        <f t="shared" si="73"/>
        <v>0.005839615473273514</v>
      </c>
      <c r="N440" s="5">
        <f t="shared" si="73"/>
        <v>0.05256507670898396</v>
      </c>
      <c r="O440" s="5">
        <f t="shared" si="73"/>
        <v>0.024186594496760038</v>
      </c>
      <c r="P440" s="5">
        <f t="shared" si="73"/>
        <v>0.004687059787759005</v>
      </c>
      <c r="Q440" s="5">
        <f t="shared" si="73"/>
        <v>0.01195242933126158</v>
      </c>
      <c r="R440" s="5">
        <f t="shared" si="73"/>
        <v>0.009459494070741307</v>
      </c>
      <c r="S440" s="5">
        <f t="shared" si="73"/>
        <v>0.08649290111072218</v>
      </c>
      <c r="T440" s="5">
        <f t="shared" si="73"/>
        <v>0.01923487377380881</v>
      </c>
      <c r="U440" s="5">
        <f t="shared" si="73"/>
        <v>0.06706166599789978</v>
      </c>
      <c r="V440" s="5">
        <f t="shared" si="73"/>
        <v>0.05770462132142644</v>
      </c>
      <c r="W440" s="5">
        <f t="shared" si="73"/>
        <v>0.07922753156721961</v>
      </c>
      <c r="X440" s="5">
        <f t="shared" si="73"/>
        <v>0.011593856451323731</v>
      </c>
      <c r="Y440" s="5">
        <f t="shared" si="73"/>
        <v>0.00198922573870282</v>
      </c>
      <c r="Z440" s="5">
        <f t="shared" si="73"/>
        <v>0.0019721508396581605</v>
      </c>
      <c r="AA440" s="5">
        <f t="shared" si="73"/>
        <v>0.0014001417216620707</v>
      </c>
      <c r="AB440" s="5">
        <f t="shared" si="73"/>
        <v>0.002689296599533855</v>
      </c>
      <c r="AC440" s="5">
        <f t="shared" si="73"/>
        <v>0.002407560765296975</v>
      </c>
      <c r="AD440" s="5">
        <f t="shared" si="73"/>
        <v>0.000879357300799959</v>
      </c>
      <c r="AE440" s="5">
        <f t="shared" si="73"/>
        <v>0.005173694410531797</v>
      </c>
      <c r="AF440" s="5">
        <f t="shared" si="73"/>
        <v>0.0015538158130640053</v>
      </c>
      <c r="AG440" s="5">
        <f t="shared" si="73"/>
        <v>0.0022282743253280515</v>
      </c>
      <c r="AH440" s="5">
        <f t="shared" si="73"/>
        <v>0.0019636133901358307</v>
      </c>
    </row>
    <row r="441" spans="2:34" ht="4.5" customHeight="1"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9.75" customHeight="1">
      <c r="A442" s="4" t="s">
        <v>137</v>
      </c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2:34" ht="9.75" customHeight="1">
      <c r="B443" s="6" t="s">
        <v>100</v>
      </c>
      <c r="C443" s="2">
        <v>29</v>
      </c>
      <c r="D443" s="2">
        <v>48</v>
      </c>
      <c r="E443" s="2">
        <v>100</v>
      </c>
      <c r="F443" s="2">
        <v>429</v>
      </c>
      <c r="G443" s="2">
        <v>25</v>
      </c>
      <c r="H443" s="2">
        <v>175</v>
      </c>
      <c r="I443" s="2">
        <v>1179</v>
      </c>
      <c r="J443" s="2">
        <v>6161</v>
      </c>
      <c r="K443" s="2">
        <v>59</v>
      </c>
      <c r="L443" s="2">
        <v>283</v>
      </c>
      <c r="M443" s="2">
        <v>162</v>
      </c>
      <c r="N443" s="2">
        <v>1923</v>
      </c>
      <c r="O443" s="2">
        <v>858</v>
      </c>
      <c r="P443" s="2">
        <v>81</v>
      </c>
      <c r="Q443" s="2">
        <v>412</v>
      </c>
      <c r="R443" s="2">
        <v>221</v>
      </c>
      <c r="S443" s="2">
        <v>2638</v>
      </c>
      <c r="T443" s="2">
        <v>512</v>
      </c>
      <c r="U443" s="2">
        <v>1732</v>
      </c>
      <c r="V443" s="2">
        <v>727</v>
      </c>
      <c r="W443" s="2">
        <v>2207</v>
      </c>
      <c r="X443" s="2">
        <v>286</v>
      </c>
      <c r="Y443" s="2">
        <v>33</v>
      </c>
      <c r="Z443" s="2">
        <v>71</v>
      </c>
      <c r="AA443" s="2">
        <v>15</v>
      </c>
      <c r="AB443" s="2">
        <v>55</v>
      </c>
      <c r="AC443" s="2">
        <v>31</v>
      </c>
      <c r="AD443" s="2">
        <v>18</v>
      </c>
      <c r="AE443" s="2">
        <v>46</v>
      </c>
      <c r="AF443" s="2">
        <v>58</v>
      </c>
      <c r="AG443" s="2">
        <v>35</v>
      </c>
      <c r="AH443" s="2">
        <v>42</v>
      </c>
    </row>
    <row r="444" spans="2:34" ht="9.75" customHeight="1">
      <c r="B444" s="6" t="s">
        <v>132</v>
      </c>
      <c r="C444" s="2">
        <v>220</v>
      </c>
      <c r="D444" s="2">
        <v>215</v>
      </c>
      <c r="E444" s="2">
        <v>384</v>
      </c>
      <c r="F444" s="2">
        <v>1562</v>
      </c>
      <c r="G444" s="2">
        <v>96</v>
      </c>
      <c r="H444" s="2">
        <v>550</v>
      </c>
      <c r="I444" s="2">
        <v>5545</v>
      </c>
      <c r="J444" s="2">
        <v>22956</v>
      </c>
      <c r="K444" s="2">
        <v>339</v>
      </c>
      <c r="L444" s="2">
        <v>990</v>
      </c>
      <c r="M444" s="2">
        <v>643</v>
      </c>
      <c r="N444" s="2">
        <v>4231</v>
      </c>
      <c r="O444" s="2">
        <v>1556</v>
      </c>
      <c r="P444" s="2">
        <v>497</v>
      </c>
      <c r="Q444" s="2">
        <v>1053</v>
      </c>
      <c r="R444" s="2">
        <v>859</v>
      </c>
      <c r="S444" s="2">
        <v>5093</v>
      </c>
      <c r="T444" s="2">
        <v>3348</v>
      </c>
      <c r="U444" s="2">
        <v>3540</v>
      </c>
      <c r="V444" s="2">
        <v>3948</v>
      </c>
      <c r="W444" s="2">
        <v>11931</v>
      </c>
      <c r="X444" s="2">
        <v>736</v>
      </c>
      <c r="Y444" s="2">
        <v>118</v>
      </c>
      <c r="Z444" s="2">
        <v>189</v>
      </c>
      <c r="AA444" s="2">
        <v>108</v>
      </c>
      <c r="AB444" s="2">
        <v>190</v>
      </c>
      <c r="AC444" s="2">
        <v>186</v>
      </c>
      <c r="AD444" s="2">
        <v>54</v>
      </c>
      <c r="AE444" s="2">
        <v>117</v>
      </c>
      <c r="AF444" s="2">
        <v>253</v>
      </c>
      <c r="AG444" s="2">
        <v>140</v>
      </c>
      <c r="AH444" s="2">
        <v>170</v>
      </c>
    </row>
    <row r="445" spans="1:34" ht="9.75" customHeight="1">
      <c r="A445" s="4" t="s">
        <v>143</v>
      </c>
      <c r="C445" s="3">
        <v>249</v>
      </c>
      <c r="D445" s="3">
        <v>263</v>
      </c>
      <c r="E445" s="3">
        <v>484</v>
      </c>
      <c r="F445" s="3">
        <v>1991</v>
      </c>
      <c r="G445" s="3">
        <v>121</v>
      </c>
      <c r="H445" s="3">
        <v>725</v>
      </c>
      <c r="I445" s="3">
        <v>6724</v>
      </c>
      <c r="J445" s="3">
        <v>29117</v>
      </c>
      <c r="K445" s="3">
        <v>398</v>
      </c>
      <c r="L445" s="3">
        <v>1273</v>
      </c>
      <c r="M445" s="3">
        <v>805</v>
      </c>
      <c r="N445" s="3">
        <v>6154</v>
      </c>
      <c r="O445" s="3">
        <v>2414</v>
      </c>
      <c r="P445" s="3">
        <v>578</v>
      </c>
      <c r="Q445" s="3">
        <v>1465</v>
      </c>
      <c r="R445" s="3">
        <v>1080</v>
      </c>
      <c r="S445" s="3">
        <v>7731</v>
      </c>
      <c r="T445" s="3">
        <v>3860</v>
      </c>
      <c r="U445" s="3">
        <v>5272</v>
      </c>
      <c r="V445" s="3">
        <v>4675</v>
      </c>
      <c r="W445" s="3">
        <v>14138</v>
      </c>
      <c r="X445" s="3">
        <v>1022</v>
      </c>
      <c r="Y445" s="3">
        <v>151</v>
      </c>
      <c r="Z445" s="3">
        <v>260</v>
      </c>
      <c r="AA445" s="3">
        <v>123</v>
      </c>
      <c r="AB445" s="3">
        <v>245</v>
      </c>
      <c r="AC445" s="3">
        <v>217</v>
      </c>
      <c r="AD445" s="3">
        <v>72</v>
      </c>
      <c r="AE445" s="3">
        <v>163</v>
      </c>
      <c r="AF445" s="3">
        <v>311</v>
      </c>
      <c r="AG445" s="3">
        <v>175</v>
      </c>
      <c r="AH445" s="3">
        <v>212</v>
      </c>
    </row>
    <row r="446" spans="2:34" s="5" customFormat="1" ht="9.75" customHeight="1">
      <c r="B446" s="7" t="s">
        <v>144</v>
      </c>
      <c r="C446" s="5">
        <f aca="true" t="shared" si="74" ref="C446:AH446">C445/92468</f>
        <v>0.002692823463252152</v>
      </c>
      <c r="D446" s="5">
        <f t="shared" si="74"/>
        <v>0.0028442271921097027</v>
      </c>
      <c r="E446" s="5">
        <f t="shared" si="74"/>
        <v>0.0052342431976467535</v>
      </c>
      <c r="F446" s="5">
        <f t="shared" si="74"/>
        <v>0.021531773153955963</v>
      </c>
      <c r="G446" s="5">
        <f t="shared" si="74"/>
        <v>0.0013085607994116884</v>
      </c>
      <c r="H446" s="5">
        <f t="shared" si="74"/>
        <v>0.007840550244408877</v>
      </c>
      <c r="I446" s="5">
        <f t="shared" si="74"/>
        <v>0.07271704805986937</v>
      </c>
      <c r="J446" s="5">
        <f t="shared" si="74"/>
        <v>0.3148873123675217</v>
      </c>
      <c r="K446" s="5">
        <f t="shared" si="74"/>
        <v>0.004304191720378942</v>
      </c>
      <c r="L446" s="5">
        <f t="shared" si="74"/>
        <v>0.013766924773975862</v>
      </c>
      <c r="M446" s="5">
        <f t="shared" si="74"/>
        <v>0.008705714409309166</v>
      </c>
      <c r="N446" s="5">
        <f t="shared" si="74"/>
        <v>0.0665527533849548</v>
      </c>
      <c r="O446" s="5">
        <f t="shared" si="74"/>
        <v>0.026106328675866246</v>
      </c>
      <c r="P446" s="5">
        <f t="shared" si="74"/>
        <v>0.006250811091404594</v>
      </c>
      <c r="Q446" s="5">
        <f t="shared" si="74"/>
        <v>0.015843318769736558</v>
      </c>
      <c r="R446" s="5">
        <f t="shared" si="74"/>
        <v>0.011679716226153913</v>
      </c>
      <c r="S446" s="5">
        <f t="shared" si="74"/>
        <v>0.08360730198555176</v>
      </c>
      <c r="T446" s="5">
        <f t="shared" si="74"/>
        <v>0.04174417095643899</v>
      </c>
      <c r="U446" s="5">
        <f t="shared" si="74"/>
        <v>0.0570143184669291</v>
      </c>
      <c r="V446" s="5">
        <f t="shared" si="74"/>
        <v>0.05055803088636069</v>
      </c>
      <c r="W446" s="5">
        <f t="shared" si="74"/>
        <v>0.15289613704200372</v>
      </c>
      <c r="X446" s="5">
        <f t="shared" si="74"/>
        <v>0.011052472206601202</v>
      </c>
      <c r="Y446" s="5">
        <f t="shared" si="74"/>
        <v>0.0016329973612492972</v>
      </c>
      <c r="Z446" s="5">
        <f t="shared" si="74"/>
        <v>0.002811783535925942</v>
      </c>
      <c r="AA446" s="5">
        <f t="shared" si="74"/>
        <v>0.0013301899035341957</v>
      </c>
      <c r="AB446" s="5">
        <f t="shared" si="74"/>
        <v>0.002649565255007138</v>
      </c>
      <c r="AC446" s="5">
        <f t="shared" si="74"/>
        <v>0.0023467577972920363</v>
      </c>
      <c r="AD446" s="5">
        <f t="shared" si="74"/>
        <v>0.0007786477484102609</v>
      </c>
      <c r="AE446" s="5">
        <f t="shared" si="74"/>
        <v>0.0017627719859843406</v>
      </c>
      <c r="AF446" s="5">
        <f t="shared" si="74"/>
        <v>0.0033633256910498765</v>
      </c>
      <c r="AG446" s="5">
        <f t="shared" si="74"/>
        <v>0.001892546610719384</v>
      </c>
      <c r="AH446" s="5">
        <f t="shared" si="74"/>
        <v>0.002292685036985768</v>
      </c>
    </row>
    <row r="447" spans="2:34" ht="4.5" customHeight="1"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9.75" customHeight="1">
      <c r="A448" s="4" t="s">
        <v>138</v>
      </c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2:34" ht="9.75" customHeight="1">
      <c r="B449" s="6" t="s">
        <v>132</v>
      </c>
      <c r="C449" s="2">
        <v>331</v>
      </c>
      <c r="D449" s="2">
        <v>372</v>
      </c>
      <c r="E449" s="2">
        <v>440</v>
      </c>
      <c r="F449" s="2">
        <v>2737</v>
      </c>
      <c r="G449" s="2">
        <v>163</v>
      </c>
      <c r="H449" s="2">
        <v>1008</v>
      </c>
      <c r="I449" s="2">
        <v>9770</v>
      </c>
      <c r="J449" s="2">
        <v>48232</v>
      </c>
      <c r="K449" s="2">
        <v>550</v>
      </c>
      <c r="L449" s="2">
        <v>1826</v>
      </c>
      <c r="M449" s="2">
        <v>567</v>
      </c>
      <c r="N449" s="2">
        <v>4653</v>
      </c>
      <c r="O449" s="2">
        <v>1751</v>
      </c>
      <c r="P449" s="2">
        <v>601</v>
      </c>
      <c r="Q449" s="2">
        <v>1313</v>
      </c>
      <c r="R449" s="2">
        <v>958</v>
      </c>
      <c r="S449" s="2">
        <v>5676</v>
      </c>
      <c r="T449" s="2">
        <v>4431</v>
      </c>
      <c r="U449" s="2">
        <v>6314</v>
      </c>
      <c r="V449" s="2">
        <v>4013</v>
      </c>
      <c r="W449" s="2">
        <v>14232</v>
      </c>
      <c r="X449" s="2">
        <v>1078</v>
      </c>
      <c r="Y449" s="2">
        <v>180</v>
      </c>
      <c r="Z449" s="2">
        <v>295</v>
      </c>
      <c r="AA449" s="2">
        <v>127</v>
      </c>
      <c r="AB449" s="2">
        <v>304</v>
      </c>
      <c r="AC449" s="2">
        <v>271</v>
      </c>
      <c r="AD449" s="2">
        <v>43</v>
      </c>
      <c r="AE449" s="2">
        <v>160</v>
      </c>
      <c r="AF449" s="2">
        <v>294</v>
      </c>
      <c r="AG449" s="2">
        <v>236</v>
      </c>
      <c r="AH449" s="2">
        <v>258</v>
      </c>
    </row>
    <row r="450" spans="1:34" ht="9.75" customHeight="1">
      <c r="A450" s="4" t="s">
        <v>143</v>
      </c>
      <c r="C450" s="3">
        <v>331</v>
      </c>
      <c r="D450" s="3">
        <v>372</v>
      </c>
      <c r="E450" s="3">
        <v>440</v>
      </c>
      <c r="F450" s="3">
        <v>2737</v>
      </c>
      <c r="G450" s="3">
        <v>163</v>
      </c>
      <c r="H450" s="3">
        <v>1008</v>
      </c>
      <c r="I450" s="3">
        <v>9770</v>
      </c>
      <c r="J450" s="3">
        <v>48232</v>
      </c>
      <c r="K450" s="3">
        <v>550</v>
      </c>
      <c r="L450" s="3">
        <v>1826</v>
      </c>
      <c r="M450" s="3">
        <v>567</v>
      </c>
      <c r="N450" s="3">
        <v>4653</v>
      </c>
      <c r="O450" s="3">
        <v>1751</v>
      </c>
      <c r="P450" s="3">
        <v>601</v>
      </c>
      <c r="Q450" s="3">
        <v>1313</v>
      </c>
      <c r="R450" s="3">
        <v>958</v>
      </c>
      <c r="S450" s="3">
        <v>5676</v>
      </c>
      <c r="T450" s="3">
        <v>4431</v>
      </c>
      <c r="U450" s="3">
        <v>6314</v>
      </c>
      <c r="V450" s="3">
        <v>4013</v>
      </c>
      <c r="W450" s="3">
        <v>14232</v>
      </c>
      <c r="X450" s="3">
        <v>1078</v>
      </c>
      <c r="Y450" s="3">
        <v>180</v>
      </c>
      <c r="Z450" s="3">
        <v>295</v>
      </c>
      <c r="AA450" s="3">
        <v>127</v>
      </c>
      <c r="AB450" s="3">
        <v>304</v>
      </c>
      <c r="AC450" s="3">
        <v>271</v>
      </c>
      <c r="AD450" s="3">
        <v>43</v>
      </c>
      <c r="AE450" s="3">
        <v>160</v>
      </c>
      <c r="AF450" s="3">
        <v>294</v>
      </c>
      <c r="AG450" s="3">
        <v>236</v>
      </c>
      <c r="AH450" s="3">
        <v>258</v>
      </c>
    </row>
    <row r="451" spans="2:34" s="5" customFormat="1" ht="9.75" customHeight="1">
      <c r="B451" s="7" t="s">
        <v>144</v>
      </c>
      <c r="C451" s="5">
        <f aca="true" t="shared" si="75" ref="C451:AH451">C450/113184</f>
        <v>0.002924441617189709</v>
      </c>
      <c r="D451" s="5">
        <f t="shared" si="75"/>
        <v>0.0032866836301950805</v>
      </c>
      <c r="E451" s="5">
        <f t="shared" si="75"/>
        <v>0.003887475261521063</v>
      </c>
      <c r="F451" s="5">
        <f t="shared" si="75"/>
        <v>0.024181863160870794</v>
      </c>
      <c r="G451" s="5">
        <f t="shared" si="75"/>
        <v>0.0014401328809725757</v>
      </c>
      <c r="H451" s="5">
        <f t="shared" si="75"/>
        <v>0.008905852417302799</v>
      </c>
      <c r="I451" s="5">
        <f t="shared" si="75"/>
        <v>0.08631962114786543</v>
      </c>
      <c r="J451" s="5">
        <f t="shared" si="75"/>
        <v>0.4261379700310998</v>
      </c>
      <c r="K451" s="5">
        <f t="shared" si="75"/>
        <v>0.004859344076901329</v>
      </c>
      <c r="L451" s="5">
        <f t="shared" si="75"/>
        <v>0.01613302233531241</v>
      </c>
      <c r="M451" s="5">
        <f t="shared" si="75"/>
        <v>0.005009541984732824</v>
      </c>
      <c r="N451" s="5">
        <f t="shared" si="75"/>
        <v>0.04111005089058524</v>
      </c>
      <c r="O451" s="5">
        <f t="shared" si="75"/>
        <v>0.015470384506644048</v>
      </c>
      <c r="P451" s="5">
        <f t="shared" si="75"/>
        <v>0.005309937800395815</v>
      </c>
      <c r="Q451" s="5">
        <f t="shared" si="75"/>
        <v>0.011600579587220808</v>
      </c>
      <c r="R451" s="5">
        <f t="shared" si="75"/>
        <v>0.008464093864857223</v>
      </c>
      <c r="S451" s="5">
        <f t="shared" si="75"/>
        <v>0.05014843087362171</v>
      </c>
      <c r="T451" s="5">
        <f t="shared" si="75"/>
        <v>0.039148642917726885</v>
      </c>
      <c r="U451" s="5">
        <f t="shared" si="75"/>
        <v>0.05578527000282726</v>
      </c>
      <c r="V451" s="5">
        <f t="shared" si="75"/>
        <v>0.03545554141928188</v>
      </c>
      <c r="W451" s="5">
        <f t="shared" si="75"/>
        <v>0.12574215436810857</v>
      </c>
      <c r="X451" s="5">
        <f t="shared" si="75"/>
        <v>0.009524314390726605</v>
      </c>
      <c r="Y451" s="5">
        <f t="shared" si="75"/>
        <v>0.0015903307888040711</v>
      </c>
      <c r="Z451" s="5">
        <f t="shared" si="75"/>
        <v>0.0026063754594288944</v>
      </c>
      <c r="AA451" s="5">
        <f t="shared" si="75"/>
        <v>0.0011220667232117614</v>
      </c>
      <c r="AB451" s="5">
        <f t="shared" si="75"/>
        <v>0.0026858919988690983</v>
      </c>
      <c r="AC451" s="5">
        <f t="shared" si="75"/>
        <v>0.0023943313542550185</v>
      </c>
      <c r="AD451" s="5">
        <f t="shared" si="75"/>
        <v>0.0003799123551031948</v>
      </c>
      <c r="AE451" s="5">
        <f t="shared" si="75"/>
        <v>0.0014136273678258412</v>
      </c>
      <c r="AF451" s="5">
        <f t="shared" si="75"/>
        <v>0.002597540288379983</v>
      </c>
      <c r="AG451" s="5">
        <f t="shared" si="75"/>
        <v>0.0020851003675431156</v>
      </c>
      <c r="AH451" s="5">
        <f t="shared" si="75"/>
        <v>0.0022794741306191688</v>
      </c>
    </row>
    <row r="452" spans="2:34" ht="4.5" customHeight="1"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9.75" customHeight="1">
      <c r="A453" s="4" t="s">
        <v>139</v>
      </c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2:34" ht="9.75" customHeight="1">
      <c r="B454" s="6" t="s">
        <v>132</v>
      </c>
      <c r="C454" s="2">
        <v>316</v>
      </c>
      <c r="D454" s="2">
        <v>351</v>
      </c>
      <c r="E454" s="2">
        <v>409</v>
      </c>
      <c r="F454" s="2">
        <v>2636</v>
      </c>
      <c r="G454" s="2">
        <v>108</v>
      </c>
      <c r="H454" s="2">
        <v>770</v>
      </c>
      <c r="I454" s="2">
        <v>9545</v>
      </c>
      <c r="J454" s="2">
        <v>49815</v>
      </c>
      <c r="K454" s="2">
        <v>373</v>
      </c>
      <c r="L454" s="2">
        <v>1443</v>
      </c>
      <c r="M454" s="2">
        <v>520</v>
      </c>
      <c r="N454" s="2">
        <v>4726</v>
      </c>
      <c r="O454" s="2">
        <v>1517</v>
      </c>
      <c r="P454" s="2">
        <v>678</v>
      </c>
      <c r="Q454" s="2">
        <v>1233</v>
      </c>
      <c r="R454" s="2">
        <v>993</v>
      </c>
      <c r="S454" s="2">
        <v>5532</v>
      </c>
      <c r="T454" s="2">
        <v>4434</v>
      </c>
      <c r="U454" s="2">
        <v>7806</v>
      </c>
      <c r="V454" s="2">
        <v>2918</v>
      </c>
      <c r="W454" s="2">
        <v>15900</v>
      </c>
      <c r="X454" s="2">
        <v>1046</v>
      </c>
      <c r="Y454" s="2">
        <v>143</v>
      </c>
      <c r="Z454" s="2">
        <v>175</v>
      </c>
      <c r="AA454" s="2">
        <v>83</v>
      </c>
      <c r="AB454" s="2">
        <v>398</v>
      </c>
      <c r="AC454" s="2">
        <v>265</v>
      </c>
      <c r="AD454" s="2">
        <v>26</v>
      </c>
      <c r="AE454" s="2">
        <v>403</v>
      </c>
      <c r="AF454" s="2">
        <v>237</v>
      </c>
      <c r="AG454" s="2">
        <v>350</v>
      </c>
      <c r="AH454" s="2">
        <v>206</v>
      </c>
    </row>
    <row r="455" spans="1:34" ht="9.75" customHeight="1">
      <c r="A455" s="4" t="s">
        <v>143</v>
      </c>
      <c r="C455" s="3">
        <v>316</v>
      </c>
      <c r="D455" s="3">
        <v>351</v>
      </c>
      <c r="E455" s="3">
        <v>409</v>
      </c>
      <c r="F455" s="3">
        <v>2636</v>
      </c>
      <c r="G455" s="3">
        <v>108</v>
      </c>
      <c r="H455" s="3">
        <v>770</v>
      </c>
      <c r="I455" s="3">
        <v>9545</v>
      </c>
      <c r="J455" s="3">
        <v>49815</v>
      </c>
      <c r="K455" s="3">
        <v>373</v>
      </c>
      <c r="L455" s="3">
        <v>1443</v>
      </c>
      <c r="M455" s="3">
        <v>520</v>
      </c>
      <c r="N455" s="3">
        <v>4726</v>
      </c>
      <c r="O455" s="3">
        <v>1517</v>
      </c>
      <c r="P455" s="3">
        <v>678</v>
      </c>
      <c r="Q455" s="3">
        <v>1233</v>
      </c>
      <c r="R455" s="3">
        <v>993</v>
      </c>
      <c r="S455" s="3">
        <v>5532</v>
      </c>
      <c r="T455" s="3">
        <v>4434</v>
      </c>
      <c r="U455" s="3">
        <v>7806</v>
      </c>
      <c r="V455" s="3">
        <v>2918</v>
      </c>
      <c r="W455" s="3">
        <v>15900</v>
      </c>
      <c r="X455" s="3">
        <v>1046</v>
      </c>
      <c r="Y455" s="3">
        <v>143</v>
      </c>
      <c r="Z455" s="3">
        <v>175</v>
      </c>
      <c r="AA455" s="3">
        <v>83</v>
      </c>
      <c r="AB455" s="3">
        <v>398</v>
      </c>
      <c r="AC455" s="3">
        <v>265</v>
      </c>
      <c r="AD455" s="3">
        <v>26</v>
      </c>
      <c r="AE455" s="3">
        <v>403</v>
      </c>
      <c r="AF455" s="3">
        <v>237</v>
      </c>
      <c r="AG455" s="3">
        <v>350</v>
      </c>
      <c r="AH455" s="3">
        <v>206</v>
      </c>
    </row>
    <row r="456" spans="2:34" s="5" customFormat="1" ht="9.75" customHeight="1">
      <c r="B456" s="7" t="s">
        <v>144</v>
      </c>
      <c r="C456" s="5">
        <f aca="true" t="shared" si="76" ref="C456:AH456">C455/115355</f>
        <v>0.002739369771574704</v>
      </c>
      <c r="D456" s="5">
        <f t="shared" si="76"/>
        <v>0.0030427809804516493</v>
      </c>
      <c r="E456" s="5">
        <f t="shared" si="76"/>
        <v>0.003545576698019158</v>
      </c>
      <c r="F456" s="5">
        <f t="shared" si="76"/>
        <v>0.022851198474275063</v>
      </c>
      <c r="G456" s="5">
        <f t="shared" si="76"/>
        <v>0.0009362403016774305</v>
      </c>
      <c r="H456" s="5">
        <f t="shared" si="76"/>
        <v>0.006675046595292792</v>
      </c>
      <c r="I456" s="5">
        <f t="shared" si="76"/>
        <v>0.08274457110658402</v>
      </c>
      <c r="J456" s="5">
        <f t="shared" si="76"/>
        <v>0.43184083914871485</v>
      </c>
      <c r="K456" s="5">
        <f t="shared" si="76"/>
        <v>0.003233496597460015</v>
      </c>
      <c r="L456" s="5">
        <f t="shared" si="76"/>
        <v>0.012509210697412336</v>
      </c>
      <c r="M456" s="5">
        <f t="shared" si="76"/>
        <v>0.004507823674743184</v>
      </c>
      <c r="N456" s="5">
        <f t="shared" si="76"/>
        <v>0.040969182090069785</v>
      </c>
      <c r="O456" s="5">
        <f t="shared" si="76"/>
        <v>0.01315070868189502</v>
      </c>
      <c r="P456" s="5">
        <f t="shared" si="76"/>
        <v>0.005877508560530536</v>
      </c>
      <c r="Q456" s="5">
        <f t="shared" si="76"/>
        <v>0.010688743444150665</v>
      </c>
      <c r="R456" s="5">
        <f t="shared" si="76"/>
        <v>0.008608209440423042</v>
      </c>
      <c r="S456" s="5">
        <f t="shared" si="76"/>
        <v>0.04795630878592172</v>
      </c>
      <c r="T456" s="5">
        <f t="shared" si="76"/>
        <v>0.03843786571886784</v>
      </c>
      <c r="U456" s="5">
        <f t="shared" si="76"/>
        <v>0.06766936847124096</v>
      </c>
      <c r="V456" s="5">
        <f t="shared" si="76"/>
        <v>0.025295825928655022</v>
      </c>
      <c r="W456" s="5">
        <f t="shared" si="76"/>
        <v>0.13783537774695506</v>
      </c>
      <c r="X456" s="5">
        <f t="shared" si="76"/>
        <v>0.00906766069957956</v>
      </c>
      <c r="Y456" s="5">
        <f t="shared" si="76"/>
        <v>0.0012396515105543757</v>
      </c>
      <c r="Z456" s="5">
        <f t="shared" si="76"/>
        <v>0.0015170560443847254</v>
      </c>
      <c r="AA456" s="5">
        <f t="shared" si="76"/>
        <v>0.0007195180096224698</v>
      </c>
      <c r="AB456" s="5">
        <f t="shared" si="76"/>
        <v>0.0034502188895149757</v>
      </c>
      <c r="AC456" s="5">
        <f t="shared" si="76"/>
        <v>0.0022972562957825843</v>
      </c>
      <c r="AD456" s="5">
        <f t="shared" si="76"/>
        <v>0.0002253911837371592</v>
      </c>
      <c r="AE456" s="5">
        <f t="shared" si="76"/>
        <v>0.003493563347925968</v>
      </c>
      <c r="AF456" s="5">
        <f t="shared" si="76"/>
        <v>0.002054527328681028</v>
      </c>
      <c r="AG456" s="5">
        <f t="shared" si="76"/>
        <v>0.003034112088769451</v>
      </c>
      <c r="AH456" s="5">
        <f t="shared" si="76"/>
        <v>0.0017857916865328767</v>
      </c>
    </row>
    <row r="457" spans="2:34" ht="4.5" customHeight="1"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9.75" customHeight="1">
      <c r="A458" s="4" t="s">
        <v>140</v>
      </c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2:34" ht="9.75" customHeight="1">
      <c r="B459" s="6" t="s">
        <v>132</v>
      </c>
      <c r="C459" s="2">
        <v>292</v>
      </c>
      <c r="D459" s="2">
        <v>442</v>
      </c>
      <c r="E459" s="2">
        <v>370</v>
      </c>
      <c r="F459" s="2">
        <v>2903</v>
      </c>
      <c r="G459" s="2">
        <v>117</v>
      </c>
      <c r="H459" s="2">
        <v>1074</v>
      </c>
      <c r="I459" s="2">
        <v>14588</v>
      </c>
      <c r="J459" s="2">
        <v>60992</v>
      </c>
      <c r="K459" s="2">
        <v>358</v>
      </c>
      <c r="L459" s="2">
        <v>1644</v>
      </c>
      <c r="M459" s="2">
        <v>346</v>
      </c>
      <c r="N459" s="2">
        <v>2917</v>
      </c>
      <c r="O459" s="2">
        <v>1092</v>
      </c>
      <c r="P459" s="2">
        <v>476</v>
      </c>
      <c r="Q459" s="2">
        <v>802</v>
      </c>
      <c r="R459" s="2">
        <v>681</v>
      </c>
      <c r="S459" s="2">
        <v>3374</v>
      </c>
      <c r="T459" s="2">
        <v>3466</v>
      </c>
      <c r="U459" s="2">
        <v>4678</v>
      </c>
      <c r="V459" s="2">
        <v>1541</v>
      </c>
      <c r="W459" s="2">
        <v>9522</v>
      </c>
      <c r="X459" s="2">
        <v>1009</v>
      </c>
      <c r="Y459" s="2">
        <v>276</v>
      </c>
      <c r="Z459" s="2">
        <v>92</v>
      </c>
      <c r="AA459" s="2">
        <v>56</v>
      </c>
      <c r="AB459" s="2">
        <v>340</v>
      </c>
      <c r="AC459" s="2">
        <v>207</v>
      </c>
      <c r="AD459" s="2">
        <v>20</v>
      </c>
      <c r="AE459" s="2">
        <v>234</v>
      </c>
      <c r="AF459" s="2">
        <v>228</v>
      </c>
      <c r="AG459" s="2">
        <v>207</v>
      </c>
      <c r="AH459" s="2">
        <v>186</v>
      </c>
    </row>
    <row r="460" spans="1:34" ht="9.75" customHeight="1">
      <c r="A460" s="4" t="s">
        <v>143</v>
      </c>
      <c r="C460" s="3">
        <v>292</v>
      </c>
      <c r="D460" s="3">
        <v>442</v>
      </c>
      <c r="E460" s="3">
        <v>370</v>
      </c>
      <c r="F460" s="3">
        <v>2903</v>
      </c>
      <c r="G460" s="3">
        <v>117</v>
      </c>
      <c r="H460" s="3">
        <v>1074</v>
      </c>
      <c r="I460" s="3">
        <v>14588</v>
      </c>
      <c r="J460" s="3">
        <v>60992</v>
      </c>
      <c r="K460" s="3">
        <v>358</v>
      </c>
      <c r="L460" s="3">
        <v>1644</v>
      </c>
      <c r="M460" s="3">
        <v>346</v>
      </c>
      <c r="N460" s="3">
        <v>2917</v>
      </c>
      <c r="O460" s="3">
        <v>1092</v>
      </c>
      <c r="P460" s="3">
        <v>476</v>
      </c>
      <c r="Q460" s="3">
        <v>802</v>
      </c>
      <c r="R460" s="3">
        <v>681</v>
      </c>
      <c r="S460" s="3">
        <v>3374</v>
      </c>
      <c r="T460" s="3">
        <v>3466</v>
      </c>
      <c r="U460" s="3">
        <v>4678</v>
      </c>
      <c r="V460" s="3">
        <v>1541</v>
      </c>
      <c r="W460" s="3">
        <v>9522</v>
      </c>
      <c r="X460" s="3">
        <v>1009</v>
      </c>
      <c r="Y460" s="3">
        <v>276</v>
      </c>
      <c r="Z460" s="3">
        <v>92</v>
      </c>
      <c r="AA460" s="3">
        <v>56</v>
      </c>
      <c r="AB460" s="3">
        <v>340</v>
      </c>
      <c r="AC460" s="3">
        <v>207</v>
      </c>
      <c r="AD460" s="3">
        <v>20</v>
      </c>
      <c r="AE460" s="3">
        <v>234</v>
      </c>
      <c r="AF460" s="3">
        <v>228</v>
      </c>
      <c r="AG460" s="3">
        <v>207</v>
      </c>
      <c r="AH460" s="3">
        <v>186</v>
      </c>
    </row>
    <row r="461" spans="2:34" s="5" customFormat="1" ht="9.75" customHeight="1">
      <c r="B461" s="7" t="s">
        <v>144</v>
      </c>
      <c r="C461" s="5">
        <f aca="true" t="shared" si="77" ref="C461:AH461">C460/114530</f>
        <v>0.0025495503361564658</v>
      </c>
      <c r="D461" s="5">
        <f t="shared" si="77"/>
        <v>0.0038592508513053347</v>
      </c>
      <c r="E461" s="5">
        <f t="shared" si="77"/>
        <v>0.0032305946040338774</v>
      </c>
      <c r="F461" s="5">
        <f t="shared" si="77"/>
        <v>0.02534707063651445</v>
      </c>
      <c r="G461" s="5">
        <f t="shared" si="77"/>
        <v>0.0010215664018161181</v>
      </c>
      <c r="H461" s="5">
        <f t="shared" si="77"/>
        <v>0.009377455688465904</v>
      </c>
      <c r="I461" s="5">
        <f t="shared" si="77"/>
        <v>0.12737274076661137</v>
      </c>
      <c r="J461" s="5">
        <f t="shared" si="77"/>
        <v>0.5325416921330656</v>
      </c>
      <c r="K461" s="5">
        <f t="shared" si="77"/>
        <v>0.003125818562821968</v>
      </c>
      <c r="L461" s="5">
        <f t="shared" si="77"/>
        <v>0.014354317646031607</v>
      </c>
      <c r="M461" s="5">
        <f t="shared" si="77"/>
        <v>0.0030210425216100584</v>
      </c>
      <c r="N461" s="5">
        <f t="shared" si="77"/>
        <v>0.02546930935126168</v>
      </c>
      <c r="O461" s="5">
        <f t="shared" si="77"/>
        <v>0.009534619750283769</v>
      </c>
      <c r="P461" s="5">
        <f t="shared" si="77"/>
        <v>0.0041561163014057455</v>
      </c>
      <c r="Q461" s="5">
        <f t="shared" si="77"/>
        <v>0.007002532087662621</v>
      </c>
      <c r="R461" s="5">
        <f t="shared" si="77"/>
        <v>0.005946040338775866</v>
      </c>
      <c r="S461" s="5">
        <f t="shared" si="77"/>
        <v>0.0294595302540819</v>
      </c>
      <c r="T461" s="5">
        <f t="shared" si="77"/>
        <v>0.03026281323670654</v>
      </c>
      <c r="U461" s="5">
        <f t="shared" si="77"/>
        <v>0.04084519339910941</v>
      </c>
      <c r="V461" s="5">
        <f t="shared" si="77"/>
        <v>0.013454989958962717</v>
      </c>
      <c r="W461" s="5">
        <f t="shared" si="77"/>
        <v>0.08313978870165022</v>
      </c>
      <c r="X461" s="5">
        <f t="shared" si="77"/>
        <v>0.00880991879856806</v>
      </c>
      <c r="Y461" s="5">
        <f t="shared" si="77"/>
        <v>0.0024098489478739196</v>
      </c>
      <c r="Z461" s="5">
        <f t="shared" si="77"/>
        <v>0.0008032829826246399</v>
      </c>
      <c r="AA461" s="5">
        <f t="shared" si="77"/>
        <v>0.0004889548589889112</v>
      </c>
      <c r="AB461" s="5">
        <f t="shared" si="77"/>
        <v>0.002968654501004104</v>
      </c>
      <c r="AC461" s="5">
        <f t="shared" si="77"/>
        <v>0.0018073867109054396</v>
      </c>
      <c r="AD461" s="5">
        <f t="shared" si="77"/>
        <v>0.00017462673535318258</v>
      </c>
      <c r="AE461" s="5">
        <f t="shared" si="77"/>
        <v>0.0020431328036322363</v>
      </c>
      <c r="AF461" s="5">
        <f t="shared" si="77"/>
        <v>0.0019907447830262814</v>
      </c>
      <c r="AG461" s="5">
        <f t="shared" si="77"/>
        <v>0.0018073867109054396</v>
      </c>
      <c r="AH461" s="5">
        <f t="shared" si="77"/>
        <v>0.001624028638784598</v>
      </c>
    </row>
    <row r="462" spans="2:34" ht="4.5" customHeight="1"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9.75" customHeight="1">
      <c r="A463" s="4" t="s">
        <v>141</v>
      </c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2:34" ht="9.75" customHeight="1">
      <c r="B464" s="6" t="s">
        <v>132</v>
      </c>
      <c r="C464" s="2">
        <v>235</v>
      </c>
      <c r="D464" s="2">
        <v>311</v>
      </c>
      <c r="E464" s="2">
        <v>472</v>
      </c>
      <c r="F464" s="2">
        <v>2026</v>
      </c>
      <c r="G464" s="2">
        <v>125</v>
      </c>
      <c r="H464" s="2">
        <v>1159</v>
      </c>
      <c r="I464" s="2">
        <v>8031</v>
      </c>
      <c r="J464" s="2">
        <v>38552</v>
      </c>
      <c r="K464" s="2">
        <v>466</v>
      </c>
      <c r="L464" s="2">
        <v>1774</v>
      </c>
      <c r="M464" s="2">
        <v>449</v>
      </c>
      <c r="N464" s="2">
        <v>3318</v>
      </c>
      <c r="O464" s="2">
        <v>1591</v>
      </c>
      <c r="P464" s="2">
        <v>484</v>
      </c>
      <c r="Q464" s="2">
        <v>774</v>
      </c>
      <c r="R464" s="2">
        <v>903</v>
      </c>
      <c r="S464" s="2">
        <v>3315</v>
      </c>
      <c r="T464" s="2">
        <v>2754</v>
      </c>
      <c r="U464" s="2">
        <v>2804</v>
      </c>
      <c r="V464" s="2">
        <v>2008</v>
      </c>
      <c r="W464" s="2">
        <v>8422</v>
      </c>
      <c r="X464" s="2">
        <v>737</v>
      </c>
      <c r="Y464" s="2">
        <v>226</v>
      </c>
      <c r="Z464" s="2">
        <v>137</v>
      </c>
      <c r="AA464" s="2">
        <v>81</v>
      </c>
      <c r="AB464" s="2">
        <v>269</v>
      </c>
      <c r="AC464" s="2">
        <v>216</v>
      </c>
      <c r="AD464" s="2">
        <v>16</v>
      </c>
      <c r="AE464" s="2">
        <v>154</v>
      </c>
      <c r="AF464" s="2">
        <v>306</v>
      </c>
      <c r="AG464" s="2">
        <v>114</v>
      </c>
      <c r="AH464" s="2">
        <v>218</v>
      </c>
    </row>
    <row r="465" spans="1:34" ht="9.75" customHeight="1">
      <c r="A465" s="4" t="s">
        <v>143</v>
      </c>
      <c r="C465" s="3">
        <v>235</v>
      </c>
      <c r="D465" s="3">
        <v>311</v>
      </c>
      <c r="E465" s="3">
        <v>472</v>
      </c>
      <c r="F465" s="3">
        <v>2026</v>
      </c>
      <c r="G465" s="3">
        <v>125</v>
      </c>
      <c r="H465" s="3">
        <v>1159</v>
      </c>
      <c r="I465" s="3">
        <v>8031</v>
      </c>
      <c r="J465" s="3">
        <v>38552</v>
      </c>
      <c r="K465" s="3">
        <v>466</v>
      </c>
      <c r="L465" s="3">
        <v>1774</v>
      </c>
      <c r="M465" s="3">
        <v>449</v>
      </c>
      <c r="N465" s="3">
        <v>3318</v>
      </c>
      <c r="O465" s="3">
        <v>1591</v>
      </c>
      <c r="P465" s="3">
        <v>484</v>
      </c>
      <c r="Q465" s="3">
        <v>774</v>
      </c>
      <c r="R465" s="3">
        <v>903</v>
      </c>
      <c r="S465" s="3">
        <v>3315</v>
      </c>
      <c r="T465" s="3">
        <v>2754</v>
      </c>
      <c r="U465" s="3">
        <v>2804</v>
      </c>
      <c r="V465" s="3">
        <v>2008</v>
      </c>
      <c r="W465" s="3">
        <v>8422</v>
      </c>
      <c r="X465" s="3">
        <v>737</v>
      </c>
      <c r="Y465" s="3">
        <v>226</v>
      </c>
      <c r="Z465" s="3">
        <v>137</v>
      </c>
      <c r="AA465" s="3">
        <v>81</v>
      </c>
      <c r="AB465" s="3">
        <v>269</v>
      </c>
      <c r="AC465" s="3">
        <v>216</v>
      </c>
      <c r="AD465" s="3">
        <v>16</v>
      </c>
      <c r="AE465" s="3">
        <v>154</v>
      </c>
      <c r="AF465" s="3">
        <v>306</v>
      </c>
      <c r="AG465" s="3">
        <v>114</v>
      </c>
      <c r="AH465" s="3">
        <v>218</v>
      </c>
    </row>
    <row r="466" spans="2:34" s="5" customFormat="1" ht="9.75" customHeight="1">
      <c r="B466" s="7" t="s">
        <v>144</v>
      </c>
      <c r="C466" s="5">
        <f aca="true" t="shared" si="78" ref="C466:AH466">C465/82447</f>
        <v>0.0028503159605564785</v>
      </c>
      <c r="D466" s="5">
        <f t="shared" si="78"/>
        <v>0.0037721202712045314</v>
      </c>
      <c r="E466" s="5">
        <f t="shared" si="78"/>
        <v>0.0057248899292879065</v>
      </c>
      <c r="F466" s="5">
        <f t="shared" si="78"/>
        <v>0.024573362281223088</v>
      </c>
      <c r="G466" s="5">
        <f t="shared" si="78"/>
        <v>0.0015161255109342972</v>
      </c>
      <c r="H466" s="5">
        <f t="shared" si="78"/>
        <v>0.014057515737382804</v>
      </c>
      <c r="I466" s="5">
        <f t="shared" si="78"/>
        <v>0.09740803182650673</v>
      </c>
      <c r="J466" s="5">
        <f t="shared" si="78"/>
        <v>0.4675973655803122</v>
      </c>
      <c r="K466" s="5">
        <f t="shared" si="78"/>
        <v>0.00565211590476306</v>
      </c>
      <c r="L466" s="5">
        <f t="shared" si="78"/>
        <v>0.021516853251179545</v>
      </c>
      <c r="M466" s="5">
        <f t="shared" si="78"/>
        <v>0.005445922835275996</v>
      </c>
      <c r="N466" s="5">
        <f t="shared" si="78"/>
        <v>0.04024403556223998</v>
      </c>
      <c r="O466" s="5">
        <f t="shared" si="78"/>
        <v>0.019297245503171735</v>
      </c>
      <c r="P466" s="5">
        <f t="shared" si="78"/>
        <v>0.0058704379783375985</v>
      </c>
      <c r="Q466" s="5">
        <f t="shared" si="78"/>
        <v>0.009387849163705168</v>
      </c>
      <c r="R466" s="5">
        <f t="shared" si="78"/>
        <v>0.010952490690989363</v>
      </c>
      <c r="S466" s="5">
        <f t="shared" si="78"/>
        <v>0.04020764854997756</v>
      </c>
      <c r="T466" s="5">
        <f t="shared" si="78"/>
        <v>0.03340327725690444</v>
      </c>
      <c r="U466" s="5">
        <f t="shared" si="78"/>
        <v>0.03400972746127815</v>
      </c>
      <c r="V466" s="5">
        <f t="shared" si="78"/>
        <v>0.02435504020764855</v>
      </c>
      <c r="W466" s="5">
        <f t="shared" si="78"/>
        <v>0.1021504724247092</v>
      </c>
      <c r="X466" s="5">
        <f t="shared" si="78"/>
        <v>0.008939076012468615</v>
      </c>
      <c r="Y466" s="5">
        <f t="shared" si="78"/>
        <v>0.002741154923769209</v>
      </c>
      <c r="Z466" s="5">
        <f t="shared" si="78"/>
        <v>0.0016616735599839897</v>
      </c>
      <c r="AA466" s="5">
        <f t="shared" si="78"/>
        <v>0.0009824493310854245</v>
      </c>
      <c r="AB466" s="5">
        <f t="shared" si="78"/>
        <v>0.0032627020995306074</v>
      </c>
      <c r="AC466" s="5">
        <f t="shared" si="78"/>
        <v>0.0026198648828944654</v>
      </c>
      <c r="AD466" s="5">
        <f t="shared" si="78"/>
        <v>0.00019406406539959004</v>
      </c>
      <c r="AE466" s="5">
        <f t="shared" si="78"/>
        <v>0.0018678666294710542</v>
      </c>
      <c r="AF466" s="5">
        <f t="shared" si="78"/>
        <v>0.0037114752507671593</v>
      </c>
      <c r="AG466" s="5">
        <f t="shared" si="78"/>
        <v>0.001382706465972079</v>
      </c>
      <c r="AH466" s="5">
        <f t="shared" si="78"/>
        <v>0.0026441228910694145</v>
      </c>
    </row>
    <row r="467" spans="2:34" ht="4.5" customHeight="1"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9.75" customHeight="1">
      <c r="A468" s="4" t="s">
        <v>142</v>
      </c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2:34" ht="9.75" customHeight="1">
      <c r="B469" s="6" t="s">
        <v>132</v>
      </c>
      <c r="C469" s="2">
        <v>214</v>
      </c>
      <c r="D469" s="2">
        <v>395</v>
      </c>
      <c r="E469" s="2">
        <v>433</v>
      </c>
      <c r="F469" s="2">
        <v>1313</v>
      </c>
      <c r="G469" s="2">
        <v>129</v>
      </c>
      <c r="H469" s="2">
        <v>1023</v>
      </c>
      <c r="I469" s="2">
        <v>7604</v>
      </c>
      <c r="J469" s="2">
        <v>25370</v>
      </c>
      <c r="K469" s="2">
        <v>526</v>
      </c>
      <c r="L469" s="2">
        <v>1366</v>
      </c>
      <c r="M469" s="2">
        <v>243</v>
      </c>
      <c r="N469" s="2">
        <v>3295</v>
      </c>
      <c r="O469" s="2">
        <v>571</v>
      </c>
      <c r="P469" s="2">
        <v>365</v>
      </c>
      <c r="Q469" s="2">
        <v>511</v>
      </c>
      <c r="R469" s="2">
        <v>559</v>
      </c>
      <c r="S469" s="2">
        <v>2188</v>
      </c>
      <c r="T469" s="2">
        <v>1674</v>
      </c>
      <c r="U469" s="2">
        <v>1473</v>
      </c>
      <c r="V469" s="2">
        <v>864</v>
      </c>
      <c r="W469" s="2">
        <v>3816</v>
      </c>
      <c r="X469" s="2">
        <v>438</v>
      </c>
      <c r="Y469" s="2">
        <v>157</v>
      </c>
      <c r="Z469" s="2">
        <v>109</v>
      </c>
      <c r="AA469" s="2">
        <v>46</v>
      </c>
      <c r="AB469" s="2">
        <v>177</v>
      </c>
      <c r="AC469" s="2">
        <v>155</v>
      </c>
      <c r="AD469" s="2">
        <v>28</v>
      </c>
      <c r="AE469" s="2">
        <v>94</v>
      </c>
      <c r="AF469" s="2">
        <v>304</v>
      </c>
      <c r="AG469" s="2">
        <v>101</v>
      </c>
      <c r="AH469" s="2">
        <v>173</v>
      </c>
    </row>
    <row r="470" spans="1:34" ht="9.75" customHeight="1">
      <c r="A470" s="4" t="s">
        <v>143</v>
      </c>
      <c r="C470" s="3">
        <v>214</v>
      </c>
      <c r="D470" s="3">
        <v>395</v>
      </c>
      <c r="E470" s="3">
        <v>433</v>
      </c>
      <c r="F470" s="3">
        <v>1313</v>
      </c>
      <c r="G470" s="3">
        <v>129</v>
      </c>
      <c r="H470" s="3">
        <v>1023</v>
      </c>
      <c r="I470" s="3">
        <v>7604</v>
      </c>
      <c r="J470" s="3">
        <v>25370</v>
      </c>
      <c r="K470" s="3">
        <v>526</v>
      </c>
      <c r="L470" s="3">
        <v>1366</v>
      </c>
      <c r="M470" s="3">
        <v>243</v>
      </c>
      <c r="N470" s="3">
        <v>3295</v>
      </c>
      <c r="O470" s="3">
        <v>571</v>
      </c>
      <c r="P470" s="3">
        <v>365</v>
      </c>
      <c r="Q470" s="3">
        <v>511</v>
      </c>
      <c r="R470" s="3">
        <v>559</v>
      </c>
      <c r="S470" s="3">
        <v>2188</v>
      </c>
      <c r="T470" s="3">
        <v>1674</v>
      </c>
      <c r="U470" s="3">
        <v>1473</v>
      </c>
      <c r="V470" s="3">
        <v>864</v>
      </c>
      <c r="W470" s="3">
        <v>3816</v>
      </c>
      <c r="X470" s="3">
        <v>438</v>
      </c>
      <c r="Y470" s="3">
        <v>157</v>
      </c>
      <c r="Z470" s="3">
        <v>109</v>
      </c>
      <c r="AA470" s="3">
        <v>46</v>
      </c>
      <c r="AB470" s="3">
        <v>177</v>
      </c>
      <c r="AC470" s="3">
        <v>155</v>
      </c>
      <c r="AD470" s="3">
        <v>28</v>
      </c>
      <c r="AE470" s="3">
        <v>94</v>
      </c>
      <c r="AF470" s="3">
        <v>304</v>
      </c>
      <c r="AG470" s="3">
        <v>101</v>
      </c>
      <c r="AH470" s="3">
        <v>173</v>
      </c>
    </row>
    <row r="471" spans="2:34" s="5" customFormat="1" ht="9.75" customHeight="1">
      <c r="B471" s="7" t="s">
        <v>144</v>
      </c>
      <c r="C471" s="5">
        <f aca="true" t="shared" si="79" ref="C471:AH471">C470/55714</f>
        <v>0.0038410453386940446</v>
      </c>
      <c r="D471" s="5">
        <f t="shared" si="79"/>
        <v>0.007089779947589475</v>
      </c>
      <c r="E471" s="5">
        <f t="shared" si="79"/>
        <v>0.007771834727357576</v>
      </c>
      <c r="F471" s="5">
        <f t="shared" si="79"/>
        <v>0.023566787521987292</v>
      </c>
      <c r="G471" s="5">
        <f t="shared" si="79"/>
        <v>0.0023153964892127653</v>
      </c>
      <c r="H471" s="5">
        <f t="shared" si="79"/>
        <v>0.018361632623757045</v>
      </c>
      <c r="I471" s="5">
        <f t="shared" si="79"/>
        <v>0.13648275119359587</v>
      </c>
      <c r="J471" s="5">
        <f t="shared" si="79"/>
        <v>0.4553613095451772</v>
      </c>
      <c r="K471" s="5">
        <f t="shared" si="79"/>
        <v>0.009441074056790035</v>
      </c>
      <c r="L471" s="5">
        <f t="shared" si="79"/>
        <v>0.024518074451663853</v>
      </c>
      <c r="M471" s="5">
        <f t="shared" si="79"/>
        <v>0.00436156082851707</v>
      </c>
      <c r="N471" s="5">
        <f t="shared" si="79"/>
        <v>0.05914132892989195</v>
      </c>
      <c r="O471" s="5">
        <f t="shared" si="79"/>
        <v>0.010248770506515417</v>
      </c>
      <c r="P471" s="5">
        <f t="shared" si="79"/>
        <v>0.006551315647772553</v>
      </c>
      <c r="Q471" s="5">
        <f t="shared" si="79"/>
        <v>0.009171841906881573</v>
      </c>
      <c r="R471" s="5">
        <f t="shared" si="79"/>
        <v>0.01003338478658865</v>
      </c>
      <c r="S471" s="5">
        <f t="shared" si="79"/>
        <v>0.03927199626664752</v>
      </c>
      <c r="T471" s="5">
        <f t="shared" si="79"/>
        <v>0.030046307929784254</v>
      </c>
      <c r="U471" s="5">
        <f t="shared" si="79"/>
        <v>0.026438597121010876</v>
      </c>
      <c r="V471" s="5">
        <f t="shared" si="79"/>
        <v>0.015507771834727357</v>
      </c>
      <c r="W471" s="5">
        <f t="shared" si="79"/>
        <v>0.0684926589367125</v>
      </c>
      <c r="X471" s="5">
        <f t="shared" si="79"/>
        <v>0.007861578777327063</v>
      </c>
      <c r="Y471" s="5">
        <f t="shared" si="79"/>
        <v>0.0028179631690418926</v>
      </c>
      <c r="Z471" s="5">
        <f t="shared" si="79"/>
        <v>0.001956420289334817</v>
      </c>
      <c r="AA471" s="5">
        <f t="shared" si="79"/>
        <v>0.0008256452597192807</v>
      </c>
      <c r="AB471" s="5">
        <f t="shared" si="79"/>
        <v>0.0031769393689198406</v>
      </c>
      <c r="AC471" s="5">
        <f t="shared" si="79"/>
        <v>0.0027820655490540976</v>
      </c>
      <c r="AD471" s="5">
        <f t="shared" si="79"/>
        <v>0.0005025666798291273</v>
      </c>
      <c r="AE471" s="5">
        <f t="shared" si="79"/>
        <v>0.001687188139426356</v>
      </c>
      <c r="AF471" s="5">
        <f t="shared" si="79"/>
        <v>0.005456438238144811</v>
      </c>
      <c r="AG471" s="5">
        <f t="shared" si="79"/>
        <v>0.0018128298093836378</v>
      </c>
      <c r="AH471" s="5">
        <f t="shared" si="79"/>
        <v>0.003105144128944251</v>
      </c>
    </row>
    <row r="472" spans="2:34" ht="4.5" customHeight="1"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2:34" ht="9.75" customHeight="1"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</sheetData>
  <sheetProtection/>
  <printOptions/>
  <pageMargins left="0.9" right="0.9" top="1" bottom="0.8" header="0.3" footer="0.3"/>
  <pageSetup firstPageNumber="500" useFirstPageNumber="1" fitToHeight="0" fitToWidth="0" horizontalDpi="600" verticalDpi="600" orientation="portrait" r:id="rId1"/>
  <headerFooter alignWithMargins="0">
    <oddHeader>&amp;C&amp;"Arial,Bold"Supplement to the Statement of Vote
Counties by State Assembly Districts for United States Senator</oddHeader>
    <oddFooter>&amp;C&amp;"Arial,Bold"&amp;8&amp;P</oddFooter>
  </headerFooter>
  <rowBreaks count="3" manualBreakCount="3">
    <brk id="139" max="33" man="1"/>
    <brk id="279" max="33" man="1"/>
    <brk id="420" max="33" man="1"/>
  </rowBreaks>
  <colBreaks count="5" manualBreakCount="5">
    <brk id="8" max="470" man="1"/>
    <brk id="14" max="470" man="1"/>
    <brk id="20" max="470" man="1"/>
    <brk id="26" max="470" man="1"/>
    <brk id="32" max="4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2018-11-02T22:58:04Z</cp:lastPrinted>
  <dcterms:modified xsi:type="dcterms:W3CDTF">2018-11-06T00:48:04Z</dcterms:modified>
  <cp:category/>
  <cp:version/>
  <cp:contentType/>
  <cp:contentStatus/>
</cp:coreProperties>
</file>