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swebdev\transmit\cdn\elections\sov\2022-primary\ssov\"/>
    </mc:Choice>
  </mc:AlternateContent>
  <xr:revisionPtr revIDLastSave="0" documentId="13_ncr:1_{8AEF4673-0AD9-420B-9858-7620DC6D0FB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SOV Statewide Office SD Export" sheetId="1" r:id="rId1"/>
  </sheets>
  <definedNames>
    <definedName name="_xlnm.Print_Area" localSheetId="0">'SSOV Statewide Office SD Export'!$A$1:$Y$275</definedName>
    <definedName name="_xlnm.Print_Titles" localSheetId="0">'SSOV Statewide Office SD Export'!$A:$B,'SSOV Statewide Office SD Export'!$1:$2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75" i="1" l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<sst xmlns="http://schemas.openxmlformats.org/spreadsheetml/2006/main" count="280" uniqueCount="128">
  <si>
    <t>John Thompson Parker</t>
  </si>
  <si>
    <t>Daphne Bradford</t>
  </si>
  <si>
    <t>Eleanor Garcia</t>
  </si>
  <si>
    <t>Don J. Grundmann</t>
  </si>
  <si>
    <t>Deon D. Jenkins</t>
  </si>
  <si>
    <t>DEM</t>
  </si>
  <si>
    <t>REP</t>
  </si>
  <si>
    <t>GRN</t>
  </si>
  <si>
    <t>PF</t>
  </si>
  <si>
    <t>NPP</t>
  </si>
  <si>
    <t>Butte</t>
  </si>
  <si>
    <t>Colusa</t>
  </si>
  <si>
    <t>Glenn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</si>
  <si>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</si>
  <si>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</si>
  <si>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</si>
  <si>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</si>
  <si>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</si>
  <si>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</si>
  <si>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</si>
  <si>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</si>
  <si>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Sutter</t>
  </si>
  <si>
    <t>Tehama</t>
  </si>
  <si>
    <t>Yuba</t>
  </si>
  <si>
    <t>State Senate 1</t>
  </si>
  <si>
    <t>Del Norte</t>
  </si>
  <si>
    <t>Humboldt</t>
  </si>
  <si>
    <t>Lake</t>
  </si>
  <si>
    <t>Marin</t>
  </si>
  <si>
    <t>Mendocino</t>
  </si>
  <si>
    <t>San Francisco</t>
  </si>
  <si>
    <t>Sonoma</t>
  </si>
  <si>
    <t>Trinity</t>
  </si>
  <si>
    <t>State Senate 2</t>
  </si>
  <si>
    <t>Contra Costa</t>
  </si>
  <si>
    <t>Napa</t>
  </si>
  <si>
    <t>Sacramento</t>
  </si>
  <si>
    <t>Solano</t>
  </si>
  <si>
    <t>Yolo</t>
  </si>
  <si>
    <t>State Senate 3</t>
  </si>
  <si>
    <t>Alpine</t>
  </si>
  <si>
    <t>Amador</t>
  </si>
  <si>
    <t>Calaveras</t>
  </si>
  <si>
    <t>El Dorado</t>
  </si>
  <si>
    <t>Inyo</t>
  </si>
  <si>
    <t>Madera</t>
  </si>
  <si>
    <t>Mariposa</t>
  </si>
  <si>
    <t>Merced</t>
  </si>
  <si>
    <t>Mono</t>
  </si>
  <si>
    <t>Stanislaus</t>
  </si>
  <si>
    <t>Tuolumne</t>
  </si>
  <si>
    <t>State Senate 4</t>
  </si>
  <si>
    <t>Alameda</t>
  </si>
  <si>
    <t>San Joaquin</t>
  </si>
  <si>
    <t>State Senate 5</t>
  </si>
  <si>
    <t>State Senate 6</t>
  </si>
  <si>
    <t>State Senate 7</t>
  </si>
  <si>
    <t>State Senate 8</t>
  </si>
  <si>
    <t>State Senate 9</t>
  </si>
  <si>
    <t>Santa Clara</t>
  </si>
  <si>
    <t>State Senate 10</t>
  </si>
  <si>
    <t>San Mateo</t>
  </si>
  <si>
    <t>State Senate 11</t>
  </si>
  <si>
    <t>Fresno</t>
  </si>
  <si>
    <t>Kern</t>
  </si>
  <si>
    <t>Tulare</t>
  </si>
  <si>
    <t>State Senate 12</t>
  </si>
  <si>
    <t>State Senate 13</t>
  </si>
  <si>
    <t>State Senate 14</t>
  </si>
  <si>
    <t>State Senate 15</t>
  </si>
  <si>
    <t>Kings</t>
  </si>
  <si>
    <t>State Senate 16</t>
  </si>
  <si>
    <t>Monterey</t>
  </si>
  <si>
    <t>San Benito</t>
  </si>
  <si>
    <t>San Luis Obispo</t>
  </si>
  <si>
    <t>Santa Cruz</t>
  </si>
  <si>
    <t>State Senate 17</t>
  </si>
  <si>
    <t>Imperial</t>
  </si>
  <si>
    <t>Riverside</t>
  </si>
  <si>
    <t>San Bernardino</t>
  </si>
  <si>
    <t>San Diego</t>
  </si>
  <si>
    <t>State Senate 18</t>
  </si>
  <si>
    <t>State Senate 19</t>
  </si>
  <si>
    <t>Los Angeles</t>
  </si>
  <si>
    <t>State Senate 20</t>
  </si>
  <si>
    <t>Santa Barbara</t>
  </si>
  <si>
    <t>Ventura</t>
  </si>
  <si>
    <t>State Senate 21</t>
  </si>
  <si>
    <t>State Senate 22</t>
  </si>
  <si>
    <t>State Senate 23</t>
  </si>
  <si>
    <t>State Senate 24</t>
  </si>
  <si>
    <t>State Senate 25</t>
  </si>
  <si>
    <t>State Senate 26</t>
  </si>
  <si>
    <t>State Senate 27</t>
  </si>
  <si>
    <t>State Senate 28</t>
  </si>
  <si>
    <t>State Senate 29</t>
  </si>
  <si>
    <t>Orange</t>
  </si>
  <si>
    <t>State Senate 30</t>
  </si>
  <si>
    <t>State Senate 31</t>
  </si>
  <si>
    <t>State Senate 32</t>
  </si>
  <si>
    <t>State Senate 33</t>
  </si>
  <si>
    <t>State Senate 34</t>
  </si>
  <si>
    <t>State Senate 35</t>
  </si>
  <si>
    <t>State Senate 36</t>
  </si>
  <si>
    <t>State Senate 37</t>
  </si>
  <si>
    <t>State Senate 38</t>
  </si>
  <si>
    <t>State Senate 39</t>
  </si>
  <si>
    <t>State Senate 40</t>
  </si>
  <si>
    <t>District Totals</t>
  </si>
  <si>
    <t>Percent</t>
  </si>
  <si>
    <t>Jon 
Elist</t>
  </si>
  <si>
    <t>Sarah 
Sun 
Liew</t>
  </si>
  <si>
    <t>Dan 
O'Dowd</t>
  </si>
  <si>
    <t>Akinyemi 
Agbede</t>
  </si>
  <si>
    <t>Alex 
Padilla</t>
  </si>
  <si>
    <t>Douglas 
Howard 
Pierce</t>
  </si>
  <si>
    <t>Obaidul 
Huq 
Pirjada</t>
  </si>
  <si>
    <t>Timothy J 
Ursich</t>
  </si>
  <si>
    <t>James P. 
Bradley</t>
  </si>
  <si>
    <t>Myron L. 
Hall</t>
  </si>
  <si>
    <t>Robert 
George 
Lucero, Jr</t>
  </si>
  <si>
    <t>Mark P. 
Meuser</t>
  </si>
  <si>
    <t>Enrique 
Petris</t>
  </si>
  <si>
    <t>Chuck 
Smith</t>
  </si>
  <si>
    <t>Carlos 
Guillermo 
Tapia</t>
  </si>
  <si>
    <t>Cordie 
Williams</t>
  </si>
  <si>
    <t>James 
"Henk" 
Conn</t>
  </si>
  <si>
    <t>Pamela
 Elizondo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</si>
</sst>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color rgb="FF000000"/>
      <name val="Arial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0" borderId="0" xfId="0" applyFont="1"/>
    <xf numFmtId="49" fontId="2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7"/>
  <sheetViews>
    <sheetView tabSelected="1" zoomScale="85" zoomScaleNormal="85" zoomScaleSheetLayoutView="85" zoomScalePageLayoutView="120" workbookViewId="0">
      <selection activeCell="D143" sqref="D143"/>
    </sheetView>
  </sheetViews>
  <sheetFormatPr defaultColWidth="7.6640625" defaultRowHeight="9.9" customHeight="1" x14ac:dyDescent="0.2"/>
  <cols>
    <col min="1" max="1" width="2.6640625" style="5" customWidth="1"/>
    <col min="2" max="2" width="20.6640625" style="13" customWidth="1"/>
    <col min="3" max="6" width="7.6640625" style="5"/>
    <col min="7" max="7" width="7.44140625" style="5" bestFit="1" customWidth="1"/>
    <col min="8" max="8" width="8.6640625" style="5" bestFit="1" customWidth="1"/>
    <col min="9" max="9" width="8.6640625" style="5" customWidth="1"/>
    <col min="10" max="12" width="7.6640625" style="5"/>
    <col min="13" max="13" width="9.33203125" style="5" bestFit="1" customWidth="1"/>
    <col min="14" max="16" width="7.6640625" style="5"/>
    <col min="17" max="17" width="8.6640625" style="5" bestFit="1" customWidth="1"/>
    <col min="18" max="19" width="7.6640625" style="5"/>
    <col min="20" max="20" width="8" style="5" bestFit="1" customWidth="1"/>
    <col min="21" max="21" width="8.44140625" style="5" customWidth="1"/>
    <col min="22" max="23" width="7.6640625" style="5"/>
    <col min="24" max="24" width="10.109375" style="5" customWidth="1"/>
    <col min="25" max="16384" width="7.6640625" style="5"/>
  </cols>
  <sheetData>
    <row r="1" spans="1:25" s="14" customFormat="1" ht="30" customHeight="1" x14ac:dyDescent="0.2">
      <c r="C1" s="15" t="s">
        <v>113</v>
      </c>
      <c r="D1" s="15" t="s">
        <v>112</v>
      </c>
      <c r="E1" s="15" t="s">
        <v>114</v>
      </c>
      <c r="F1" s="15" t="s">
        <v>115</v>
      </c>
      <c r="G1" s="15" t="s">
        <v>116</v>
      </c>
      <c r="H1" s="15" t="s">
        <v>117</v>
      </c>
      <c r="I1" s="15" t="s">
        <v>118</v>
      </c>
      <c r="J1" s="15" t="s">
        <v>110</v>
      </c>
      <c r="K1" s="15" t="s">
        <v>119</v>
      </c>
      <c r="L1" s="15" t="s">
        <v>111</v>
      </c>
      <c r="M1" s="15" t="s">
        <v>120</v>
      </c>
      <c r="N1" s="15" t="s">
        <v>121</v>
      </c>
      <c r="O1" s="15" t="s">
        <v>122</v>
      </c>
      <c r="P1" s="15" t="s">
        <v>123</v>
      </c>
      <c r="Q1" s="15" t="s">
        <v>124</v>
      </c>
      <c r="R1" s="15" t="s">
        <v>125</v>
      </c>
      <c r="S1" s="15" t="s">
        <v>126</v>
      </c>
      <c r="T1" s="15" t="s">
        <v>127</v>
      </c>
      <c r="U1" s="15" t="s">
        <v>0</v>
      </c>
      <c r="V1" s="15" t="s">
        <v>1</v>
      </c>
      <c r="W1" s="15" t="s">
        <v>2</v>
      </c>
      <c r="X1" s="15" t="s">
        <v>3</v>
      </c>
      <c r="Y1" s="15" t="s">
        <v>4</v>
      </c>
    </row>
    <row r="2" spans="1:25" s="14" customFormat="1" ht="9.9" customHeight="1" x14ac:dyDescent="0.2">
      <c r="C2" s="15" t="s">
        <v>5</v>
      </c>
      <c r="D2" s="15" t="s">
        <v>5</v>
      </c>
      <c r="E2" s="15" t="s">
        <v>5</v>
      </c>
      <c r="F2" s="15" t="s">
        <v>5</v>
      </c>
      <c r="G2" s="15" t="s">
        <v>5</v>
      </c>
      <c r="H2" s="15" t="s">
        <v>5</v>
      </c>
      <c r="I2" s="15" t="s">
        <v>6</v>
      </c>
      <c r="J2" s="15" t="s">
        <v>6</v>
      </c>
      <c r="K2" s="15" t="s">
        <v>6</v>
      </c>
      <c r="L2" s="15" t="s">
        <v>6</v>
      </c>
      <c r="M2" s="15" t="s">
        <v>6</v>
      </c>
      <c r="N2" s="15" t="s">
        <v>6</v>
      </c>
      <c r="O2" s="15" t="s">
        <v>6</v>
      </c>
      <c r="P2" s="15" t="s">
        <v>6</v>
      </c>
      <c r="Q2" s="15" t="s">
        <v>6</v>
      </c>
      <c r="R2" s="15" t="s">
        <v>6</v>
      </c>
      <c r="S2" s="15" t="s">
        <v>7</v>
      </c>
      <c r="T2" s="15" t="s">
        <v>7</v>
      </c>
      <c r="U2" s="15" t="s">
        <v>8</v>
      </c>
      <c r="V2" s="15" t="s">
        <v>9</v>
      </c>
      <c r="W2" s="15" t="s">
        <v>9</v>
      </c>
      <c r="X2" s="15" t="s">
        <v>9</v>
      </c>
      <c r="Y2" s="15" t="s">
        <v>9</v>
      </c>
    </row>
    <row r="3" spans="1:25" s="1" customFormat="1" ht="9.9" customHeight="1" x14ac:dyDescent="0.2">
      <c r="A3" s="3" t="s">
        <v>24</v>
      </c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9.9" customHeight="1" x14ac:dyDescent="0.2">
      <c r="B4" s="10" t="s">
        <v>10</v>
      </c>
      <c r="C4" s="4">
        <v>198</v>
      </c>
      <c r="D4" s="4">
        <v>272</v>
      </c>
      <c r="E4" s="4">
        <v>19377</v>
      </c>
      <c r="F4" s="4">
        <v>828</v>
      </c>
      <c r="G4" s="4">
        <v>104</v>
      </c>
      <c r="H4" s="4">
        <v>260</v>
      </c>
      <c r="I4" s="4">
        <v>2753</v>
      </c>
      <c r="J4" s="4">
        <v>2407</v>
      </c>
      <c r="K4" s="4">
        <v>551</v>
      </c>
      <c r="L4" s="4">
        <v>353</v>
      </c>
      <c r="M4" s="4">
        <v>847</v>
      </c>
      <c r="N4" s="4">
        <v>8385</v>
      </c>
      <c r="O4" s="4">
        <v>599</v>
      </c>
      <c r="P4" s="4">
        <v>3842</v>
      </c>
      <c r="Q4" s="4">
        <v>166</v>
      </c>
      <c r="R4" s="4">
        <v>3660</v>
      </c>
      <c r="S4" s="4">
        <v>294</v>
      </c>
      <c r="T4" s="4">
        <v>208</v>
      </c>
      <c r="U4" s="4">
        <v>581</v>
      </c>
      <c r="V4" s="4">
        <v>162</v>
      </c>
      <c r="W4" s="4">
        <v>214</v>
      </c>
      <c r="X4" s="4">
        <v>80</v>
      </c>
      <c r="Y4" s="4">
        <v>27</v>
      </c>
    </row>
    <row r="5" spans="1:25" s="1" customFormat="1" ht="9.9" customHeight="1" x14ac:dyDescent="0.2">
      <c r="B5" s="10" t="s">
        <v>11</v>
      </c>
      <c r="C5" s="4">
        <v>15</v>
      </c>
      <c r="D5" s="4">
        <v>18</v>
      </c>
      <c r="E5" s="4">
        <v>849</v>
      </c>
      <c r="F5" s="4">
        <v>90</v>
      </c>
      <c r="G5" s="4">
        <v>29</v>
      </c>
      <c r="H5" s="4">
        <v>38</v>
      </c>
      <c r="I5" s="4">
        <v>300</v>
      </c>
      <c r="J5" s="4">
        <v>79</v>
      </c>
      <c r="K5" s="4">
        <v>119</v>
      </c>
      <c r="L5" s="4">
        <v>45</v>
      </c>
      <c r="M5" s="4">
        <v>26</v>
      </c>
      <c r="N5" s="4">
        <v>803</v>
      </c>
      <c r="O5" s="4">
        <v>88</v>
      </c>
      <c r="P5" s="4">
        <v>366</v>
      </c>
      <c r="Q5" s="4">
        <v>29</v>
      </c>
      <c r="R5" s="4">
        <v>354</v>
      </c>
      <c r="S5" s="4">
        <v>8</v>
      </c>
      <c r="T5" s="4">
        <v>6</v>
      </c>
      <c r="U5" s="4">
        <v>19</v>
      </c>
      <c r="V5" s="4">
        <v>15</v>
      </c>
      <c r="W5" s="4">
        <v>26</v>
      </c>
      <c r="X5" s="4">
        <v>5</v>
      </c>
      <c r="Y5" s="4">
        <v>2</v>
      </c>
    </row>
    <row r="6" spans="1:25" s="1" customFormat="1" ht="9.9" customHeight="1" x14ac:dyDescent="0.2">
      <c r="B6" s="10" t="s">
        <v>12</v>
      </c>
      <c r="C6" s="4">
        <v>12</v>
      </c>
      <c r="D6" s="4">
        <v>30</v>
      </c>
      <c r="E6" s="4">
        <v>1342</v>
      </c>
      <c r="F6" s="4">
        <v>102</v>
      </c>
      <c r="G6" s="4">
        <v>7</v>
      </c>
      <c r="H6" s="4">
        <v>17</v>
      </c>
      <c r="I6" s="4">
        <v>545</v>
      </c>
      <c r="J6" s="4">
        <v>195</v>
      </c>
      <c r="K6" s="4">
        <v>223</v>
      </c>
      <c r="L6" s="4">
        <v>49</v>
      </c>
      <c r="M6" s="4">
        <v>135</v>
      </c>
      <c r="N6" s="4">
        <v>1503</v>
      </c>
      <c r="O6" s="4">
        <v>156</v>
      </c>
      <c r="P6" s="4">
        <v>618</v>
      </c>
      <c r="Q6" s="4">
        <v>27</v>
      </c>
      <c r="R6" s="4">
        <v>523</v>
      </c>
      <c r="S6" s="4">
        <v>24</v>
      </c>
      <c r="T6" s="4">
        <v>19</v>
      </c>
      <c r="U6" s="4">
        <v>28</v>
      </c>
      <c r="V6" s="4">
        <v>24</v>
      </c>
      <c r="W6" s="4">
        <v>33</v>
      </c>
      <c r="X6" s="4">
        <v>27</v>
      </c>
      <c r="Y6" s="4">
        <v>3</v>
      </c>
    </row>
    <row r="7" spans="1:25" s="1" customFormat="1" ht="9.9" customHeight="1" x14ac:dyDescent="0.2">
      <c r="B7" s="10" t="s">
        <v>13</v>
      </c>
      <c r="C7" s="4">
        <v>18</v>
      </c>
      <c r="D7" s="4">
        <v>21</v>
      </c>
      <c r="E7" s="4">
        <v>1113</v>
      </c>
      <c r="F7" s="4">
        <v>79</v>
      </c>
      <c r="G7" s="4">
        <v>14</v>
      </c>
      <c r="H7" s="4">
        <v>22</v>
      </c>
      <c r="I7" s="4">
        <v>340</v>
      </c>
      <c r="J7" s="4">
        <v>175</v>
      </c>
      <c r="K7" s="4">
        <v>96</v>
      </c>
      <c r="L7" s="4">
        <v>64</v>
      </c>
      <c r="M7" s="4">
        <v>111</v>
      </c>
      <c r="N7" s="4">
        <v>1821</v>
      </c>
      <c r="O7" s="4">
        <v>36</v>
      </c>
      <c r="P7" s="4">
        <v>1418</v>
      </c>
      <c r="Q7" s="4">
        <v>32</v>
      </c>
      <c r="R7" s="4">
        <v>720</v>
      </c>
      <c r="S7" s="4">
        <v>19</v>
      </c>
      <c r="T7" s="4">
        <v>29</v>
      </c>
      <c r="U7" s="4">
        <v>37</v>
      </c>
      <c r="V7" s="4">
        <v>18</v>
      </c>
      <c r="W7" s="4">
        <v>27</v>
      </c>
      <c r="X7" s="4">
        <v>17</v>
      </c>
      <c r="Y7" s="4">
        <v>4</v>
      </c>
    </row>
    <row r="8" spans="1:25" s="1" customFormat="1" ht="9.9" customHeight="1" x14ac:dyDescent="0.2">
      <c r="B8" s="10" t="s">
        <v>14</v>
      </c>
      <c r="C8" s="4">
        <v>7</v>
      </c>
      <c r="D8" s="4">
        <v>19</v>
      </c>
      <c r="E8" s="4">
        <v>380</v>
      </c>
      <c r="F8" s="4">
        <v>27</v>
      </c>
      <c r="G8" s="4">
        <v>5</v>
      </c>
      <c r="H8" s="4">
        <v>11</v>
      </c>
      <c r="I8" s="4">
        <v>146</v>
      </c>
      <c r="J8" s="4">
        <v>65</v>
      </c>
      <c r="K8" s="4">
        <v>34</v>
      </c>
      <c r="L8" s="4">
        <v>18</v>
      </c>
      <c r="M8" s="4">
        <v>22</v>
      </c>
      <c r="N8" s="4">
        <v>538</v>
      </c>
      <c r="O8" s="4">
        <v>10</v>
      </c>
      <c r="P8" s="4">
        <v>387</v>
      </c>
      <c r="Q8" s="4">
        <v>4</v>
      </c>
      <c r="R8" s="4">
        <v>220</v>
      </c>
      <c r="S8" s="4">
        <v>6</v>
      </c>
      <c r="T8" s="4">
        <v>12</v>
      </c>
      <c r="U8" s="4">
        <v>21</v>
      </c>
      <c r="V8" s="4">
        <v>6</v>
      </c>
      <c r="W8" s="4">
        <v>5</v>
      </c>
      <c r="X8" s="4">
        <v>6</v>
      </c>
      <c r="Y8" s="4">
        <v>0</v>
      </c>
    </row>
    <row r="9" spans="1:25" s="1" customFormat="1" ht="9.9" customHeight="1" x14ac:dyDescent="0.2">
      <c r="B9" s="10" t="s">
        <v>15</v>
      </c>
      <c r="C9" s="4">
        <v>140</v>
      </c>
      <c r="D9" s="4">
        <v>102</v>
      </c>
      <c r="E9" s="4">
        <v>15085</v>
      </c>
      <c r="F9" s="4">
        <v>437</v>
      </c>
      <c r="G9" s="4">
        <v>78</v>
      </c>
      <c r="H9" s="4">
        <v>149</v>
      </c>
      <c r="I9" s="4">
        <v>771</v>
      </c>
      <c r="J9" s="4">
        <v>1865</v>
      </c>
      <c r="K9" s="4">
        <v>268</v>
      </c>
      <c r="L9" s="4">
        <v>201</v>
      </c>
      <c r="M9" s="4">
        <v>114</v>
      </c>
      <c r="N9" s="4">
        <v>7156</v>
      </c>
      <c r="O9" s="4">
        <v>84</v>
      </c>
      <c r="P9" s="4">
        <v>2660</v>
      </c>
      <c r="Q9" s="4">
        <v>30</v>
      </c>
      <c r="R9" s="4">
        <v>1324</v>
      </c>
      <c r="S9" s="4">
        <v>220</v>
      </c>
      <c r="T9" s="4">
        <v>112</v>
      </c>
      <c r="U9" s="4">
        <v>311</v>
      </c>
      <c r="V9" s="4">
        <v>103</v>
      </c>
      <c r="W9" s="4">
        <v>119</v>
      </c>
      <c r="X9" s="4">
        <v>64</v>
      </c>
      <c r="Y9" s="4">
        <v>13</v>
      </c>
    </row>
    <row r="10" spans="1:25" s="1" customFormat="1" ht="9.9" customHeight="1" x14ac:dyDescent="0.2">
      <c r="B10" s="10" t="s">
        <v>16</v>
      </c>
      <c r="C10" s="4">
        <v>75</v>
      </c>
      <c r="D10" s="4">
        <v>102</v>
      </c>
      <c r="E10" s="4">
        <v>6928</v>
      </c>
      <c r="F10" s="4">
        <v>315</v>
      </c>
      <c r="G10" s="4">
        <v>81</v>
      </c>
      <c r="H10" s="4">
        <v>138</v>
      </c>
      <c r="I10" s="4">
        <v>998</v>
      </c>
      <c r="J10" s="4">
        <v>2020</v>
      </c>
      <c r="K10" s="4">
        <v>334</v>
      </c>
      <c r="L10" s="4">
        <v>180</v>
      </c>
      <c r="M10" s="4">
        <v>166</v>
      </c>
      <c r="N10" s="4">
        <v>4475</v>
      </c>
      <c r="O10" s="4">
        <v>58</v>
      </c>
      <c r="P10" s="4">
        <v>1636</v>
      </c>
      <c r="Q10" s="4">
        <v>61</v>
      </c>
      <c r="R10" s="4">
        <v>1476</v>
      </c>
      <c r="S10" s="4">
        <v>90</v>
      </c>
      <c r="T10" s="4">
        <v>77</v>
      </c>
      <c r="U10" s="4">
        <v>145</v>
      </c>
      <c r="V10" s="4">
        <v>77</v>
      </c>
      <c r="W10" s="4">
        <v>98</v>
      </c>
      <c r="X10" s="4">
        <v>43</v>
      </c>
      <c r="Y10" s="4">
        <v>10</v>
      </c>
    </row>
    <row r="11" spans="1:25" s="1" customFormat="1" ht="9.9" customHeight="1" x14ac:dyDescent="0.2">
      <c r="B11" s="10" t="s">
        <v>17</v>
      </c>
      <c r="C11" s="4">
        <v>26</v>
      </c>
      <c r="D11" s="4">
        <v>37</v>
      </c>
      <c r="E11" s="4">
        <v>2318</v>
      </c>
      <c r="F11" s="4">
        <v>105</v>
      </c>
      <c r="G11" s="4">
        <v>15</v>
      </c>
      <c r="H11" s="4">
        <v>49</v>
      </c>
      <c r="I11" s="4">
        <v>363</v>
      </c>
      <c r="J11" s="4">
        <v>393</v>
      </c>
      <c r="K11" s="4">
        <v>76</v>
      </c>
      <c r="L11" s="4">
        <v>56</v>
      </c>
      <c r="M11" s="4">
        <v>63</v>
      </c>
      <c r="N11" s="4">
        <v>1440</v>
      </c>
      <c r="O11" s="4">
        <v>39</v>
      </c>
      <c r="P11" s="4">
        <v>869</v>
      </c>
      <c r="Q11" s="4">
        <v>24</v>
      </c>
      <c r="R11" s="4">
        <v>592</v>
      </c>
      <c r="S11" s="4">
        <v>45</v>
      </c>
      <c r="T11" s="4">
        <v>40</v>
      </c>
      <c r="U11" s="4">
        <v>58</v>
      </c>
      <c r="V11" s="4">
        <v>24</v>
      </c>
      <c r="W11" s="4">
        <v>46</v>
      </c>
      <c r="X11" s="4">
        <v>13</v>
      </c>
      <c r="Y11" s="4">
        <v>3</v>
      </c>
    </row>
    <row r="12" spans="1:25" s="1" customFormat="1" ht="9.9" customHeight="1" x14ac:dyDescent="0.2">
      <c r="B12" s="10" t="s">
        <v>18</v>
      </c>
      <c r="C12" s="4">
        <v>202</v>
      </c>
      <c r="D12" s="4">
        <v>452</v>
      </c>
      <c r="E12" s="4">
        <v>13721</v>
      </c>
      <c r="F12" s="4">
        <v>796</v>
      </c>
      <c r="G12" s="4">
        <v>77</v>
      </c>
      <c r="H12" s="4">
        <v>289</v>
      </c>
      <c r="I12" s="4">
        <v>3304</v>
      </c>
      <c r="J12" s="4">
        <v>1648</v>
      </c>
      <c r="K12" s="4">
        <v>704</v>
      </c>
      <c r="L12" s="4">
        <v>441</v>
      </c>
      <c r="M12" s="4">
        <v>833</v>
      </c>
      <c r="N12" s="4">
        <v>13120</v>
      </c>
      <c r="O12" s="4">
        <v>254</v>
      </c>
      <c r="P12" s="4">
        <v>7150</v>
      </c>
      <c r="Q12" s="4">
        <v>176</v>
      </c>
      <c r="R12" s="4">
        <v>5196</v>
      </c>
      <c r="S12" s="4">
        <v>238</v>
      </c>
      <c r="T12" s="4">
        <v>195</v>
      </c>
      <c r="U12" s="4">
        <v>385</v>
      </c>
      <c r="V12" s="4">
        <v>197</v>
      </c>
      <c r="W12" s="4">
        <v>212</v>
      </c>
      <c r="X12" s="4">
        <v>109</v>
      </c>
      <c r="Y12" s="4">
        <v>49</v>
      </c>
    </row>
    <row r="13" spans="1:25" s="1" customFormat="1" ht="9.9" customHeight="1" x14ac:dyDescent="0.2">
      <c r="B13" s="10" t="s">
        <v>19</v>
      </c>
      <c r="C13" s="4">
        <v>5</v>
      </c>
      <c r="D13" s="4">
        <v>6</v>
      </c>
      <c r="E13" s="4">
        <v>413</v>
      </c>
      <c r="F13" s="4">
        <v>12</v>
      </c>
      <c r="G13" s="4">
        <v>1</v>
      </c>
      <c r="H13" s="4">
        <v>7</v>
      </c>
      <c r="I13" s="4">
        <v>37</v>
      </c>
      <c r="J13" s="4">
        <v>11</v>
      </c>
      <c r="K13" s="4">
        <v>13</v>
      </c>
      <c r="L13" s="4">
        <v>13</v>
      </c>
      <c r="M13" s="4">
        <v>13</v>
      </c>
      <c r="N13" s="4">
        <v>368</v>
      </c>
      <c r="O13" s="4">
        <v>3</v>
      </c>
      <c r="P13" s="4">
        <v>131</v>
      </c>
      <c r="Q13" s="4">
        <v>3</v>
      </c>
      <c r="R13" s="4">
        <v>84</v>
      </c>
      <c r="S13" s="4">
        <v>3</v>
      </c>
      <c r="T13" s="4">
        <v>8</v>
      </c>
      <c r="U13" s="4">
        <v>5</v>
      </c>
      <c r="V13" s="4">
        <v>5</v>
      </c>
      <c r="W13" s="4">
        <v>6</v>
      </c>
      <c r="X13" s="4">
        <v>1</v>
      </c>
      <c r="Y13" s="4">
        <v>0</v>
      </c>
    </row>
    <row r="14" spans="1:25" s="1" customFormat="1" ht="9.9" customHeight="1" x14ac:dyDescent="0.2">
      <c r="B14" s="10" t="s">
        <v>20</v>
      </c>
      <c r="C14" s="4">
        <v>50</v>
      </c>
      <c r="D14" s="4">
        <v>36</v>
      </c>
      <c r="E14" s="4">
        <v>4361</v>
      </c>
      <c r="F14" s="4">
        <v>208</v>
      </c>
      <c r="G14" s="4">
        <v>46</v>
      </c>
      <c r="H14" s="4">
        <v>63</v>
      </c>
      <c r="I14" s="4">
        <v>557</v>
      </c>
      <c r="J14" s="4">
        <v>256</v>
      </c>
      <c r="K14" s="4">
        <v>128</v>
      </c>
      <c r="L14" s="4">
        <v>80</v>
      </c>
      <c r="M14" s="4">
        <v>85</v>
      </c>
      <c r="N14" s="4">
        <v>2918</v>
      </c>
      <c r="O14" s="4">
        <v>56</v>
      </c>
      <c r="P14" s="4">
        <v>1769</v>
      </c>
      <c r="Q14" s="4">
        <v>36</v>
      </c>
      <c r="R14" s="4">
        <v>992</v>
      </c>
      <c r="S14" s="4">
        <v>68</v>
      </c>
      <c r="T14" s="4">
        <v>59</v>
      </c>
      <c r="U14" s="4">
        <v>106</v>
      </c>
      <c r="V14" s="4">
        <v>58</v>
      </c>
      <c r="W14" s="4">
        <v>53</v>
      </c>
      <c r="X14" s="4">
        <v>29</v>
      </c>
      <c r="Y14" s="4">
        <v>4</v>
      </c>
    </row>
    <row r="15" spans="1:25" s="1" customFormat="1" ht="9.9" customHeight="1" x14ac:dyDescent="0.2">
      <c r="B15" s="10" t="s">
        <v>21</v>
      </c>
      <c r="C15" s="4">
        <v>76</v>
      </c>
      <c r="D15" s="4">
        <v>95</v>
      </c>
      <c r="E15" s="4">
        <v>5661</v>
      </c>
      <c r="F15" s="4">
        <v>295</v>
      </c>
      <c r="G15" s="4">
        <v>87</v>
      </c>
      <c r="H15" s="4">
        <v>129</v>
      </c>
      <c r="I15" s="4">
        <v>1011</v>
      </c>
      <c r="J15" s="4">
        <v>1684</v>
      </c>
      <c r="K15" s="4">
        <v>370</v>
      </c>
      <c r="L15" s="4">
        <v>149</v>
      </c>
      <c r="M15" s="4">
        <v>156</v>
      </c>
      <c r="N15" s="4">
        <v>3843</v>
      </c>
      <c r="O15" s="4">
        <v>448</v>
      </c>
      <c r="P15" s="4">
        <v>2393</v>
      </c>
      <c r="Q15" s="4">
        <v>68</v>
      </c>
      <c r="R15" s="4">
        <v>1096</v>
      </c>
      <c r="S15" s="4">
        <v>79</v>
      </c>
      <c r="T15" s="4">
        <v>58</v>
      </c>
      <c r="U15" s="4">
        <v>103</v>
      </c>
      <c r="V15" s="4">
        <v>69</v>
      </c>
      <c r="W15" s="4">
        <v>91</v>
      </c>
      <c r="X15" s="4">
        <v>51</v>
      </c>
      <c r="Y15" s="4">
        <v>15</v>
      </c>
    </row>
    <row r="16" spans="1:25" s="1" customFormat="1" ht="9.9" customHeight="1" x14ac:dyDescent="0.2">
      <c r="B16" s="10" t="s">
        <v>22</v>
      </c>
      <c r="C16" s="4">
        <v>34</v>
      </c>
      <c r="D16" s="4">
        <v>118</v>
      </c>
      <c r="E16" s="4">
        <v>3238</v>
      </c>
      <c r="F16" s="4">
        <v>214</v>
      </c>
      <c r="G16" s="4">
        <v>25</v>
      </c>
      <c r="H16" s="4">
        <v>70</v>
      </c>
      <c r="I16" s="4">
        <v>1372</v>
      </c>
      <c r="J16" s="4">
        <v>443</v>
      </c>
      <c r="K16" s="4">
        <v>406</v>
      </c>
      <c r="L16" s="4">
        <v>133</v>
      </c>
      <c r="M16" s="4">
        <v>362</v>
      </c>
      <c r="N16" s="4">
        <v>3473</v>
      </c>
      <c r="O16" s="4">
        <v>337</v>
      </c>
      <c r="P16" s="4">
        <v>1317</v>
      </c>
      <c r="Q16" s="4">
        <v>64</v>
      </c>
      <c r="R16" s="4">
        <v>1542</v>
      </c>
      <c r="S16" s="4">
        <v>76</v>
      </c>
      <c r="T16" s="4">
        <v>59</v>
      </c>
      <c r="U16" s="4">
        <v>73</v>
      </c>
      <c r="V16" s="4">
        <v>49</v>
      </c>
      <c r="W16" s="4">
        <v>68</v>
      </c>
      <c r="X16" s="4">
        <v>45</v>
      </c>
      <c r="Y16" s="4">
        <v>7</v>
      </c>
    </row>
    <row r="17" spans="1:25" s="1" customFormat="1" ht="9.9" customHeight="1" x14ac:dyDescent="0.2">
      <c r="B17" s="10" t="s">
        <v>23</v>
      </c>
      <c r="C17" s="4">
        <v>72</v>
      </c>
      <c r="D17" s="4">
        <v>65</v>
      </c>
      <c r="E17" s="4">
        <v>3859</v>
      </c>
      <c r="F17" s="4">
        <v>183</v>
      </c>
      <c r="G17" s="4">
        <v>42</v>
      </c>
      <c r="H17" s="4">
        <v>69</v>
      </c>
      <c r="I17" s="4">
        <v>1316</v>
      </c>
      <c r="J17" s="4">
        <v>1186</v>
      </c>
      <c r="K17" s="4">
        <v>330</v>
      </c>
      <c r="L17" s="4">
        <v>118</v>
      </c>
      <c r="M17" s="4">
        <v>112</v>
      </c>
      <c r="N17" s="4">
        <v>1993</v>
      </c>
      <c r="O17" s="4">
        <v>200</v>
      </c>
      <c r="P17" s="4">
        <v>1227</v>
      </c>
      <c r="Q17" s="4">
        <v>24</v>
      </c>
      <c r="R17" s="4">
        <v>849</v>
      </c>
      <c r="S17" s="4">
        <v>73</v>
      </c>
      <c r="T17" s="4">
        <v>45</v>
      </c>
      <c r="U17" s="4">
        <v>98</v>
      </c>
      <c r="V17" s="4">
        <v>47</v>
      </c>
      <c r="W17" s="4">
        <v>77</v>
      </c>
      <c r="X17" s="4">
        <v>46</v>
      </c>
      <c r="Y17" s="4">
        <v>7</v>
      </c>
    </row>
    <row r="18" spans="1:25" s="1" customFormat="1" ht="9.9" customHeight="1" x14ac:dyDescent="0.2">
      <c r="A18" s="6" t="s">
        <v>108</v>
      </c>
      <c r="B18" s="10"/>
      <c r="C18" s="4">
        <v>930</v>
      </c>
      <c r="D18" s="4">
        <v>1373</v>
      </c>
      <c r="E18" s="4">
        <v>78645</v>
      </c>
      <c r="F18" s="4">
        <v>3691</v>
      </c>
      <c r="G18" s="4">
        <v>611</v>
      </c>
      <c r="H18" s="4">
        <v>1311</v>
      </c>
      <c r="I18" s="4">
        <v>13813</v>
      </c>
      <c r="J18" s="4">
        <v>12427</v>
      </c>
      <c r="K18" s="4">
        <v>3652</v>
      </c>
      <c r="L18" s="4">
        <v>1900</v>
      </c>
      <c r="M18" s="4">
        <v>3045</v>
      </c>
      <c r="N18" s="4">
        <v>51836</v>
      </c>
      <c r="O18" s="4">
        <v>2368</v>
      </c>
      <c r="P18" s="4">
        <v>25783</v>
      </c>
      <c r="Q18" s="4">
        <v>744</v>
      </c>
      <c r="R18" s="4">
        <v>18628</v>
      </c>
      <c r="S18" s="4">
        <v>1243</v>
      </c>
      <c r="T18" s="4">
        <v>927</v>
      </c>
      <c r="U18" s="4">
        <v>1970</v>
      </c>
      <c r="V18" s="4">
        <v>854</v>
      </c>
      <c r="W18" s="4">
        <v>1075</v>
      </c>
      <c r="X18" s="4">
        <v>536</v>
      </c>
      <c r="Y18" s="4">
        <v>144</v>
      </c>
    </row>
    <row r="19" spans="1:25" s="7" customFormat="1" ht="9.9" customHeight="1" x14ac:dyDescent="0.2">
      <c r="B19" s="11" t="s">
        <v>109</v>
      </c>
      <c r="C19" s="8">
        <f t="shared" ref="C19:Y19" si="0">C18/ 227510</f>
        <v>4.0877324073667091E-3</v>
      </c>
      <c r="D19" s="8">
        <f t="shared" si="0"/>
        <v>6.0348995648542925E-3</v>
      </c>
      <c r="E19" s="8">
        <f t="shared" si="0"/>
        <v>0.34567711309392996</v>
      </c>
      <c r="F19" s="8">
        <f t="shared" si="0"/>
        <v>1.6223462704936048E-2</v>
      </c>
      <c r="G19" s="8">
        <f t="shared" si="0"/>
        <v>2.6855962375280209E-3</v>
      </c>
      <c r="H19" s="8">
        <f t="shared" si="0"/>
        <v>5.7623840710298449E-3</v>
      </c>
      <c r="I19" s="8">
        <f t="shared" si="0"/>
        <v>6.0713814777372421E-2</v>
      </c>
      <c r="J19" s="8">
        <f t="shared" si="0"/>
        <v>5.4621774867038814E-2</v>
      </c>
      <c r="K19" s="8">
        <f t="shared" si="0"/>
        <v>1.6052041668498086E-2</v>
      </c>
      <c r="L19" s="8">
        <f t="shared" si="0"/>
        <v>8.3512812623620942E-3</v>
      </c>
      <c r="M19" s="8">
        <f t="shared" si="0"/>
        <v>1.3384027075732935E-2</v>
      </c>
      <c r="N19" s="8">
        <f t="shared" si="0"/>
        <v>0.22784053448200078</v>
      </c>
      <c r="O19" s="8">
        <f t="shared" si="0"/>
        <v>1.0408333699617599E-2</v>
      </c>
      <c r="P19" s="8">
        <f t="shared" si="0"/>
        <v>0.11332688673025361</v>
      </c>
      <c r="Q19" s="8">
        <f t="shared" si="0"/>
        <v>3.2701859258933673E-3</v>
      </c>
      <c r="R19" s="8">
        <f t="shared" si="0"/>
        <v>8.1877719660674253E-2</v>
      </c>
      <c r="S19" s="8">
        <f t="shared" si="0"/>
        <v>5.4634961100610965E-3</v>
      </c>
      <c r="T19" s="8">
        <f t="shared" si="0"/>
        <v>4.0745461737945587E-3</v>
      </c>
      <c r="U19" s="8">
        <f t="shared" si="0"/>
        <v>8.6589600457122762E-3</v>
      </c>
      <c r="V19" s="8">
        <f t="shared" si="0"/>
        <v>3.7536811568722253E-3</v>
      </c>
      <c r="W19" s="8">
        <f t="shared" si="0"/>
        <v>4.7250670300206582E-3</v>
      </c>
      <c r="X19" s="8">
        <f t="shared" si="0"/>
        <v>2.3559403982242539E-3</v>
      </c>
      <c r="Y19" s="8">
        <f t="shared" si="0"/>
        <v>6.3293921146323235E-4</v>
      </c>
    </row>
    <row r="20" spans="1:25" s="1" customFormat="1" ht="5.0999999999999996" customHeight="1" x14ac:dyDescent="0.2"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1" customFormat="1" ht="9.9" customHeight="1" x14ac:dyDescent="0.2">
      <c r="A21" s="3" t="s">
        <v>33</v>
      </c>
      <c r="B21" s="1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1" customFormat="1" ht="9.9" customHeight="1" x14ac:dyDescent="0.2">
      <c r="B22" s="10" t="s">
        <v>25</v>
      </c>
      <c r="C22" s="4">
        <v>20</v>
      </c>
      <c r="D22" s="4">
        <v>43</v>
      </c>
      <c r="E22" s="4">
        <v>2094</v>
      </c>
      <c r="F22" s="4">
        <v>109</v>
      </c>
      <c r="G22" s="4">
        <v>28</v>
      </c>
      <c r="H22" s="4">
        <v>28</v>
      </c>
      <c r="I22" s="4">
        <v>193</v>
      </c>
      <c r="J22" s="4">
        <v>90</v>
      </c>
      <c r="K22" s="4">
        <v>87</v>
      </c>
      <c r="L22" s="4">
        <v>42</v>
      </c>
      <c r="M22" s="4">
        <v>53</v>
      </c>
      <c r="N22" s="4">
        <v>2001</v>
      </c>
      <c r="O22" s="4">
        <v>74</v>
      </c>
      <c r="P22" s="4">
        <v>382</v>
      </c>
      <c r="Q22" s="4">
        <v>20</v>
      </c>
      <c r="R22" s="4">
        <v>321</v>
      </c>
      <c r="S22" s="4">
        <v>38</v>
      </c>
      <c r="T22" s="4">
        <v>36</v>
      </c>
      <c r="U22" s="4">
        <v>54</v>
      </c>
      <c r="V22" s="4">
        <v>29</v>
      </c>
      <c r="W22" s="4">
        <v>37</v>
      </c>
      <c r="X22" s="4">
        <v>17</v>
      </c>
      <c r="Y22" s="4">
        <v>1</v>
      </c>
    </row>
    <row r="23" spans="1:25" s="1" customFormat="1" ht="9.9" customHeight="1" x14ac:dyDescent="0.2">
      <c r="B23" s="10" t="s">
        <v>26</v>
      </c>
      <c r="C23" s="4">
        <v>223</v>
      </c>
      <c r="D23" s="4">
        <v>292</v>
      </c>
      <c r="E23" s="4">
        <v>18780</v>
      </c>
      <c r="F23" s="4">
        <v>531</v>
      </c>
      <c r="G23" s="4">
        <v>131</v>
      </c>
      <c r="H23" s="4">
        <v>220</v>
      </c>
      <c r="I23" s="4">
        <v>1401</v>
      </c>
      <c r="J23" s="4">
        <v>522</v>
      </c>
      <c r="K23" s="4">
        <v>424</v>
      </c>
      <c r="L23" s="4">
        <v>275</v>
      </c>
      <c r="M23" s="4">
        <v>314</v>
      </c>
      <c r="N23" s="4">
        <v>5465</v>
      </c>
      <c r="O23" s="4">
        <v>376</v>
      </c>
      <c r="P23" s="4">
        <v>1116</v>
      </c>
      <c r="Q23" s="4">
        <v>67</v>
      </c>
      <c r="R23" s="4">
        <v>1152</v>
      </c>
      <c r="S23" s="4">
        <v>402</v>
      </c>
      <c r="T23" s="4">
        <v>277</v>
      </c>
      <c r="U23" s="4">
        <v>734</v>
      </c>
      <c r="V23" s="4">
        <v>132</v>
      </c>
      <c r="W23" s="4">
        <v>240</v>
      </c>
      <c r="X23" s="4">
        <v>91</v>
      </c>
      <c r="Y23" s="4">
        <v>20</v>
      </c>
    </row>
    <row r="24" spans="1:25" s="1" customFormat="1" ht="9.9" customHeight="1" x14ac:dyDescent="0.2">
      <c r="B24" s="10" t="s">
        <v>27</v>
      </c>
      <c r="C24" s="4">
        <v>81</v>
      </c>
      <c r="D24" s="4">
        <v>228</v>
      </c>
      <c r="E24" s="4">
        <v>5226</v>
      </c>
      <c r="F24" s="4">
        <v>519</v>
      </c>
      <c r="G24" s="4">
        <v>149</v>
      </c>
      <c r="H24" s="4">
        <v>171</v>
      </c>
      <c r="I24" s="4">
        <v>615</v>
      </c>
      <c r="J24" s="4">
        <v>848</v>
      </c>
      <c r="K24" s="4">
        <v>200</v>
      </c>
      <c r="L24" s="4">
        <v>159</v>
      </c>
      <c r="M24" s="4">
        <v>172</v>
      </c>
      <c r="N24" s="4">
        <v>1933</v>
      </c>
      <c r="O24" s="4">
        <v>245</v>
      </c>
      <c r="P24" s="4">
        <v>582</v>
      </c>
      <c r="Q24" s="4">
        <v>52</v>
      </c>
      <c r="R24" s="4">
        <v>814</v>
      </c>
      <c r="S24" s="4">
        <v>111</v>
      </c>
      <c r="T24" s="4">
        <v>105</v>
      </c>
      <c r="U24" s="4">
        <v>143</v>
      </c>
      <c r="V24" s="4">
        <v>55</v>
      </c>
      <c r="W24" s="4">
        <v>77</v>
      </c>
      <c r="X24" s="4">
        <v>55</v>
      </c>
      <c r="Y24" s="4">
        <v>20</v>
      </c>
    </row>
    <row r="25" spans="1:25" s="1" customFormat="1" ht="9.9" customHeight="1" x14ac:dyDescent="0.2">
      <c r="B25" s="10" t="s">
        <v>28</v>
      </c>
      <c r="C25" s="4">
        <v>900</v>
      </c>
      <c r="D25" s="4">
        <v>986</v>
      </c>
      <c r="E25" s="4">
        <v>60281</v>
      </c>
      <c r="F25" s="4">
        <v>821</v>
      </c>
      <c r="G25" s="4">
        <v>177</v>
      </c>
      <c r="H25" s="4">
        <v>305</v>
      </c>
      <c r="I25" s="4">
        <v>2016</v>
      </c>
      <c r="J25" s="4">
        <v>630</v>
      </c>
      <c r="K25" s="4">
        <v>216</v>
      </c>
      <c r="L25" s="4">
        <v>613</v>
      </c>
      <c r="M25" s="4">
        <v>1046</v>
      </c>
      <c r="N25" s="4">
        <v>5930</v>
      </c>
      <c r="O25" s="4">
        <v>126</v>
      </c>
      <c r="P25" s="4">
        <v>960</v>
      </c>
      <c r="Q25" s="4">
        <v>155</v>
      </c>
      <c r="R25" s="4">
        <v>1904</v>
      </c>
      <c r="S25" s="4">
        <v>339</v>
      </c>
      <c r="T25" s="4">
        <v>371</v>
      </c>
      <c r="U25" s="4">
        <v>533</v>
      </c>
      <c r="V25" s="4">
        <v>279</v>
      </c>
      <c r="W25" s="4">
        <v>256</v>
      </c>
      <c r="X25" s="4">
        <v>77</v>
      </c>
      <c r="Y25" s="4">
        <v>38</v>
      </c>
    </row>
    <row r="26" spans="1:25" s="1" customFormat="1" ht="9.9" customHeight="1" x14ac:dyDescent="0.2">
      <c r="B26" s="10" t="s">
        <v>29</v>
      </c>
      <c r="C26" s="4">
        <v>118</v>
      </c>
      <c r="D26" s="4">
        <v>80</v>
      </c>
      <c r="E26" s="4">
        <v>12792</v>
      </c>
      <c r="F26" s="4">
        <v>389</v>
      </c>
      <c r="G26" s="4">
        <v>83</v>
      </c>
      <c r="H26" s="4">
        <v>130</v>
      </c>
      <c r="I26" s="4">
        <v>780</v>
      </c>
      <c r="J26" s="4">
        <v>453</v>
      </c>
      <c r="K26" s="4">
        <v>262</v>
      </c>
      <c r="L26" s="4">
        <v>184</v>
      </c>
      <c r="M26" s="4">
        <v>237</v>
      </c>
      <c r="N26" s="4">
        <v>2346</v>
      </c>
      <c r="O26" s="4">
        <v>263</v>
      </c>
      <c r="P26" s="4">
        <v>790</v>
      </c>
      <c r="Q26" s="4">
        <v>36</v>
      </c>
      <c r="R26" s="4">
        <v>1052</v>
      </c>
      <c r="S26" s="4">
        <v>244</v>
      </c>
      <c r="T26" s="4">
        <v>243</v>
      </c>
      <c r="U26" s="4">
        <v>531</v>
      </c>
      <c r="V26" s="4">
        <v>81</v>
      </c>
      <c r="W26" s="4">
        <v>155</v>
      </c>
      <c r="X26" s="4">
        <v>49</v>
      </c>
      <c r="Y26" s="4">
        <v>14</v>
      </c>
    </row>
    <row r="27" spans="1:25" s="1" customFormat="1" ht="9.9" customHeight="1" x14ac:dyDescent="0.2">
      <c r="B27" s="10" t="s">
        <v>30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 s="1" customFormat="1" ht="9.9" customHeight="1" x14ac:dyDescent="0.2">
      <c r="B28" s="10" t="s">
        <v>31</v>
      </c>
      <c r="C28" s="4">
        <v>1036</v>
      </c>
      <c r="D28" s="4">
        <v>1287</v>
      </c>
      <c r="E28" s="4">
        <v>73970</v>
      </c>
      <c r="F28" s="4">
        <v>1829</v>
      </c>
      <c r="G28" s="4">
        <v>308</v>
      </c>
      <c r="H28" s="4">
        <v>662</v>
      </c>
      <c r="I28" s="4">
        <v>3000</v>
      </c>
      <c r="J28" s="4">
        <v>2458</v>
      </c>
      <c r="K28" s="4">
        <v>832</v>
      </c>
      <c r="L28" s="4">
        <v>901</v>
      </c>
      <c r="M28" s="4">
        <v>948</v>
      </c>
      <c r="N28" s="4">
        <v>9761</v>
      </c>
      <c r="O28" s="4">
        <v>473</v>
      </c>
      <c r="P28" s="4">
        <v>2843</v>
      </c>
      <c r="Q28" s="4">
        <v>252</v>
      </c>
      <c r="R28" s="4">
        <v>4131</v>
      </c>
      <c r="S28" s="4">
        <v>699</v>
      </c>
      <c r="T28" s="4">
        <v>617</v>
      </c>
      <c r="U28" s="4">
        <v>1486</v>
      </c>
      <c r="V28" s="4">
        <v>506</v>
      </c>
      <c r="W28" s="4">
        <v>555</v>
      </c>
      <c r="X28" s="4">
        <v>141</v>
      </c>
      <c r="Y28" s="4">
        <v>62</v>
      </c>
    </row>
    <row r="29" spans="1:25" s="1" customFormat="1" ht="9.9" customHeight="1" x14ac:dyDescent="0.2">
      <c r="B29" s="10" t="s">
        <v>32</v>
      </c>
      <c r="C29" s="4">
        <v>17</v>
      </c>
      <c r="D29" s="4">
        <v>23</v>
      </c>
      <c r="E29" s="4">
        <v>1374</v>
      </c>
      <c r="F29" s="4">
        <v>56</v>
      </c>
      <c r="G29" s="4">
        <v>5</v>
      </c>
      <c r="H29" s="4">
        <v>16</v>
      </c>
      <c r="I29" s="4">
        <v>232</v>
      </c>
      <c r="J29" s="4">
        <v>100</v>
      </c>
      <c r="K29" s="4">
        <v>64</v>
      </c>
      <c r="L29" s="4">
        <v>57</v>
      </c>
      <c r="M29" s="4">
        <v>97</v>
      </c>
      <c r="N29" s="4">
        <v>625</v>
      </c>
      <c r="O29" s="4">
        <v>72</v>
      </c>
      <c r="P29" s="4">
        <v>200</v>
      </c>
      <c r="Q29" s="4">
        <v>7</v>
      </c>
      <c r="R29" s="4">
        <v>332</v>
      </c>
      <c r="S29" s="4">
        <v>28</v>
      </c>
      <c r="T29" s="4">
        <v>38</v>
      </c>
      <c r="U29" s="4">
        <v>67</v>
      </c>
      <c r="V29" s="4">
        <v>8</v>
      </c>
      <c r="W29" s="4">
        <v>25</v>
      </c>
      <c r="X29" s="4">
        <v>12</v>
      </c>
      <c r="Y29" s="4">
        <v>2</v>
      </c>
    </row>
    <row r="30" spans="1:25" s="1" customFormat="1" ht="9.9" customHeight="1" x14ac:dyDescent="0.2">
      <c r="A30" s="6" t="s">
        <v>108</v>
      </c>
      <c r="B30" s="10"/>
      <c r="C30" s="4">
        <v>2395</v>
      </c>
      <c r="D30" s="4">
        <v>2939</v>
      </c>
      <c r="E30" s="4">
        <v>174517</v>
      </c>
      <c r="F30" s="4">
        <v>4254</v>
      </c>
      <c r="G30" s="4">
        <v>881</v>
      </c>
      <c r="H30" s="4">
        <v>1532</v>
      </c>
      <c r="I30" s="4">
        <v>8237</v>
      </c>
      <c r="J30" s="4">
        <v>5101</v>
      </c>
      <c r="K30" s="4">
        <v>2085</v>
      </c>
      <c r="L30" s="4">
        <v>2231</v>
      </c>
      <c r="M30" s="4">
        <v>2867</v>
      </c>
      <c r="N30" s="4">
        <v>28061</v>
      </c>
      <c r="O30" s="4">
        <v>1629</v>
      </c>
      <c r="P30" s="4">
        <v>6873</v>
      </c>
      <c r="Q30" s="4">
        <v>589</v>
      </c>
      <c r="R30" s="4">
        <v>9706</v>
      </c>
      <c r="S30" s="4">
        <v>1861</v>
      </c>
      <c r="T30" s="4">
        <v>1687</v>
      </c>
      <c r="U30" s="4">
        <v>3548</v>
      </c>
      <c r="V30" s="4">
        <v>1090</v>
      </c>
      <c r="W30" s="4">
        <v>1345</v>
      </c>
      <c r="X30" s="4">
        <v>442</v>
      </c>
      <c r="Y30" s="4">
        <v>157</v>
      </c>
    </row>
    <row r="31" spans="1:25" s="7" customFormat="1" ht="9.9" customHeight="1" x14ac:dyDescent="0.2">
      <c r="B31" s="11" t="s">
        <v>109</v>
      </c>
      <c r="C31" s="8">
        <f t="shared" ref="C31:Y31" si="1">C30/ 264031</f>
        <v>9.0709045528744731E-3</v>
      </c>
      <c r="D31" s="8">
        <f t="shared" si="1"/>
        <v>1.1131268676784165E-2</v>
      </c>
      <c r="E31" s="8">
        <f t="shared" si="1"/>
        <v>0.66097162833152168</v>
      </c>
      <c r="F31" s="8">
        <f t="shared" si="1"/>
        <v>1.6111744454249691E-2</v>
      </c>
      <c r="G31" s="8">
        <f t="shared" si="1"/>
        <v>3.3367293991993364E-3</v>
      </c>
      <c r="H31" s="8">
        <f t="shared" si="1"/>
        <v>5.8023489665986194E-3</v>
      </c>
      <c r="I31" s="8">
        <f t="shared" si="1"/>
        <v>3.119709428059584E-2</v>
      </c>
      <c r="J31" s="8">
        <f t="shared" si="1"/>
        <v>1.9319701095704672E-2</v>
      </c>
      <c r="K31" s="8">
        <f t="shared" si="1"/>
        <v>7.8967999969700529E-3</v>
      </c>
      <c r="L31" s="8">
        <f t="shared" si="1"/>
        <v>8.4497653684605222E-3</v>
      </c>
      <c r="M31" s="8">
        <f t="shared" si="1"/>
        <v>1.0858573425090235E-2</v>
      </c>
      <c r="N31" s="8">
        <f t="shared" si="1"/>
        <v>0.10627918691365787</v>
      </c>
      <c r="O31" s="8">
        <f t="shared" si="1"/>
        <v>6.1697300695751633E-3</v>
      </c>
      <c r="P31" s="8">
        <f t="shared" si="1"/>
        <v>2.603103423461639E-2</v>
      </c>
      <c r="Q31" s="8">
        <f t="shared" si="1"/>
        <v>2.2307986562183986E-3</v>
      </c>
      <c r="R31" s="8">
        <f t="shared" si="1"/>
        <v>3.6760834901962268E-2</v>
      </c>
      <c r="S31" s="8">
        <f t="shared" si="1"/>
        <v>7.0484147694778263E-3</v>
      </c>
      <c r="T31" s="8">
        <f t="shared" si="1"/>
        <v>6.3894012445508295E-3</v>
      </c>
      <c r="U31" s="8">
        <f t="shared" si="1"/>
        <v>1.3437816014028655E-2</v>
      </c>
      <c r="V31" s="8">
        <f t="shared" si="1"/>
        <v>4.1283031159219941E-3</v>
      </c>
      <c r="W31" s="8">
        <f t="shared" si="1"/>
        <v>5.0940987990046619E-3</v>
      </c>
      <c r="X31" s="8">
        <f t="shared" si="1"/>
        <v>1.6740458506766252E-3</v>
      </c>
      <c r="Y31" s="8">
        <f t="shared" si="1"/>
        <v>5.9462714605481931E-4</v>
      </c>
    </row>
    <row r="32" spans="1:25" s="1" customFormat="1" ht="5.0999999999999996" customHeight="1" x14ac:dyDescent="0.2">
      <c r="B32" s="1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1" customFormat="1" ht="9.9" customHeight="1" x14ac:dyDescent="0.2">
      <c r="A33" s="3" t="s">
        <v>39</v>
      </c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1" customFormat="1" ht="9.9" customHeight="1" x14ac:dyDescent="0.2">
      <c r="B34" s="10" t="s">
        <v>34</v>
      </c>
      <c r="C34" s="4">
        <v>441</v>
      </c>
      <c r="D34" s="4">
        <v>308</v>
      </c>
      <c r="E34" s="4">
        <v>10515</v>
      </c>
      <c r="F34" s="4">
        <v>403</v>
      </c>
      <c r="G34" s="4">
        <v>61</v>
      </c>
      <c r="H34" s="4">
        <v>150</v>
      </c>
      <c r="I34" s="4">
        <v>1435</v>
      </c>
      <c r="J34" s="4">
        <v>563</v>
      </c>
      <c r="K34" s="4">
        <v>151</v>
      </c>
      <c r="L34" s="4">
        <v>190</v>
      </c>
      <c r="M34" s="4">
        <v>310</v>
      </c>
      <c r="N34" s="4">
        <v>5707</v>
      </c>
      <c r="O34" s="4">
        <v>33</v>
      </c>
      <c r="P34" s="4">
        <v>1073</v>
      </c>
      <c r="Q34" s="4">
        <v>87</v>
      </c>
      <c r="R34" s="4">
        <v>1460</v>
      </c>
      <c r="S34" s="4">
        <v>77</v>
      </c>
      <c r="T34" s="4">
        <v>103</v>
      </c>
      <c r="U34" s="4">
        <v>128</v>
      </c>
      <c r="V34" s="4">
        <v>90</v>
      </c>
      <c r="W34" s="4">
        <v>105</v>
      </c>
      <c r="X34" s="4">
        <v>36</v>
      </c>
      <c r="Y34" s="4">
        <v>28</v>
      </c>
    </row>
    <row r="35" spans="1:25" s="1" customFormat="1" ht="9.9" customHeight="1" x14ac:dyDescent="0.2">
      <c r="B35" s="10" t="s">
        <v>35</v>
      </c>
      <c r="C35" s="4">
        <v>267</v>
      </c>
      <c r="D35" s="4">
        <v>363</v>
      </c>
      <c r="E35" s="4">
        <v>20489</v>
      </c>
      <c r="F35" s="4">
        <v>881</v>
      </c>
      <c r="G35" s="4">
        <v>219</v>
      </c>
      <c r="H35" s="4">
        <v>324</v>
      </c>
      <c r="I35" s="4">
        <v>1379</v>
      </c>
      <c r="J35" s="4">
        <v>1423</v>
      </c>
      <c r="K35" s="4">
        <v>414</v>
      </c>
      <c r="L35" s="4">
        <v>296</v>
      </c>
      <c r="M35" s="4">
        <v>241</v>
      </c>
      <c r="N35" s="4">
        <v>4295</v>
      </c>
      <c r="O35" s="4">
        <v>414</v>
      </c>
      <c r="P35" s="4">
        <v>979</v>
      </c>
      <c r="Q35" s="4">
        <v>91</v>
      </c>
      <c r="R35" s="4">
        <v>1373</v>
      </c>
      <c r="S35" s="4">
        <v>197</v>
      </c>
      <c r="T35" s="4">
        <v>152</v>
      </c>
      <c r="U35" s="4">
        <v>332</v>
      </c>
      <c r="V35" s="4">
        <v>185</v>
      </c>
      <c r="W35" s="4">
        <v>165</v>
      </c>
      <c r="X35" s="4">
        <v>37</v>
      </c>
      <c r="Y35" s="4">
        <v>15</v>
      </c>
    </row>
    <row r="36" spans="1:25" s="1" customFormat="1" ht="9.9" customHeight="1" x14ac:dyDescent="0.2">
      <c r="B36" s="10" t="s">
        <v>36</v>
      </c>
      <c r="C36" s="4">
        <v>10</v>
      </c>
      <c r="D36" s="4">
        <v>17</v>
      </c>
      <c r="E36" s="4">
        <v>481</v>
      </c>
      <c r="F36" s="4">
        <v>20</v>
      </c>
      <c r="G36" s="4">
        <v>4</v>
      </c>
      <c r="H36" s="4">
        <v>19</v>
      </c>
      <c r="I36" s="4">
        <v>96</v>
      </c>
      <c r="J36" s="4">
        <v>61</v>
      </c>
      <c r="K36" s="4">
        <v>25</v>
      </c>
      <c r="L36" s="4">
        <v>23</v>
      </c>
      <c r="M36" s="4">
        <v>24</v>
      </c>
      <c r="N36" s="4">
        <v>183</v>
      </c>
      <c r="O36" s="4">
        <v>4</v>
      </c>
      <c r="P36" s="4">
        <v>71</v>
      </c>
      <c r="Q36" s="4">
        <v>3</v>
      </c>
      <c r="R36" s="4">
        <v>111</v>
      </c>
      <c r="S36" s="4">
        <v>9</v>
      </c>
      <c r="T36" s="4">
        <v>10</v>
      </c>
      <c r="U36" s="4">
        <v>11</v>
      </c>
      <c r="V36" s="4">
        <v>3</v>
      </c>
      <c r="W36" s="4">
        <v>8</v>
      </c>
      <c r="X36" s="4">
        <v>4</v>
      </c>
      <c r="Y36" s="4">
        <v>0</v>
      </c>
    </row>
    <row r="37" spans="1:25" s="1" customFormat="1" ht="9.9" customHeight="1" x14ac:dyDescent="0.2">
      <c r="B37" s="10" t="s">
        <v>37</v>
      </c>
      <c r="C37" s="4">
        <v>1309</v>
      </c>
      <c r="D37" s="4">
        <v>1373</v>
      </c>
      <c r="E37" s="4">
        <v>41415</v>
      </c>
      <c r="F37" s="4">
        <v>1445</v>
      </c>
      <c r="G37" s="4">
        <v>274</v>
      </c>
      <c r="H37" s="4">
        <v>559</v>
      </c>
      <c r="I37" s="4">
        <v>3606</v>
      </c>
      <c r="J37" s="4">
        <v>1111</v>
      </c>
      <c r="K37" s="4">
        <v>412</v>
      </c>
      <c r="L37" s="4">
        <v>961</v>
      </c>
      <c r="M37" s="4">
        <v>1384</v>
      </c>
      <c r="N37" s="4">
        <v>10933</v>
      </c>
      <c r="O37" s="4">
        <v>119</v>
      </c>
      <c r="P37" s="4">
        <v>3233</v>
      </c>
      <c r="Q37" s="4">
        <v>224</v>
      </c>
      <c r="R37" s="4">
        <v>4560</v>
      </c>
      <c r="S37" s="4">
        <v>322</v>
      </c>
      <c r="T37" s="4">
        <v>336</v>
      </c>
      <c r="U37" s="4">
        <v>859</v>
      </c>
      <c r="V37" s="4">
        <v>374</v>
      </c>
      <c r="W37" s="4">
        <v>601</v>
      </c>
      <c r="X37" s="4">
        <v>129</v>
      </c>
      <c r="Y37" s="4">
        <v>72</v>
      </c>
    </row>
    <row r="38" spans="1:25" s="1" customFormat="1" ht="9.9" customHeight="1" x14ac:dyDescent="0.2">
      <c r="B38" s="10" t="s">
        <v>31</v>
      </c>
      <c r="C38" s="4">
        <v>294</v>
      </c>
      <c r="D38" s="4">
        <v>423</v>
      </c>
      <c r="E38" s="4">
        <v>15652</v>
      </c>
      <c r="F38" s="4">
        <v>533</v>
      </c>
      <c r="G38" s="4">
        <v>128</v>
      </c>
      <c r="H38" s="4">
        <v>162</v>
      </c>
      <c r="I38" s="4">
        <v>724</v>
      </c>
      <c r="J38" s="4">
        <v>355</v>
      </c>
      <c r="K38" s="4">
        <v>112</v>
      </c>
      <c r="L38" s="4">
        <v>219</v>
      </c>
      <c r="M38" s="4">
        <v>286</v>
      </c>
      <c r="N38" s="4">
        <v>2382</v>
      </c>
      <c r="O38" s="4">
        <v>94</v>
      </c>
      <c r="P38" s="4">
        <v>682</v>
      </c>
      <c r="Q38" s="4">
        <v>65</v>
      </c>
      <c r="R38" s="4">
        <v>922</v>
      </c>
      <c r="S38" s="4">
        <v>135</v>
      </c>
      <c r="T38" s="4">
        <v>149</v>
      </c>
      <c r="U38" s="4">
        <v>276</v>
      </c>
      <c r="V38" s="4">
        <v>120</v>
      </c>
      <c r="W38" s="4">
        <v>137</v>
      </c>
      <c r="X38" s="4">
        <v>27</v>
      </c>
      <c r="Y38" s="4">
        <v>18</v>
      </c>
    </row>
    <row r="39" spans="1:25" s="1" customFormat="1" ht="9.9" customHeight="1" x14ac:dyDescent="0.2">
      <c r="B39" s="10" t="s">
        <v>38</v>
      </c>
      <c r="C39" s="4">
        <v>336</v>
      </c>
      <c r="D39" s="4">
        <v>267</v>
      </c>
      <c r="E39" s="4">
        <v>28891</v>
      </c>
      <c r="F39" s="4">
        <v>873</v>
      </c>
      <c r="G39" s="4">
        <v>408</v>
      </c>
      <c r="H39" s="4">
        <v>379</v>
      </c>
      <c r="I39" s="4">
        <v>1311</v>
      </c>
      <c r="J39" s="4">
        <v>1800</v>
      </c>
      <c r="K39" s="4">
        <v>377</v>
      </c>
      <c r="L39" s="4">
        <v>421</v>
      </c>
      <c r="M39" s="4">
        <v>309</v>
      </c>
      <c r="N39" s="4">
        <v>5027</v>
      </c>
      <c r="O39" s="4">
        <v>758</v>
      </c>
      <c r="P39" s="4">
        <v>1442</v>
      </c>
      <c r="Q39" s="4">
        <v>132</v>
      </c>
      <c r="R39" s="4">
        <v>1589</v>
      </c>
      <c r="S39" s="4">
        <v>381</v>
      </c>
      <c r="T39" s="4">
        <v>218</v>
      </c>
      <c r="U39" s="4">
        <v>627</v>
      </c>
      <c r="V39" s="4">
        <v>191</v>
      </c>
      <c r="W39" s="4">
        <v>274</v>
      </c>
      <c r="X39" s="4">
        <v>62</v>
      </c>
      <c r="Y39" s="4">
        <v>18</v>
      </c>
    </row>
    <row r="40" spans="1:25" s="1" customFormat="1" ht="9.9" customHeight="1" x14ac:dyDescent="0.2">
      <c r="A40" s="6" t="s">
        <v>108</v>
      </c>
      <c r="B40" s="10"/>
      <c r="C40" s="4">
        <v>2657</v>
      </c>
      <c r="D40" s="4">
        <v>2751</v>
      </c>
      <c r="E40" s="4">
        <v>117443</v>
      </c>
      <c r="F40" s="4">
        <v>4155</v>
      </c>
      <c r="G40" s="4">
        <v>1094</v>
      </c>
      <c r="H40" s="4">
        <v>1593</v>
      </c>
      <c r="I40" s="4">
        <v>8551</v>
      </c>
      <c r="J40" s="4">
        <v>5313</v>
      </c>
      <c r="K40" s="4">
        <v>1491</v>
      </c>
      <c r="L40" s="4">
        <v>2110</v>
      </c>
      <c r="M40" s="4">
        <v>2554</v>
      </c>
      <c r="N40" s="4">
        <v>28527</v>
      </c>
      <c r="O40" s="4">
        <v>1422</v>
      </c>
      <c r="P40" s="4">
        <v>7480</v>
      </c>
      <c r="Q40" s="4">
        <v>602</v>
      </c>
      <c r="R40" s="4">
        <v>10015</v>
      </c>
      <c r="S40" s="4">
        <v>1121</v>
      </c>
      <c r="T40" s="4">
        <v>968</v>
      </c>
      <c r="U40" s="4">
        <v>2233</v>
      </c>
      <c r="V40" s="4">
        <v>963</v>
      </c>
      <c r="W40" s="4">
        <v>1290</v>
      </c>
      <c r="X40" s="4">
        <v>295</v>
      </c>
      <c r="Y40" s="4">
        <v>151</v>
      </c>
    </row>
    <row r="41" spans="1:25" s="7" customFormat="1" ht="9.9" customHeight="1" x14ac:dyDescent="0.2">
      <c r="B41" s="11" t="s">
        <v>109</v>
      </c>
      <c r="C41" s="8">
        <f t="shared" ref="C41:Y41" si="2">C40/ 206223</f>
        <v>1.2884110889667981E-2</v>
      </c>
      <c r="D41" s="8">
        <f t="shared" si="2"/>
        <v>1.33399281360469E-2</v>
      </c>
      <c r="E41" s="8">
        <f t="shared" si="2"/>
        <v>0.56949515815403717</v>
      </c>
      <c r="F41" s="8">
        <f t="shared" si="2"/>
        <v>2.0148092113876727E-2</v>
      </c>
      <c r="G41" s="8">
        <f t="shared" si="2"/>
        <v>5.3049368887078552E-3</v>
      </c>
      <c r="H41" s="8">
        <f t="shared" si="2"/>
        <v>7.7246475902299936E-3</v>
      </c>
      <c r="I41" s="8">
        <f t="shared" si="2"/>
        <v>4.1464822061554725E-2</v>
      </c>
      <c r="J41" s="8">
        <f t="shared" si="2"/>
        <v>2.5763372659693633E-2</v>
      </c>
      <c r="K41" s="8">
        <f t="shared" si="2"/>
        <v>7.2300373867124424E-3</v>
      </c>
      <c r="L41" s="8">
        <f t="shared" si="2"/>
        <v>1.0231642445314054E-2</v>
      </c>
      <c r="M41" s="8">
        <f t="shared" si="2"/>
        <v>1.2384651566508101E-2</v>
      </c>
      <c r="N41" s="8">
        <f t="shared" si="2"/>
        <v>0.13833083603671753</v>
      </c>
      <c r="O41" s="8">
        <f t="shared" si="2"/>
        <v>6.8954481313917458E-3</v>
      </c>
      <c r="P41" s="8">
        <f t="shared" si="2"/>
        <v>3.6271414924620438E-2</v>
      </c>
      <c r="Q41" s="8">
        <f t="shared" si="2"/>
        <v>2.919170024682019E-3</v>
      </c>
      <c r="R41" s="8">
        <f t="shared" si="2"/>
        <v>4.8563933217924286E-2</v>
      </c>
      <c r="S41" s="8">
        <f t="shared" si="2"/>
        <v>5.4358631190507363E-3</v>
      </c>
      <c r="T41" s="8">
        <f t="shared" si="2"/>
        <v>4.6939478137744094E-3</v>
      </c>
      <c r="U41" s="8">
        <f t="shared" si="2"/>
        <v>1.0828084161320512E-2</v>
      </c>
      <c r="V41" s="8">
        <f t="shared" si="2"/>
        <v>4.6697022155627642E-3</v>
      </c>
      <c r="W41" s="8">
        <f t="shared" si="2"/>
        <v>6.2553643386043262E-3</v>
      </c>
      <c r="X41" s="8">
        <f t="shared" si="2"/>
        <v>1.4304902944870359E-3</v>
      </c>
      <c r="Y41" s="8">
        <f t="shared" si="2"/>
        <v>7.3221706599166923E-4</v>
      </c>
    </row>
    <row r="42" spans="1:25" s="1" customFormat="1" ht="5.0999999999999996" customHeight="1" x14ac:dyDescent="0.2">
      <c r="B42" s="1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1" customFormat="1" ht="9.9" customHeight="1" x14ac:dyDescent="0.2">
      <c r="A43" s="3" t="s">
        <v>51</v>
      </c>
      <c r="B43" s="1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1" customFormat="1" ht="9.9" customHeight="1" x14ac:dyDescent="0.2">
      <c r="B44" s="10" t="s">
        <v>40</v>
      </c>
      <c r="C44" s="4">
        <v>6</v>
      </c>
      <c r="D44" s="4">
        <v>1</v>
      </c>
      <c r="E44" s="4">
        <v>303</v>
      </c>
      <c r="F44" s="4">
        <v>8</v>
      </c>
      <c r="G44" s="4">
        <v>3</v>
      </c>
      <c r="H44" s="4">
        <v>7</v>
      </c>
      <c r="I44" s="4">
        <v>14</v>
      </c>
      <c r="J44" s="4">
        <v>2</v>
      </c>
      <c r="K44" s="4">
        <v>2</v>
      </c>
      <c r="L44" s="4">
        <v>2</v>
      </c>
      <c r="M44" s="4">
        <v>1</v>
      </c>
      <c r="N44" s="4">
        <v>86</v>
      </c>
      <c r="O44" s="4">
        <v>1</v>
      </c>
      <c r="P44" s="4">
        <v>42</v>
      </c>
      <c r="Q44" s="4">
        <v>1</v>
      </c>
      <c r="R44" s="4">
        <v>30</v>
      </c>
      <c r="S44" s="4">
        <v>4</v>
      </c>
      <c r="T44" s="4">
        <v>2</v>
      </c>
      <c r="U44" s="4">
        <v>4</v>
      </c>
      <c r="V44" s="4">
        <v>1</v>
      </c>
      <c r="W44" s="4">
        <v>4</v>
      </c>
      <c r="X44" s="4">
        <v>0</v>
      </c>
      <c r="Y44" s="4">
        <v>0</v>
      </c>
    </row>
    <row r="45" spans="1:25" s="1" customFormat="1" ht="9.9" customHeight="1" x14ac:dyDescent="0.2">
      <c r="B45" s="10" t="s">
        <v>41</v>
      </c>
      <c r="C45" s="4">
        <v>64</v>
      </c>
      <c r="D45" s="4">
        <v>92</v>
      </c>
      <c r="E45" s="4">
        <v>4665</v>
      </c>
      <c r="F45" s="4">
        <v>216</v>
      </c>
      <c r="G45" s="4">
        <v>34</v>
      </c>
      <c r="H45" s="4">
        <v>68</v>
      </c>
      <c r="I45" s="4">
        <v>752</v>
      </c>
      <c r="J45" s="4">
        <v>1031</v>
      </c>
      <c r="K45" s="4">
        <v>139</v>
      </c>
      <c r="L45" s="4">
        <v>163</v>
      </c>
      <c r="M45" s="4">
        <v>185</v>
      </c>
      <c r="N45" s="4">
        <v>3519</v>
      </c>
      <c r="O45" s="4">
        <v>54</v>
      </c>
      <c r="P45" s="4">
        <v>1618</v>
      </c>
      <c r="Q45" s="4">
        <v>70</v>
      </c>
      <c r="R45" s="4">
        <v>1121</v>
      </c>
      <c r="S45" s="4">
        <v>65</v>
      </c>
      <c r="T45" s="4">
        <v>61</v>
      </c>
      <c r="U45" s="4">
        <v>104</v>
      </c>
      <c r="V45" s="4">
        <v>44</v>
      </c>
      <c r="W45" s="4">
        <v>68</v>
      </c>
      <c r="X45" s="4">
        <v>32</v>
      </c>
      <c r="Y45" s="4">
        <v>14</v>
      </c>
    </row>
    <row r="46" spans="1:25" s="1" customFormat="1" ht="9.9" customHeight="1" x14ac:dyDescent="0.2">
      <c r="B46" s="10" t="s">
        <v>42</v>
      </c>
      <c r="C46" s="4">
        <v>162</v>
      </c>
      <c r="D46" s="4">
        <v>183</v>
      </c>
      <c r="E46" s="4">
        <v>4577</v>
      </c>
      <c r="F46" s="4">
        <v>191</v>
      </c>
      <c r="G46" s="4">
        <v>22</v>
      </c>
      <c r="H46" s="4">
        <v>325</v>
      </c>
      <c r="I46" s="4">
        <v>954</v>
      </c>
      <c r="J46" s="4">
        <v>1095</v>
      </c>
      <c r="K46" s="4">
        <v>112</v>
      </c>
      <c r="L46" s="4">
        <v>198</v>
      </c>
      <c r="M46" s="4">
        <v>301</v>
      </c>
      <c r="N46" s="4">
        <v>3246</v>
      </c>
      <c r="O46" s="4">
        <v>57</v>
      </c>
      <c r="P46" s="4">
        <v>1134</v>
      </c>
      <c r="Q46" s="4">
        <v>57</v>
      </c>
      <c r="R46" s="4">
        <v>1577</v>
      </c>
      <c r="S46" s="4">
        <v>86</v>
      </c>
      <c r="T46" s="4">
        <v>81</v>
      </c>
      <c r="U46" s="4">
        <v>112</v>
      </c>
      <c r="V46" s="4">
        <v>51</v>
      </c>
      <c r="W46" s="4">
        <v>65</v>
      </c>
      <c r="X46" s="4">
        <v>60</v>
      </c>
      <c r="Y46" s="4">
        <v>15</v>
      </c>
    </row>
    <row r="47" spans="1:25" s="1" customFormat="1" ht="9.9" customHeight="1" x14ac:dyDescent="0.2">
      <c r="B47" s="10" t="s">
        <v>43</v>
      </c>
      <c r="C47" s="4">
        <v>245</v>
      </c>
      <c r="D47" s="4">
        <v>239</v>
      </c>
      <c r="E47" s="4">
        <v>22350</v>
      </c>
      <c r="F47" s="4">
        <v>1031</v>
      </c>
      <c r="G47" s="4">
        <v>231</v>
      </c>
      <c r="H47" s="4">
        <v>345</v>
      </c>
      <c r="I47" s="4">
        <v>2859</v>
      </c>
      <c r="J47" s="4">
        <v>6270</v>
      </c>
      <c r="K47" s="4">
        <v>681</v>
      </c>
      <c r="L47" s="4">
        <v>499</v>
      </c>
      <c r="M47" s="4">
        <v>450</v>
      </c>
      <c r="N47" s="4">
        <v>13656</v>
      </c>
      <c r="O47" s="4">
        <v>146</v>
      </c>
      <c r="P47" s="4">
        <v>4053</v>
      </c>
      <c r="Q47" s="4">
        <v>160</v>
      </c>
      <c r="R47" s="4">
        <v>4816</v>
      </c>
      <c r="S47" s="4">
        <v>236</v>
      </c>
      <c r="T47" s="4">
        <v>191</v>
      </c>
      <c r="U47" s="4">
        <v>285</v>
      </c>
      <c r="V47" s="4">
        <v>182</v>
      </c>
      <c r="W47" s="4">
        <v>215</v>
      </c>
      <c r="X47" s="4">
        <v>79</v>
      </c>
      <c r="Y47" s="4">
        <v>30</v>
      </c>
    </row>
    <row r="48" spans="1:25" s="1" customFormat="1" ht="9.9" customHeight="1" x14ac:dyDescent="0.2">
      <c r="B48" s="10" t="s">
        <v>44</v>
      </c>
      <c r="C48" s="4">
        <v>44</v>
      </c>
      <c r="D48" s="4">
        <v>59</v>
      </c>
      <c r="E48" s="4">
        <v>2122</v>
      </c>
      <c r="F48" s="4">
        <v>94</v>
      </c>
      <c r="G48" s="4">
        <v>17</v>
      </c>
      <c r="H48" s="4">
        <v>97</v>
      </c>
      <c r="I48" s="4">
        <v>322</v>
      </c>
      <c r="J48" s="4">
        <v>120</v>
      </c>
      <c r="K48" s="4">
        <v>38</v>
      </c>
      <c r="L48" s="4">
        <v>85</v>
      </c>
      <c r="M48" s="4">
        <v>87</v>
      </c>
      <c r="N48" s="4">
        <v>1344</v>
      </c>
      <c r="O48" s="4">
        <v>5</v>
      </c>
      <c r="P48" s="4">
        <v>368</v>
      </c>
      <c r="Q48" s="4">
        <v>31</v>
      </c>
      <c r="R48" s="4">
        <v>446</v>
      </c>
      <c r="S48" s="4">
        <v>44</v>
      </c>
      <c r="T48" s="4">
        <v>38</v>
      </c>
      <c r="U48" s="4">
        <v>52</v>
      </c>
      <c r="V48" s="4">
        <v>25</v>
      </c>
      <c r="W48" s="4">
        <v>29</v>
      </c>
      <c r="X48" s="4">
        <v>17</v>
      </c>
      <c r="Y48" s="4">
        <v>13</v>
      </c>
    </row>
    <row r="49" spans="1:25" s="1" customFormat="1" ht="9.9" customHeight="1" x14ac:dyDescent="0.2">
      <c r="B49" s="10" t="s">
        <v>45</v>
      </c>
      <c r="C49" s="4">
        <v>62</v>
      </c>
      <c r="D49" s="4">
        <v>118</v>
      </c>
      <c r="E49" s="4">
        <v>3460</v>
      </c>
      <c r="F49" s="4">
        <v>146</v>
      </c>
      <c r="G49" s="4">
        <v>21</v>
      </c>
      <c r="H49" s="4">
        <v>295</v>
      </c>
      <c r="I49" s="4">
        <v>1261</v>
      </c>
      <c r="J49" s="4">
        <v>1088</v>
      </c>
      <c r="K49" s="4">
        <v>149</v>
      </c>
      <c r="L49" s="4">
        <v>254</v>
      </c>
      <c r="M49" s="4">
        <v>340</v>
      </c>
      <c r="N49" s="4">
        <v>3482</v>
      </c>
      <c r="O49" s="4">
        <v>14</v>
      </c>
      <c r="P49" s="4">
        <v>725</v>
      </c>
      <c r="Q49" s="4">
        <v>44</v>
      </c>
      <c r="R49" s="4">
        <v>1510</v>
      </c>
      <c r="S49" s="4">
        <v>57</v>
      </c>
      <c r="T49" s="4">
        <v>62</v>
      </c>
      <c r="U49" s="4">
        <v>55</v>
      </c>
      <c r="V49" s="4">
        <v>67</v>
      </c>
      <c r="W49" s="4">
        <v>58</v>
      </c>
      <c r="X49" s="4">
        <v>28</v>
      </c>
      <c r="Y49" s="4">
        <v>5</v>
      </c>
    </row>
    <row r="50" spans="1:25" s="1" customFormat="1" ht="9.9" customHeight="1" x14ac:dyDescent="0.2">
      <c r="B50" s="10" t="s">
        <v>46</v>
      </c>
      <c r="C50" s="4">
        <v>36</v>
      </c>
      <c r="D50" s="4">
        <v>56</v>
      </c>
      <c r="E50" s="4">
        <v>2006</v>
      </c>
      <c r="F50" s="4">
        <v>85</v>
      </c>
      <c r="G50" s="4">
        <v>5</v>
      </c>
      <c r="H50" s="4">
        <v>95</v>
      </c>
      <c r="I50" s="4">
        <v>353</v>
      </c>
      <c r="J50" s="4">
        <v>463</v>
      </c>
      <c r="K50" s="4">
        <v>52</v>
      </c>
      <c r="L50" s="4">
        <v>64</v>
      </c>
      <c r="M50" s="4">
        <v>94</v>
      </c>
      <c r="N50" s="4">
        <v>1242</v>
      </c>
      <c r="O50" s="4">
        <v>3</v>
      </c>
      <c r="P50" s="4">
        <v>465</v>
      </c>
      <c r="Q50" s="4">
        <v>26</v>
      </c>
      <c r="R50" s="4">
        <v>690</v>
      </c>
      <c r="S50" s="4">
        <v>34</v>
      </c>
      <c r="T50" s="4">
        <v>36</v>
      </c>
      <c r="U50" s="4">
        <v>67</v>
      </c>
      <c r="V50" s="4">
        <v>16</v>
      </c>
      <c r="W50" s="4">
        <v>40</v>
      </c>
      <c r="X50" s="4">
        <v>15</v>
      </c>
      <c r="Y50" s="4">
        <v>11</v>
      </c>
    </row>
    <row r="51" spans="1:25" s="1" customFormat="1" ht="9.9" customHeight="1" x14ac:dyDescent="0.2">
      <c r="B51" s="10" t="s">
        <v>47</v>
      </c>
      <c r="C51" s="4">
        <v>13</v>
      </c>
      <c r="D51" s="4">
        <v>9</v>
      </c>
      <c r="E51" s="4">
        <v>726</v>
      </c>
      <c r="F51" s="4">
        <v>41</v>
      </c>
      <c r="G51" s="4">
        <v>2</v>
      </c>
      <c r="H51" s="4">
        <v>18</v>
      </c>
      <c r="I51" s="4">
        <v>197</v>
      </c>
      <c r="J51" s="4">
        <v>187</v>
      </c>
      <c r="K51" s="4">
        <v>42</v>
      </c>
      <c r="L51" s="4">
        <v>37</v>
      </c>
      <c r="M51" s="4">
        <v>43</v>
      </c>
      <c r="N51" s="4">
        <v>701</v>
      </c>
      <c r="O51" s="4">
        <v>23</v>
      </c>
      <c r="P51" s="4">
        <v>253</v>
      </c>
      <c r="Q51" s="4">
        <v>50</v>
      </c>
      <c r="R51" s="4">
        <v>351</v>
      </c>
      <c r="S51" s="4">
        <v>12</v>
      </c>
      <c r="T51" s="4">
        <v>11</v>
      </c>
      <c r="U51" s="4">
        <v>17</v>
      </c>
      <c r="V51" s="4">
        <v>5</v>
      </c>
      <c r="W51" s="4">
        <v>8</v>
      </c>
      <c r="X51" s="4">
        <v>11</v>
      </c>
      <c r="Y51" s="4">
        <v>0</v>
      </c>
    </row>
    <row r="52" spans="1:25" s="1" customFormat="1" ht="9.9" customHeight="1" x14ac:dyDescent="0.2">
      <c r="B52" s="10" t="s">
        <v>48</v>
      </c>
      <c r="C52" s="4">
        <v>22</v>
      </c>
      <c r="D52" s="4">
        <v>21</v>
      </c>
      <c r="E52" s="4">
        <v>1584</v>
      </c>
      <c r="F52" s="4">
        <v>46</v>
      </c>
      <c r="G52" s="4">
        <v>4</v>
      </c>
      <c r="H52" s="4">
        <v>77</v>
      </c>
      <c r="I52" s="4">
        <v>165</v>
      </c>
      <c r="J52" s="4">
        <v>49</v>
      </c>
      <c r="K52" s="4">
        <v>18</v>
      </c>
      <c r="L52" s="4">
        <v>23</v>
      </c>
      <c r="M52" s="4">
        <v>35</v>
      </c>
      <c r="N52" s="4">
        <v>580</v>
      </c>
      <c r="O52" s="4">
        <v>5</v>
      </c>
      <c r="P52" s="4">
        <v>153</v>
      </c>
      <c r="Q52" s="4">
        <v>9</v>
      </c>
      <c r="R52" s="4">
        <v>267</v>
      </c>
      <c r="S52" s="4">
        <v>31</v>
      </c>
      <c r="T52" s="4">
        <v>19</v>
      </c>
      <c r="U52" s="4">
        <v>24</v>
      </c>
      <c r="V52" s="4">
        <v>12</v>
      </c>
      <c r="W52" s="4">
        <v>28</v>
      </c>
      <c r="X52" s="4">
        <v>6</v>
      </c>
      <c r="Y52" s="4">
        <v>1</v>
      </c>
    </row>
    <row r="53" spans="1:25" s="1" customFormat="1" ht="9.9" customHeight="1" x14ac:dyDescent="0.2">
      <c r="B53" s="10" t="s">
        <v>15</v>
      </c>
      <c r="C53" s="4">
        <v>25</v>
      </c>
      <c r="D53" s="4">
        <v>17</v>
      </c>
      <c r="E53" s="4">
        <v>3345</v>
      </c>
      <c r="F53" s="4">
        <v>93</v>
      </c>
      <c r="G53" s="4">
        <v>8</v>
      </c>
      <c r="H53" s="4">
        <v>32</v>
      </c>
      <c r="I53" s="4">
        <v>79</v>
      </c>
      <c r="J53" s="4">
        <v>144</v>
      </c>
      <c r="K53" s="4">
        <v>13</v>
      </c>
      <c r="L53" s="4">
        <v>23</v>
      </c>
      <c r="M53" s="4">
        <v>24</v>
      </c>
      <c r="N53" s="4">
        <v>525</v>
      </c>
      <c r="O53" s="4">
        <v>8</v>
      </c>
      <c r="P53" s="4">
        <v>224</v>
      </c>
      <c r="Q53" s="4">
        <v>3</v>
      </c>
      <c r="R53" s="4">
        <v>204</v>
      </c>
      <c r="S53" s="4">
        <v>40</v>
      </c>
      <c r="T53" s="4">
        <v>9</v>
      </c>
      <c r="U53" s="4">
        <v>52</v>
      </c>
      <c r="V53" s="4">
        <v>19</v>
      </c>
      <c r="W53" s="4">
        <v>31</v>
      </c>
      <c r="X53" s="4">
        <v>10</v>
      </c>
      <c r="Y53" s="4">
        <v>0</v>
      </c>
    </row>
    <row r="54" spans="1:25" s="1" customFormat="1" ht="9.9" customHeight="1" x14ac:dyDescent="0.2">
      <c r="B54" s="10" t="s">
        <v>16</v>
      </c>
      <c r="C54" s="4">
        <v>24</v>
      </c>
      <c r="D54" s="4">
        <v>17</v>
      </c>
      <c r="E54" s="4">
        <v>2438</v>
      </c>
      <c r="F54" s="4">
        <v>63</v>
      </c>
      <c r="G54" s="4">
        <v>16</v>
      </c>
      <c r="H54" s="4">
        <v>23</v>
      </c>
      <c r="I54" s="4">
        <v>93</v>
      </c>
      <c r="J54" s="4">
        <v>148</v>
      </c>
      <c r="K54" s="4">
        <v>20</v>
      </c>
      <c r="L54" s="4">
        <v>8</v>
      </c>
      <c r="M54" s="4">
        <v>9</v>
      </c>
      <c r="N54" s="4">
        <v>388</v>
      </c>
      <c r="O54" s="4">
        <v>5</v>
      </c>
      <c r="P54" s="4">
        <v>181</v>
      </c>
      <c r="Q54" s="4">
        <v>11</v>
      </c>
      <c r="R54" s="4">
        <v>119</v>
      </c>
      <c r="S54" s="4">
        <v>32</v>
      </c>
      <c r="T54" s="4">
        <v>14</v>
      </c>
      <c r="U54" s="4">
        <v>40</v>
      </c>
      <c r="V54" s="4">
        <v>8</v>
      </c>
      <c r="W54" s="4">
        <v>27</v>
      </c>
      <c r="X54" s="4">
        <v>2</v>
      </c>
      <c r="Y54" s="4">
        <v>1</v>
      </c>
    </row>
    <row r="55" spans="1:25" s="1" customFormat="1" ht="9.9" customHeight="1" x14ac:dyDescent="0.2">
      <c r="B55" s="10" t="s">
        <v>49</v>
      </c>
      <c r="C55" s="4">
        <v>545</v>
      </c>
      <c r="D55" s="4">
        <v>379</v>
      </c>
      <c r="E55" s="4">
        <v>30571</v>
      </c>
      <c r="F55" s="4">
        <v>1379</v>
      </c>
      <c r="G55" s="4">
        <v>236</v>
      </c>
      <c r="H55" s="4">
        <v>519</v>
      </c>
      <c r="I55" s="4">
        <v>3196</v>
      </c>
      <c r="J55" s="4">
        <v>6166</v>
      </c>
      <c r="K55" s="4">
        <v>827</v>
      </c>
      <c r="L55" s="4">
        <v>777</v>
      </c>
      <c r="M55" s="4">
        <v>649</v>
      </c>
      <c r="N55" s="4">
        <v>16828</v>
      </c>
      <c r="O55" s="4">
        <v>265</v>
      </c>
      <c r="P55" s="4">
        <v>5534</v>
      </c>
      <c r="Q55" s="4">
        <v>1123</v>
      </c>
      <c r="R55" s="4">
        <v>5398</v>
      </c>
      <c r="S55" s="4">
        <v>274</v>
      </c>
      <c r="T55" s="4">
        <v>205</v>
      </c>
      <c r="U55" s="4">
        <v>678</v>
      </c>
      <c r="V55" s="4">
        <v>213</v>
      </c>
      <c r="W55" s="4">
        <v>299</v>
      </c>
      <c r="X55" s="4">
        <v>194</v>
      </c>
      <c r="Y55" s="4">
        <v>26</v>
      </c>
    </row>
    <row r="56" spans="1:25" s="1" customFormat="1" ht="9.9" customHeight="1" x14ac:dyDescent="0.2">
      <c r="B56" s="10" t="s">
        <v>50</v>
      </c>
      <c r="C56" s="4">
        <v>75</v>
      </c>
      <c r="D56" s="4">
        <v>121</v>
      </c>
      <c r="E56" s="4">
        <v>5687</v>
      </c>
      <c r="F56" s="4">
        <v>217</v>
      </c>
      <c r="G56" s="4">
        <v>25</v>
      </c>
      <c r="H56" s="4">
        <v>254</v>
      </c>
      <c r="I56" s="4">
        <v>992</v>
      </c>
      <c r="J56" s="4">
        <v>1387</v>
      </c>
      <c r="K56" s="4">
        <v>98</v>
      </c>
      <c r="L56" s="4">
        <v>222</v>
      </c>
      <c r="M56" s="4">
        <v>247</v>
      </c>
      <c r="N56" s="4">
        <v>3638</v>
      </c>
      <c r="O56" s="4">
        <v>46</v>
      </c>
      <c r="P56" s="4">
        <v>1101</v>
      </c>
      <c r="Q56" s="4">
        <v>58</v>
      </c>
      <c r="R56" s="4">
        <v>1653</v>
      </c>
      <c r="S56" s="4">
        <v>71</v>
      </c>
      <c r="T56" s="4">
        <v>87</v>
      </c>
      <c r="U56" s="4">
        <v>130</v>
      </c>
      <c r="V56" s="4">
        <v>54</v>
      </c>
      <c r="W56" s="4">
        <v>79</v>
      </c>
      <c r="X56" s="4">
        <v>54</v>
      </c>
      <c r="Y56" s="4">
        <v>12</v>
      </c>
    </row>
    <row r="57" spans="1:25" s="1" customFormat="1" ht="9.9" customHeight="1" x14ac:dyDescent="0.2">
      <c r="A57" s="6" t="s">
        <v>108</v>
      </c>
      <c r="B57" s="10"/>
      <c r="C57" s="4">
        <v>1323</v>
      </c>
      <c r="D57" s="4">
        <v>1312</v>
      </c>
      <c r="E57" s="4">
        <v>83834</v>
      </c>
      <c r="F57" s="4">
        <v>3610</v>
      </c>
      <c r="G57" s="4">
        <v>624</v>
      </c>
      <c r="H57" s="4">
        <v>2155</v>
      </c>
      <c r="I57" s="4">
        <v>11237</v>
      </c>
      <c r="J57" s="4">
        <v>18150</v>
      </c>
      <c r="K57" s="4">
        <v>2191</v>
      </c>
      <c r="L57" s="4">
        <v>2355</v>
      </c>
      <c r="M57" s="4">
        <v>2465</v>
      </c>
      <c r="N57" s="4">
        <v>49235</v>
      </c>
      <c r="O57" s="4">
        <v>632</v>
      </c>
      <c r="P57" s="4">
        <v>15851</v>
      </c>
      <c r="Q57" s="4">
        <v>1643</v>
      </c>
      <c r="R57" s="4">
        <v>18182</v>
      </c>
      <c r="S57" s="4">
        <v>986</v>
      </c>
      <c r="T57" s="4">
        <v>816</v>
      </c>
      <c r="U57" s="4">
        <v>1620</v>
      </c>
      <c r="V57" s="4">
        <v>697</v>
      </c>
      <c r="W57" s="4">
        <v>951</v>
      </c>
      <c r="X57" s="4">
        <v>508</v>
      </c>
      <c r="Y57" s="4">
        <v>128</v>
      </c>
    </row>
    <row r="58" spans="1:25" s="7" customFormat="1" ht="9.9" customHeight="1" x14ac:dyDescent="0.2">
      <c r="B58" s="11" t="s">
        <v>109</v>
      </c>
      <c r="C58" s="8">
        <f t="shared" ref="C58:Y58" si="3">C57/ 220506</f>
        <v>5.9998367391363499E-3</v>
      </c>
      <c r="D58" s="8">
        <f t="shared" si="3"/>
        <v>5.9499514752433041E-3</v>
      </c>
      <c r="E58" s="8">
        <f t="shared" si="3"/>
        <v>0.38018920120087435</v>
      </c>
      <c r="F58" s="8">
        <f t="shared" si="3"/>
        <v>1.637143660489964E-2</v>
      </c>
      <c r="G58" s="8">
        <f t="shared" si="3"/>
        <v>2.8298549699327909E-3</v>
      </c>
      <c r="H58" s="8">
        <f t="shared" si="3"/>
        <v>9.7729766990467381E-3</v>
      </c>
      <c r="I58" s="8">
        <f t="shared" si="3"/>
        <v>5.0960064578741623E-2</v>
      </c>
      <c r="J58" s="8">
        <f t="shared" si="3"/>
        <v>8.2310685423525889E-2</v>
      </c>
      <c r="K58" s="8">
        <f t="shared" si="3"/>
        <v>9.9362375626967075E-3</v>
      </c>
      <c r="L58" s="8">
        <f t="shared" si="3"/>
        <v>1.067998149710212E-2</v>
      </c>
      <c r="M58" s="8">
        <f t="shared" si="3"/>
        <v>1.117883413603258E-2</v>
      </c>
      <c r="N58" s="8">
        <f t="shared" si="3"/>
        <v>0.2232819061612836</v>
      </c>
      <c r="O58" s="8">
        <f t="shared" si="3"/>
        <v>2.8661351618550061E-3</v>
      </c>
      <c r="P58" s="8">
        <f t="shared" si="3"/>
        <v>7.1884665269879272E-2</v>
      </c>
      <c r="Q58" s="8">
        <f t="shared" si="3"/>
        <v>7.4510444160249606E-3</v>
      </c>
      <c r="R58" s="8">
        <f t="shared" si="3"/>
        <v>8.2455806191214745E-2</v>
      </c>
      <c r="S58" s="8">
        <f t="shared" si="3"/>
        <v>4.4715336544130322E-3</v>
      </c>
      <c r="T58" s="8">
        <f t="shared" si="3"/>
        <v>3.7005795760659574E-3</v>
      </c>
      <c r="U58" s="8">
        <f t="shared" si="3"/>
        <v>7.3467388642485922E-3</v>
      </c>
      <c r="V58" s="8">
        <f t="shared" si="3"/>
        <v>3.1609117212230051E-3</v>
      </c>
      <c r="W58" s="8">
        <f t="shared" si="3"/>
        <v>4.3128078147533404E-3</v>
      </c>
      <c r="X58" s="8">
        <f t="shared" si="3"/>
        <v>2.3037921870606697E-3</v>
      </c>
      <c r="Y58" s="8">
        <f t="shared" si="3"/>
        <v>5.8048307075544427E-4</v>
      </c>
    </row>
    <row r="59" spans="1:25" s="1" customFormat="1" ht="5.0999999999999996" customHeight="1" x14ac:dyDescent="0.2"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1" customFormat="1" ht="9.9" customHeight="1" x14ac:dyDescent="0.2">
      <c r="A60" s="3" t="s">
        <v>54</v>
      </c>
      <c r="B60" s="1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1" customFormat="1" ht="9.9" customHeight="1" x14ac:dyDescent="0.2">
      <c r="B61" s="10" t="s">
        <v>52</v>
      </c>
      <c r="C61" s="4">
        <v>812</v>
      </c>
      <c r="D61" s="4">
        <v>457</v>
      </c>
      <c r="E61" s="4">
        <v>26383</v>
      </c>
      <c r="F61" s="4">
        <v>902</v>
      </c>
      <c r="G61" s="4">
        <v>154</v>
      </c>
      <c r="H61" s="4">
        <v>263</v>
      </c>
      <c r="I61" s="4">
        <v>1013</v>
      </c>
      <c r="J61" s="4">
        <v>1125</v>
      </c>
      <c r="K61" s="4">
        <v>268</v>
      </c>
      <c r="L61" s="4">
        <v>415</v>
      </c>
      <c r="M61" s="4">
        <v>132</v>
      </c>
      <c r="N61" s="4">
        <v>7247</v>
      </c>
      <c r="O61" s="4">
        <v>75</v>
      </c>
      <c r="P61" s="4">
        <v>1509</v>
      </c>
      <c r="Q61" s="4">
        <v>206</v>
      </c>
      <c r="R61" s="4">
        <v>3468</v>
      </c>
      <c r="S61" s="4">
        <v>202</v>
      </c>
      <c r="T61" s="4">
        <v>271</v>
      </c>
      <c r="U61" s="4">
        <v>339</v>
      </c>
      <c r="V61" s="4">
        <v>147</v>
      </c>
      <c r="W61" s="4">
        <v>230</v>
      </c>
      <c r="X61" s="4">
        <v>64</v>
      </c>
      <c r="Y61" s="4">
        <v>53</v>
      </c>
    </row>
    <row r="62" spans="1:25" s="1" customFormat="1" ht="9.9" customHeight="1" x14ac:dyDescent="0.2">
      <c r="B62" s="10" t="s">
        <v>53</v>
      </c>
      <c r="C62" s="4">
        <v>2294</v>
      </c>
      <c r="D62" s="4">
        <v>1002</v>
      </c>
      <c r="E62" s="4">
        <v>43980</v>
      </c>
      <c r="F62" s="4">
        <v>1875</v>
      </c>
      <c r="G62" s="4">
        <v>659</v>
      </c>
      <c r="H62" s="4">
        <v>550</v>
      </c>
      <c r="I62" s="4">
        <v>5948</v>
      </c>
      <c r="J62" s="4">
        <v>9973</v>
      </c>
      <c r="K62" s="4">
        <v>647</v>
      </c>
      <c r="L62" s="4">
        <v>2180</v>
      </c>
      <c r="M62" s="4">
        <v>1513</v>
      </c>
      <c r="N62" s="4">
        <v>14919</v>
      </c>
      <c r="O62" s="4">
        <v>257</v>
      </c>
      <c r="P62" s="4">
        <v>5472</v>
      </c>
      <c r="Q62" s="4">
        <v>621</v>
      </c>
      <c r="R62" s="4">
        <v>8275</v>
      </c>
      <c r="S62" s="4">
        <v>460</v>
      </c>
      <c r="T62" s="4">
        <v>608</v>
      </c>
      <c r="U62" s="4">
        <v>846</v>
      </c>
      <c r="V62" s="4">
        <v>541</v>
      </c>
      <c r="W62" s="4">
        <v>487</v>
      </c>
      <c r="X62" s="4">
        <v>216</v>
      </c>
      <c r="Y62" s="4">
        <v>96</v>
      </c>
    </row>
    <row r="63" spans="1:25" s="1" customFormat="1" ht="9.9" customHeight="1" x14ac:dyDescent="0.2">
      <c r="A63" s="6" t="s">
        <v>108</v>
      </c>
      <c r="B63" s="10"/>
      <c r="C63" s="4">
        <v>3106</v>
      </c>
      <c r="D63" s="4">
        <v>1459</v>
      </c>
      <c r="E63" s="4">
        <v>70363</v>
      </c>
      <c r="F63" s="4">
        <v>2777</v>
      </c>
      <c r="G63" s="4">
        <v>813</v>
      </c>
      <c r="H63" s="4">
        <v>813</v>
      </c>
      <c r="I63" s="4">
        <v>6961</v>
      </c>
      <c r="J63" s="4">
        <v>11098</v>
      </c>
      <c r="K63" s="4">
        <v>915</v>
      </c>
      <c r="L63" s="4">
        <v>2595</v>
      </c>
      <c r="M63" s="4">
        <v>1645</v>
      </c>
      <c r="N63" s="4">
        <v>22166</v>
      </c>
      <c r="O63" s="4">
        <v>332</v>
      </c>
      <c r="P63" s="4">
        <v>6981</v>
      </c>
      <c r="Q63" s="4">
        <v>827</v>
      </c>
      <c r="R63" s="4">
        <v>11743</v>
      </c>
      <c r="S63" s="4">
        <v>662</v>
      </c>
      <c r="T63" s="4">
        <v>879</v>
      </c>
      <c r="U63" s="4">
        <v>1185</v>
      </c>
      <c r="V63" s="4">
        <v>688</v>
      </c>
      <c r="W63" s="4">
        <v>717</v>
      </c>
      <c r="X63" s="4">
        <v>280</v>
      </c>
      <c r="Y63" s="4">
        <v>149</v>
      </c>
    </row>
    <row r="64" spans="1:25" s="7" customFormat="1" ht="9.9" customHeight="1" x14ac:dyDescent="0.2">
      <c r="B64" s="11" t="s">
        <v>109</v>
      </c>
      <c r="C64" s="8">
        <f t="shared" ref="C64:Y64" si="4">C63/ 149159</f>
        <v>2.082341662253032E-2</v>
      </c>
      <c r="D64" s="8">
        <f t="shared" si="4"/>
        <v>9.7815083233328201E-3</v>
      </c>
      <c r="E64" s="8">
        <f t="shared" si="4"/>
        <v>0.47173150798812008</v>
      </c>
      <c r="F64" s="8">
        <f t="shared" si="4"/>
        <v>1.8617716664767126E-2</v>
      </c>
      <c r="G64" s="8">
        <f t="shared" si="4"/>
        <v>5.4505594700956696E-3</v>
      </c>
      <c r="H64" s="8">
        <f t="shared" si="4"/>
        <v>5.4505594700956696E-3</v>
      </c>
      <c r="I64" s="8">
        <f t="shared" si="4"/>
        <v>4.6668320382947055E-2</v>
      </c>
      <c r="J64" s="8">
        <f t="shared" si="4"/>
        <v>7.4403824107160815E-2</v>
      </c>
      <c r="K64" s="8">
        <f t="shared" si="4"/>
        <v>6.1343934995541673E-3</v>
      </c>
      <c r="L64" s="8">
        <f t="shared" si="4"/>
        <v>1.7397542220047062E-2</v>
      </c>
      <c r="M64" s="8">
        <f t="shared" si="4"/>
        <v>1.1028499788815961E-2</v>
      </c>
      <c r="N64" s="8">
        <f t="shared" si="4"/>
        <v>0.14860652055859855</v>
      </c>
      <c r="O64" s="8">
        <f t="shared" si="4"/>
        <v>2.2258127233355011E-3</v>
      </c>
      <c r="P64" s="8">
        <f t="shared" si="4"/>
        <v>4.6802405486762448E-2</v>
      </c>
      <c r="Q64" s="8">
        <f t="shared" si="4"/>
        <v>5.5444190427664441E-3</v>
      </c>
      <c r="R64" s="8">
        <f t="shared" si="4"/>
        <v>7.8728068705207196E-2</v>
      </c>
      <c r="S64" s="8">
        <f t="shared" si="4"/>
        <v>4.4382169362894627E-3</v>
      </c>
      <c r="T64" s="8">
        <f t="shared" si="4"/>
        <v>5.8930403126864622E-3</v>
      </c>
      <c r="U64" s="8">
        <f t="shared" si="4"/>
        <v>7.9445424010619534E-3</v>
      </c>
      <c r="V64" s="8">
        <f t="shared" si="4"/>
        <v>4.6125275712494722E-3</v>
      </c>
      <c r="W64" s="8">
        <f t="shared" si="4"/>
        <v>4.8069509717817895E-3</v>
      </c>
      <c r="X64" s="8">
        <f t="shared" si="4"/>
        <v>1.8771914534154827E-3</v>
      </c>
      <c r="Y64" s="8">
        <f t="shared" si="4"/>
        <v>9.9893402342466774E-4</v>
      </c>
    </row>
    <row r="65" spans="1:25" s="1" customFormat="1" ht="5.0999999999999996" customHeight="1" x14ac:dyDescent="0.2">
      <c r="B65" s="1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1" customFormat="1" ht="9.9" customHeight="1" x14ac:dyDescent="0.2">
      <c r="A66" s="3" t="s">
        <v>55</v>
      </c>
      <c r="B66" s="1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1" customFormat="1" ht="9.9" customHeight="1" x14ac:dyDescent="0.2">
      <c r="B67" s="10" t="s">
        <v>16</v>
      </c>
      <c r="C67" s="4">
        <v>459</v>
      </c>
      <c r="D67" s="4">
        <v>496</v>
      </c>
      <c r="E67" s="4">
        <v>37658</v>
      </c>
      <c r="F67" s="4">
        <v>1874</v>
      </c>
      <c r="G67" s="4">
        <v>499</v>
      </c>
      <c r="H67" s="4">
        <v>748</v>
      </c>
      <c r="I67" s="4">
        <v>5496</v>
      </c>
      <c r="J67" s="4">
        <v>9256</v>
      </c>
      <c r="K67" s="4">
        <v>1825</v>
      </c>
      <c r="L67" s="4">
        <v>1095</v>
      </c>
      <c r="M67" s="4">
        <v>980</v>
      </c>
      <c r="N67" s="4">
        <v>22933</v>
      </c>
      <c r="O67" s="4">
        <v>286</v>
      </c>
      <c r="P67" s="4">
        <v>5090</v>
      </c>
      <c r="Q67" s="4">
        <v>299</v>
      </c>
      <c r="R67" s="4">
        <v>7623</v>
      </c>
      <c r="S67" s="4">
        <v>399</v>
      </c>
      <c r="T67" s="4">
        <v>243</v>
      </c>
      <c r="U67" s="4">
        <v>504</v>
      </c>
      <c r="V67" s="4">
        <v>358</v>
      </c>
      <c r="W67" s="4">
        <v>356</v>
      </c>
      <c r="X67" s="4">
        <v>140</v>
      </c>
      <c r="Y67" s="4">
        <v>40</v>
      </c>
    </row>
    <row r="68" spans="1:25" s="1" customFormat="1" ht="9.9" customHeight="1" x14ac:dyDescent="0.2">
      <c r="B68" s="10" t="s">
        <v>36</v>
      </c>
      <c r="C68" s="4">
        <v>1316</v>
      </c>
      <c r="D68" s="4">
        <v>1333</v>
      </c>
      <c r="E68" s="4">
        <v>65367</v>
      </c>
      <c r="F68" s="4">
        <v>2759</v>
      </c>
      <c r="G68" s="4">
        <v>399</v>
      </c>
      <c r="H68" s="4">
        <v>2084</v>
      </c>
      <c r="I68" s="4">
        <v>8257</v>
      </c>
      <c r="J68" s="4">
        <v>8114</v>
      </c>
      <c r="K68" s="4">
        <v>4310</v>
      </c>
      <c r="L68" s="4">
        <v>1895</v>
      </c>
      <c r="M68" s="4">
        <v>1640</v>
      </c>
      <c r="N68" s="4">
        <v>27958</v>
      </c>
      <c r="O68" s="4">
        <v>326</v>
      </c>
      <c r="P68" s="4">
        <v>6935</v>
      </c>
      <c r="Q68" s="4">
        <v>525</v>
      </c>
      <c r="R68" s="4">
        <v>9900</v>
      </c>
      <c r="S68" s="4">
        <v>796</v>
      </c>
      <c r="T68" s="4">
        <v>634</v>
      </c>
      <c r="U68" s="4">
        <v>1086</v>
      </c>
      <c r="V68" s="4">
        <v>669</v>
      </c>
      <c r="W68" s="4">
        <v>785</v>
      </c>
      <c r="X68" s="4">
        <v>265</v>
      </c>
      <c r="Y68" s="4">
        <v>120</v>
      </c>
    </row>
    <row r="69" spans="1:25" s="1" customFormat="1" ht="9.9" customHeight="1" x14ac:dyDescent="0.2">
      <c r="A69" s="6" t="s">
        <v>108</v>
      </c>
      <c r="B69" s="10"/>
      <c r="C69" s="4">
        <v>1775</v>
      </c>
      <c r="D69" s="4">
        <v>1829</v>
      </c>
      <c r="E69" s="4">
        <v>103025</v>
      </c>
      <c r="F69" s="4">
        <v>4633</v>
      </c>
      <c r="G69" s="4">
        <v>898</v>
      </c>
      <c r="H69" s="4">
        <v>2832</v>
      </c>
      <c r="I69" s="4">
        <v>13753</v>
      </c>
      <c r="J69" s="4">
        <v>17370</v>
      </c>
      <c r="K69" s="4">
        <v>6135</v>
      </c>
      <c r="L69" s="4">
        <v>2990</v>
      </c>
      <c r="M69" s="4">
        <v>2620</v>
      </c>
      <c r="N69" s="4">
        <v>50891</v>
      </c>
      <c r="O69" s="4">
        <v>612</v>
      </c>
      <c r="P69" s="4">
        <v>12025</v>
      </c>
      <c r="Q69" s="4">
        <v>824</v>
      </c>
      <c r="R69" s="4">
        <v>17523</v>
      </c>
      <c r="S69" s="4">
        <v>1195</v>
      </c>
      <c r="T69" s="4">
        <v>877</v>
      </c>
      <c r="U69" s="4">
        <v>1590</v>
      </c>
      <c r="V69" s="4">
        <v>1027</v>
      </c>
      <c r="W69" s="4">
        <v>1141</v>
      </c>
      <c r="X69" s="4">
        <v>405</v>
      </c>
      <c r="Y69" s="4">
        <v>160</v>
      </c>
    </row>
    <row r="70" spans="1:25" s="7" customFormat="1" ht="9.9" customHeight="1" x14ac:dyDescent="0.2">
      <c r="B70" s="11" t="s">
        <v>109</v>
      </c>
      <c r="C70" s="8">
        <f t="shared" ref="C70:Y70" si="5">C69/ 246135</f>
        <v>7.2114896296747721E-3</v>
      </c>
      <c r="D70" s="8">
        <f t="shared" si="5"/>
        <v>7.4308814268592436E-3</v>
      </c>
      <c r="E70" s="8">
        <f t="shared" si="5"/>
        <v>0.41857110935055963</v>
      </c>
      <c r="F70" s="8">
        <f t="shared" si="5"/>
        <v>1.8823003636215897E-2</v>
      </c>
      <c r="G70" s="8">
        <f t="shared" si="5"/>
        <v>3.648404330956589E-3</v>
      </c>
      <c r="H70" s="8">
        <f t="shared" si="5"/>
        <v>1.1505880919007861E-2</v>
      </c>
      <c r="I70" s="8">
        <f t="shared" si="5"/>
        <v>5.5875840494037828E-2</v>
      </c>
      <c r="J70" s="8">
        <f t="shared" si="5"/>
        <v>7.0571028094338475E-2</v>
      </c>
      <c r="K70" s="8">
        <f t="shared" si="5"/>
        <v>2.4925345846791395E-2</v>
      </c>
      <c r="L70" s="8">
        <f t="shared" si="5"/>
        <v>1.2147805066325391E-2</v>
      </c>
      <c r="M70" s="8">
        <f t="shared" si="5"/>
        <v>1.064456497450586E-2</v>
      </c>
      <c r="N70" s="8">
        <f t="shared" si="5"/>
        <v>0.20676051760212891</v>
      </c>
      <c r="O70" s="8">
        <f t="shared" si="5"/>
        <v>2.486440368090682E-3</v>
      </c>
      <c r="P70" s="8">
        <f t="shared" si="5"/>
        <v>4.8855302984134721E-2</v>
      </c>
      <c r="Q70" s="8">
        <f t="shared" si="5"/>
        <v>3.347756312592683E-3</v>
      </c>
      <c r="R70" s="8">
        <f t="shared" si="5"/>
        <v>7.1192638186361137E-2</v>
      </c>
      <c r="S70" s="8">
        <f t="shared" si="5"/>
        <v>4.8550592154711844E-3</v>
      </c>
      <c r="T70" s="8">
        <f t="shared" si="5"/>
        <v>3.5630852987181831E-3</v>
      </c>
      <c r="U70" s="8">
        <f t="shared" si="5"/>
        <v>6.4598695837650068E-3</v>
      </c>
      <c r="V70" s="8">
        <f t="shared" si="5"/>
        <v>4.1725069575639382E-3</v>
      </c>
      <c r="W70" s="8">
        <f t="shared" si="5"/>
        <v>4.635667418286713E-3</v>
      </c>
      <c r="X70" s="8">
        <f t="shared" si="5"/>
        <v>1.6454384788835395E-3</v>
      </c>
      <c r="Y70" s="8">
        <f t="shared" si="5"/>
        <v>6.5004976943547235E-4</v>
      </c>
    </row>
    <row r="71" spans="1:25" s="1" customFormat="1" ht="5.0999999999999996" customHeight="1" x14ac:dyDescent="0.2">
      <c r="B71" s="1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1" customFormat="1" ht="9.9" customHeight="1" x14ac:dyDescent="0.2">
      <c r="A72" s="3" t="s">
        <v>56</v>
      </c>
      <c r="B72" s="1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1" customFormat="1" ht="9.9" customHeight="1" x14ac:dyDescent="0.2">
      <c r="B73" s="10" t="s">
        <v>52</v>
      </c>
      <c r="C73" s="4">
        <v>1740</v>
      </c>
      <c r="D73" s="4">
        <v>2878</v>
      </c>
      <c r="E73" s="4">
        <v>115587</v>
      </c>
      <c r="F73" s="4">
        <v>1596</v>
      </c>
      <c r="G73" s="4">
        <v>383</v>
      </c>
      <c r="H73" s="4">
        <v>554</v>
      </c>
      <c r="I73" s="4">
        <v>953</v>
      </c>
      <c r="J73" s="4">
        <v>499</v>
      </c>
      <c r="K73" s="4">
        <v>249</v>
      </c>
      <c r="L73" s="4">
        <v>607</v>
      </c>
      <c r="M73" s="4">
        <v>145</v>
      </c>
      <c r="N73" s="4">
        <v>3963</v>
      </c>
      <c r="O73" s="4">
        <v>132</v>
      </c>
      <c r="P73" s="4">
        <v>887</v>
      </c>
      <c r="Q73" s="4">
        <v>257</v>
      </c>
      <c r="R73" s="4">
        <v>2436</v>
      </c>
      <c r="S73" s="4">
        <v>894</v>
      </c>
      <c r="T73" s="4">
        <v>1930</v>
      </c>
      <c r="U73" s="4">
        <v>3745</v>
      </c>
      <c r="V73" s="4">
        <v>446</v>
      </c>
      <c r="W73" s="4">
        <v>1069</v>
      </c>
      <c r="X73" s="4">
        <v>104</v>
      </c>
      <c r="Y73" s="4">
        <v>186</v>
      </c>
    </row>
    <row r="74" spans="1:25" s="1" customFormat="1" ht="9.9" customHeight="1" x14ac:dyDescent="0.2">
      <c r="B74" s="10" t="s">
        <v>34</v>
      </c>
      <c r="C74" s="4">
        <v>1414</v>
      </c>
      <c r="D74" s="4">
        <v>722</v>
      </c>
      <c r="E74" s="4">
        <v>34504</v>
      </c>
      <c r="F74" s="4">
        <v>755</v>
      </c>
      <c r="G74" s="4">
        <v>148</v>
      </c>
      <c r="H74" s="4">
        <v>322</v>
      </c>
      <c r="I74" s="4">
        <v>949</v>
      </c>
      <c r="J74" s="4">
        <v>779</v>
      </c>
      <c r="K74" s="4">
        <v>126</v>
      </c>
      <c r="L74" s="4">
        <v>277</v>
      </c>
      <c r="M74" s="4">
        <v>80</v>
      </c>
      <c r="N74" s="4">
        <v>2527</v>
      </c>
      <c r="O74" s="4">
        <v>55</v>
      </c>
      <c r="P74" s="4">
        <v>507</v>
      </c>
      <c r="Q74" s="4">
        <v>129</v>
      </c>
      <c r="R74" s="4">
        <v>959</v>
      </c>
      <c r="S74" s="4">
        <v>332</v>
      </c>
      <c r="T74" s="4">
        <v>322</v>
      </c>
      <c r="U74" s="4">
        <v>607</v>
      </c>
      <c r="V74" s="4">
        <v>357</v>
      </c>
      <c r="W74" s="4">
        <v>222</v>
      </c>
      <c r="X74" s="4">
        <v>56</v>
      </c>
      <c r="Y74" s="4">
        <v>61</v>
      </c>
    </row>
    <row r="75" spans="1:25" s="1" customFormat="1" ht="9.9" customHeight="1" x14ac:dyDescent="0.2">
      <c r="B75" s="10" t="s">
        <v>30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 s="1" customFormat="1" ht="9.9" customHeight="1" x14ac:dyDescent="0.2">
      <c r="A76" s="6" t="s">
        <v>108</v>
      </c>
      <c r="B76" s="10"/>
      <c r="C76" s="4">
        <v>3154</v>
      </c>
      <c r="D76" s="4">
        <v>3600</v>
      </c>
      <c r="E76" s="4">
        <v>150091</v>
      </c>
      <c r="F76" s="4">
        <v>2351</v>
      </c>
      <c r="G76" s="4">
        <v>531</v>
      </c>
      <c r="H76" s="4">
        <v>876</v>
      </c>
      <c r="I76" s="4">
        <v>1902</v>
      </c>
      <c r="J76" s="4">
        <v>1278</v>
      </c>
      <c r="K76" s="4">
        <v>375</v>
      </c>
      <c r="L76" s="4">
        <v>884</v>
      </c>
      <c r="M76" s="4">
        <v>225</v>
      </c>
      <c r="N76" s="4">
        <v>6490</v>
      </c>
      <c r="O76" s="4">
        <v>187</v>
      </c>
      <c r="P76" s="4">
        <v>1394</v>
      </c>
      <c r="Q76" s="4">
        <v>386</v>
      </c>
      <c r="R76" s="4">
        <v>3395</v>
      </c>
      <c r="S76" s="4">
        <v>1226</v>
      </c>
      <c r="T76" s="4">
        <v>2252</v>
      </c>
      <c r="U76" s="4">
        <v>4352</v>
      </c>
      <c r="V76" s="4">
        <v>803</v>
      </c>
      <c r="W76" s="4">
        <v>1291</v>
      </c>
      <c r="X76" s="4">
        <v>160</v>
      </c>
      <c r="Y76" s="4">
        <v>247</v>
      </c>
    </row>
    <row r="77" spans="1:25" s="7" customFormat="1" ht="9.9" customHeight="1" x14ac:dyDescent="0.2">
      <c r="B77" s="11" t="s">
        <v>109</v>
      </c>
      <c r="C77" s="8">
        <f t="shared" ref="C77:Y77" si="6">C76/ 187451</f>
        <v>1.6825730457559574E-2</v>
      </c>
      <c r="D77" s="8">
        <f t="shared" si="6"/>
        <v>1.92050189116089E-2</v>
      </c>
      <c r="E77" s="8">
        <f t="shared" si="6"/>
        <v>0.80069458151730322</v>
      </c>
      <c r="F77" s="8">
        <f t="shared" si="6"/>
        <v>1.2541944294775701E-2</v>
      </c>
      <c r="G77" s="8">
        <f t="shared" si="6"/>
        <v>2.8327402894623129E-3</v>
      </c>
      <c r="H77" s="8">
        <f t="shared" si="6"/>
        <v>4.673221268491499E-3</v>
      </c>
      <c r="I77" s="8">
        <f t="shared" si="6"/>
        <v>1.0146651658300036E-2</v>
      </c>
      <c r="J77" s="8">
        <f t="shared" si="6"/>
        <v>6.8177817136211597E-3</v>
      </c>
      <c r="K77" s="8">
        <f t="shared" si="6"/>
        <v>2.0005228032925937E-3</v>
      </c>
      <c r="L77" s="8">
        <f t="shared" si="6"/>
        <v>4.7158990882950743E-3</v>
      </c>
      <c r="M77" s="8">
        <f t="shared" si="6"/>
        <v>1.2003136819755563E-3</v>
      </c>
      <c r="N77" s="8">
        <f t="shared" si="6"/>
        <v>3.4622381315650493E-2</v>
      </c>
      <c r="O77" s="8">
        <f t="shared" si="6"/>
        <v>9.975940379085735E-4</v>
      </c>
      <c r="P77" s="8">
        <f t="shared" si="6"/>
        <v>7.4366101007730017E-3</v>
      </c>
      <c r="Q77" s="8">
        <f t="shared" si="6"/>
        <v>2.05920480552251E-3</v>
      </c>
      <c r="R77" s="8">
        <f t="shared" si="6"/>
        <v>1.8111399779142282E-2</v>
      </c>
      <c r="S77" s="8">
        <f t="shared" si="6"/>
        <v>6.5403758848979199E-3</v>
      </c>
      <c r="T77" s="8">
        <f t="shared" si="6"/>
        <v>1.2013806274706457E-2</v>
      </c>
      <c r="U77" s="8">
        <f t="shared" si="6"/>
        <v>2.3216733973144981E-2</v>
      </c>
      <c r="V77" s="8">
        <f t="shared" si="6"/>
        <v>4.2837861627838744E-3</v>
      </c>
      <c r="W77" s="8">
        <f t="shared" si="6"/>
        <v>6.8871331708019699E-3</v>
      </c>
      <c r="X77" s="8">
        <f t="shared" si="6"/>
        <v>8.5355639607150664E-4</v>
      </c>
      <c r="Y77" s="8">
        <f t="shared" si="6"/>
        <v>1.3176776864353885E-3</v>
      </c>
    </row>
    <row r="78" spans="1:25" s="1" customFormat="1" ht="5.0999999999999996" customHeight="1" x14ac:dyDescent="0.2">
      <c r="B78" s="1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1" customFormat="1" ht="9.9" customHeight="1" x14ac:dyDescent="0.2">
      <c r="A79" s="3" t="s">
        <v>57</v>
      </c>
      <c r="B79" s="1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1" customFormat="1" ht="9.9" customHeight="1" x14ac:dyDescent="0.2">
      <c r="B80" s="10" t="s">
        <v>36</v>
      </c>
      <c r="C80" s="4">
        <v>3007</v>
      </c>
      <c r="D80" s="4">
        <v>1775</v>
      </c>
      <c r="E80" s="4">
        <v>104478</v>
      </c>
      <c r="F80" s="4">
        <v>4490</v>
      </c>
      <c r="G80" s="4">
        <v>746</v>
      </c>
      <c r="H80" s="4">
        <v>1899</v>
      </c>
      <c r="I80" s="4">
        <v>6085</v>
      </c>
      <c r="J80" s="4">
        <v>4131</v>
      </c>
      <c r="K80" s="4">
        <v>2158</v>
      </c>
      <c r="L80" s="4">
        <v>2500</v>
      </c>
      <c r="M80" s="4">
        <v>1857</v>
      </c>
      <c r="N80" s="4">
        <v>18904</v>
      </c>
      <c r="O80" s="4">
        <v>332</v>
      </c>
      <c r="P80" s="4">
        <v>5286</v>
      </c>
      <c r="Q80" s="4">
        <v>779</v>
      </c>
      <c r="R80" s="4">
        <v>7919</v>
      </c>
      <c r="S80" s="4">
        <v>1193</v>
      </c>
      <c r="T80" s="4">
        <v>934</v>
      </c>
      <c r="U80" s="4">
        <v>2020</v>
      </c>
      <c r="V80" s="4">
        <v>969</v>
      </c>
      <c r="W80" s="4">
        <v>1259</v>
      </c>
      <c r="X80" s="4">
        <v>400</v>
      </c>
      <c r="Y80" s="4">
        <v>251</v>
      </c>
    </row>
    <row r="81" spans="1:25" s="1" customFormat="1" ht="9.9" customHeight="1" x14ac:dyDescent="0.2">
      <c r="A81" s="6" t="s">
        <v>108</v>
      </c>
      <c r="B81" s="10"/>
      <c r="C81" s="4">
        <v>3007</v>
      </c>
      <c r="D81" s="4">
        <v>1775</v>
      </c>
      <c r="E81" s="4">
        <v>104478</v>
      </c>
      <c r="F81" s="4">
        <v>4490</v>
      </c>
      <c r="G81" s="4">
        <v>746</v>
      </c>
      <c r="H81" s="4">
        <v>1899</v>
      </c>
      <c r="I81" s="4">
        <v>6085</v>
      </c>
      <c r="J81" s="4">
        <v>4131</v>
      </c>
      <c r="K81" s="4">
        <v>2158</v>
      </c>
      <c r="L81" s="4">
        <v>2500</v>
      </c>
      <c r="M81" s="4">
        <v>1857</v>
      </c>
      <c r="N81" s="4">
        <v>18904</v>
      </c>
      <c r="O81" s="4">
        <v>332</v>
      </c>
      <c r="P81" s="4">
        <v>5286</v>
      </c>
      <c r="Q81" s="4">
        <v>779</v>
      </c>
      <c r="R81" s="4">
        <v>7919</v>
      </c>
      <c r="S81" s="4">
        <v>1193</v>
      </c>
      <c r="T81" s="4">
        <v>934</v>
      </c>
      <c r="U81" s="4">
        <v>2020</v>
      </c>
      <c r="V81" s="4">
        <v>969</v>
      </c>
      <c r="W81" s="4">
        <v>1259</v>
      </c>
      <c r="X81" s="4">
        <v>400</v>
      </c>
      <c r="Y81" s="4">
        <v>251</v>
      </c>
    </row>
    <row r="82" spans="1:25" s="7" customFormat="1" ht="9.9" customHeight="1" x14ac:dyDescent="0.2">
      <c r="B82" s="11" t="s">
        <v>109</v>
      </c>
      <c r="C82" s="8">
        <f t="shared" ref="C82:Y82" si="7">C81/ 173381</f>
        <v>1.7343307513510708E-2</v>
      </c>
      <c r="D82" s="8">
        <f t="shared" si="7"/>
        <v>1.0237569283831561E-2</v>
      </c>
      <c r="E82" s="8">
        <f t="shared" si="7"/>
        <v>0.6025919795133261</v>
      </c>
      <c r="F82" s="8">
        <f t="shared" si="7"/>
        <v>2.5896724554593641E-2</v>
      </c>
      <c r="G82" s="8">
        <f t="shared" si="7"/>
        <v>4.3026629215427298E-3</v>
      </c>
      <c r="H82" s="8">
        <f t="shared" si="7"/>
        <v>1.0952757222533034E-2</v>
      </c>
      <c r="I82" s="8">
        <f t="shared" si="7"/>
        <v>3.5096117798374675E-2</v>
      </c>
      <c r="J82" s="8">
        <f t="shared" si="7"/>
        <v>2.3826140119159539E-2</v>
      </c>
      <c r="K82" s="8">
        <f t="shared" si="7"/>
        <v>1.2446577191272399E-2</v>
      </c>
      <c r="L82" s="8">
        <f t="shared" si="7"/>
        <v>1.4419111667368397E-2</v>
      </c>
      <c r="M82" s="8">
        <f t="shared" si="7"/>
        <v>1.0710516146521245E-2</v>
      </c>
      <c r="N82" s="8">
        <f t="shared" si="7"/>
        <v>0.10903155478397288</v>
      </c>
      <c r="O82" s="8">
        <f t="shared" si="7"/>
        <v>1.914858029426523E-3</v>
      </c>
      <c r="P82" s="8">
        <f t="shared" si="7"/>
        <v>3.0487769709483737E-2</v>
      </c>
      <c r="Q82" s="8">
        <f t="shared" si="7"/>
        <v>4.4929951955519926E-3</v>
      </c>
      <c r="R82" s="8">
        <f t="shared" si="7"/>
        <v>4.5673978117556135E-2</v>
      </c>
      <c r="S82" s="8">
        <f t="shared" si="7"/>
        <v>6.8808000876681985E-3</v>
      </c>
      <c r="T82" s="8">
        <f t="shared" si="7"/>
        <v>5.3869801189288333E-3</v>
      </c>
      <c r="U82" s="8">
        <f t="shared" si="7"/>
        <v>1.1650642227233665E-2</v>
      </c>
      <c r="V82" s="8">
        <f t="shared" si="7"/>
        <v>5.5888476822719907E-3</v>
      </c>
      <c r="W82" s="8">
        <f t="shared" si="7"/>
        <v>7.2614646356867242E-3</v>
      </c>
      <c r="X82" s="8">
        <f t="shared" si="7"/>
        <v>2.3070578667789433E-3</v>
      </c>
      <c r="Y82" s="8">
        <f t="shared" si="7"/>
        <v>1.447678811403787E-3</v>
      </c>
    </row>
    <row r="83" spans="1:25" s="1" customFormat="1" ht="5.0999999999999996" customHeight="1" x14ac:dyDescent="0.2">
      <c r="B83" s="1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1" customFormat="1" ht="9.9" customHeight="1" x14ac:dyDescent="0.2">
      <c r="A84" s="3" t="s">
        <v>58</v>
      </c>
      <c r="B84" s="1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1" customFormat="1" ht="9.9" customHeight="1" x14ac:dyDescent="0.2">
      <c r="B85" s="10" t="s">
        <v>52</v>
      </c>
      <c r="C85" s="4">
        <v>338</v>
      </c>
      <c r="D85" s="4">
        <v>274</v>
      </c>
      <c r="E85" s="4">
        <v>24120</v>
      </c>
      <c r="F85" s="4">
        <v>697</v>
      </c>
      <c r="G85" s="4">
        <v>157</v>
      </c>
      <c r="H85" s="4">
        <v>231</v>
      </c>
      <c r="I85" s="4">
        <v>542</v>
      </c>
      <c r="J85" s="4">
        <v>231</v>
      </c>
      <c r="K85" s="4">
        <v>170</v>
      </c>
      <c r="L85" s="4">
        <v>524</v>
      </c>
      <c r="M85" s="4">
        <v>106</v>
      </c>
      <c r="N85" s="4">
        <v>3129</v>
      </c>
      <c r="O85" s="4">
        <v>102</v>
      </c>
      <c r="P85" s="4">
        <v>1006</v>
      </c>
      <c r="Q85" s="4">
        <v>241</v>
      </c>
      <c r="R85" s="4">
        <v>2457</v>
      </c>
      <c r="S85" s="4">
        <v>185</v>
      </c>
      <c r="T85" s="4">
        <v>160</v>
      </c>
      <c r="U85" s="4">
        <v>461</v>
      </c>
      <c r="V85" s="4">
        <v>128</v>
      </c>
      <c r="W85" s="4">
        <v>235</v>
      </c>
      <c r="X85" s="4">
        <v>60</v>
      </c>
      <c r="Y85" s="4">
        <v>79</v>
      </c>
    </row>
    <row r="86" spans="1:25" s="1" customFormat="1" ht="9.9" customHeight="1" x14ac:dyDescent="0.2">
      <c r="B86" s="10" t="s">
        <v>34</v>
      </c>
      <c r="C86" s="4">
        <v>3036</v>
      </c>
      <c r="D86" s="4">
        <v>2529</v>
      </c>
      <c r="E86" s="4">
        <v>100151</v>
      </c>
      <c r="F86" s="4">
        <v>2622</v>
      </c>
      <c r="G86" s="4">
        <v>442</v>
      </c>
      <c r="H86" s="4">
        <v>1054</v>
      </c>
      <c r="I86" s="4">
        <v>5210</v>
      </c>
      <c r="J86" s="4">
        <v>4295</v>
      </c>
      <c r="K86" s="4">
        <v>639</v>
      </c>
      <c r="L86" s="4">
        <v>981</v>
      </c>
      <c r="M86" s="4">
        <v>398</v>
      </c>
      <c r="N86" s="4">
        <v>27504</v>
      </c>
      <c r="O86" s="4">
        <v>270</v>
      </c>
      <c r="P86" s="4">
        <v>3785</v>
      </c>
      <c r="Q86" s="4">
        <v>560</v>
      </c>
      <c r="R86" s="4">
        <v>6979</v>
      </c>
      <c r="S86" s="4">
        <v>691</v>
      </c>
      <c r="T86" s="4">
        <v>776</v>
      </c>
      <c r="U86" s="4">
        <v>1174</v>
      </c>
      <c r="V86" s="4">
        <v>504</v>
      </c>
      <c r="W86" s="4">
        <v>586</v>
      </c>
      <c r="X86" s="4">
        <v>154</v>
      </c>
      <c r="Y86" s="4">
        <v>172</v>
      </c>
    </row>
    <row r="87" spans="1:25" s="1" customFormat="1" ht="9.9" customHeight="1" x14ac:dyDescent="0.2">
      <c r="A87" s="6" t="s">
        <v>108</v>
      </c>
      <c r="B87" s="10"/>
      <c r="C87" s="4">
        <v>3374</v>
      </c>
      <c r="D87" s="4">
        <v>2803</v>
      </c>
      <c r="E87" s="4">
        <v>124271</v>
      </c>
      <c r="F87" s="4">
        <v>3319</v>
      </c>
      <c r="G87" s="4">
        <v>599</v>
      </c>
      <c r="H87" s="4">
        <v>1285</v>
      </c>
      <c r="I87" s="4">
        <v>5752</v>
      </c>
      <c r="J87" s="4">
        <v>4526</v>
      </c>
      <c r="K87" s="4">
        <v>809</v>
      </c>
      <c r="L87" s="4">
        <v>1505</v>
      </c>
      <c r="M87" s="4">
        <v>504</v>
      </c>
      <c r="N87" s="4">
        <v>30633</v>
      </c>
      <c r="O87" s="4">
        <v>372</v>
      </c>
      <c r="P87" s="4">
        <v>4791</v>
      </c>
      <c r="Q87" s="4">
        <v>801</v>
      </c>
      <c r="R87" s="4">
        <v>9436</v>
      </c>
      <c r="S87" s="4">
        <v>876</v>
      </c>
      <c r="T87" s="4">
        <v>936</v>
      </c>
      <c r="U87" s="4">
        <v>1635</v>
      </c>
      <c r="V87" s="4">
        <v>632</v>
      </c>
      <c r="W87" s="4">
        <v>821</v>
      </c>
      <c r="X87" s="4">
        <v>214</v>
      </c>
      <c r="Y87" s="4">
        <v>251</v>
      </c>
    </row>
    <row r="88" spans="1:25" s="7" customFormat="1" ht="9.9" customHeight="1" x14ac:dyDescent="0.2">
      <c r="B88" s="11" t="s">
        <v>109</v>
      </c>
      <c r="C88" s="8">
        <f t="shared" ref="C88:Y88" si="8">C87/ 200152</f>
        <v>1.68571885367121E-2</v>
      </c>
      <c r="D88" s="8">
        <f t="shared" si="8"/>
        <v>1.4004356688916423E-2</v>
      </c>
      <c r="E88" s="8">
        <f t="shared" si="8"/>
        <v>0.62088312882209518</v>
      </c>
      <c r="F88" s="8">
        <f t="shared" si="8"/>
        <v>1.6582397377992726E-2</v>
      </c>
      <c r="G88" s="8">
        <f t="shared" si="8"/>
        <v>2.9927255285982653E-3</v>
      </c>
      <c r="H88" s="8">
        <f t="shared" si="8"/>
        <v>6.4201207082617215E-3</v>
      </c>
      <c r="I88" s="8">
        <f t="shared" si="8"/>
        <v>2.8738158999160639E-2</v>
      </c>
      <c r="J88" s="8">
        <f t="shared" si="8"/>
        <v>2.2612814261161518E-2</v>
      </c>
      <c r="K88" s="8">
        <f t="shared" si="8"/>
        <v>4.0419281346176904E-3</v>
      </c>
      <c r="L88" s="8">
        <f t="shared" si="8"/>
        <v>7.5192853431392138E-3</v>
      </c>
      <c r="M88" s="8">
        <f t="shared" si="8"/>
        <v>2.5180862544466206E-3</v>
      </c>
      <c r="N88" s="8">
        <f t="shared" si="8"/>
        <v>0.15304868300091931</v>
      </c>
      <c r="O88" s="8">
        <f t="shared" si="8"/>
        <v>1.8585874735201247E-3</v>
      </c>
      <c r="P88" s="8">
        <f t="shared" si="8"/>
        <v>2.3936808025900317E-2</v>
      </c>
      <c r="Q88" s="8">
        <f t="shared" si="8"/>
        <v>4.0019585115312365E-3</v>
      </c>
      <c r="R88" s="8">
        <f t="shared" si="8"/>
        <v>4.7144170430472844E-2</v>
      </c>
      <c r="S88" s="8">
        <f t="shared" si="8"/>
        <v>4.3766737279667452E-3</v>
      </c>
      <c r="T88" s="8">
        <f t="shared" si="8"/>
        <v>4.6764459011151525E-3</v>
      </c>
      <c r="U88" s="8">
        <f t="shared" si="8"/>
        <v>8.168791718294096E-3</v>
      </c>
      <c r="V88" s="8">
        <f t="shared" si="8"/>
        <v>3.1576002238298891E-3</v>
      </c>
      <c r="W88" s="8">
        <f t="shared" si="8"/>
        <v>4.1018825692473717E-3</v>
      </c>
      <c r="X88" s="8">
        <f t="shared" si="8"/>
        <v>1.0691874175626523E-3</v>
      </c>
      <c r="Y88" s="8">
        <f t="shared" si="8"/>
        <v>1.2540469243375034E-3</v>
      </c>
    </row>
    <row r="89" spans="1:25" s="1" customFormat="1" ht="5.0999999999999996" customHeight="1" x14ac:dyDescent="0.2">
      <c r="B89" s="1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1" customFormat="1" ht="9.9" customHeight="1" x14ac:dyDescent="0.2">
      <c r="A90" s="3" t="s">
        <v>60</v>
      </c>
      <c r="B90" s="1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1" customFormat="1" ht="9.9" customHeight="1" x14ac:dyDescent="0.2">
      <c r="B91" s="10" t="s">
        <v>52</v>
      </c>
      <c r="C91" s="4">
        <v>670</v>
      </c>
      <c r="D91" s="4">
        <v>471</v>
      </c>
      <c r="E91" s="4">
        <v>46109</v>
      </c>
      <c r="F91" s="4">
        <v>1637</v>
      </c>
      <c r="G91" s="4">
        <v>616</v>
      </c>
      <c r="H91" s="4">
        <v>629</v>
      </c>
      <c r="I91" s="4">
        <v>1142</v>
      </c>
      <c r="J91" s="4">
        <v>453</v>
      </c>
      <c r="K91" s="4">
        <v>497</v>
      </c>
      <c r="L91" s="4">
        <v>1188</v>
      </c>
      <c r="M91" s="4">
        <v>260</v>
      </c>
      <c r="N91" s="4">
        <v>6713</v>
      </c>
      <c r="O91" s="4">
        <v>272</v>
      </c>
      <c r="P91" s="4">
        <v>2646</v>
      </c>
      <c r="Q91" s="4">
        <v>323</v>
      </c>
      <c r="R91" s="4">
        <v>3934</v>
      </c>
      <c r="S91" s="4">
        <v>448</v>
      </c>
      <c r="T91" s="4">
        <v>276</v>
      </c>
      <c r="U91" s="4">
        <v>776</v>
      </c>
      <c r="V91" s="4">
        <v>274</v>
      </c>
      <c r="W91" s="4">
        <v>428</v>
      </c>
      <c r="X91" s="4">
        <v>146</v>
      </c>
      <c r="Y91" s="4">
        <v>82</v>
      </c>
    </row>
    <row r="92" spans="1:25" s="1" customFormat="1" ht="9.9" customHeight="1" x14ac:dyDescent="0.2">
      <c r="B92" s="10" t="s">
        <v>59</v>
      </c>
      <c r="C92" s="4">
        <v>652</v>
      </c>
      <c r="D92" s="4">
        <v>355</v>
      </c>
      <c r="E92" s="4">
        <v>47396</v>
      </c>
      <c r="F92" s="4">
        <v>1422</v>
      </c>
      <c r="G92" s="4">
        <v>544</v>
      </c>
      <c r="H92" s="4">
        <v>662</v>
      </c>
      <c r="I92" s="4">
        <v>1937</v>
      </c>
      <c r="J92" s="4">
        <v>739</v>
      </c>
      <c r="K92" s="4">
        <v>864</v>
      </c>
      <c r="L92" s="4">
        <v>1224</v>
      </c>
      <c r="M92" s="4">
        <v>407</v>
      </c>
      <c r="N92" s="4">
        <v>7386</v>
      </c>
      <c r="O92" s="4">
        <v>600</v>
      </c>
      <c r="P92" s="4">
        <v>2884</v>
      </c>
      <c r="Q92" s="4">
        <v>128</v>
      </c>
      <c r="R92" s="4">
        <v>3033</v>
      </c>
      <c r="S92" s="4">
        <v>594</v>
      </c>
      <c r="T92" s="4">
        <v>254</v>
      </c>
      <c r="U92" s="4">
        <v>859</v>
      </c>
      <c r="V92" s="4">
        <v>309</v>
      </c>
      <c r="W92" s="4">
        <v>340</v>
      </c>
      <c r="X92" s="4">
        <v>103</v>
      </c>
      <c r="Y92" s="4">
        <v>51</v>
      </c>
    </row>
    <row r="93" spans="1:25" s="1" customFormat="1" ht="9.9" customHeight="1" x14ac:dyDescent="0.2">
      <c r="A93" s="6" t="s">
        <v>108</v>
      </c>
      <c r="B93" s="10"/>
      <c r="C93" s="4">
        <v>1322</v>
      </c>
      <c r="D93" s="4">
        <v>826</v>
      </c>
      <c r="E93" s="4">
        <v>93505</v>
      </c>
      <c r="F93" s="4">
        <v>3059</v>
      </c>
      <c r="G93" s="4">
        <v>1160</v>
      </c>
      <c r="H93" s="4">
        <v>1291</v>
      </c>
      <c r="I93" s="4">
        <v>3079</v>
      </c>
      <c r="J93" s="4">
        <v>1192</v>
      </c>
      <c r="K93" s="4">
        <v>1361</v>
      </c>
      <c r="L93" s="4">
        <v>2412</v>
      </c>
      <c r="M93" s="4">
        <v>667</v>
      </c>
      <c r="N93" s="4">
        <v>14099</v>
      </c>
      <c r="O93" s="4">
        <v>872</v>
      </c>
      <c r="P93" s="4">
        <v>5530</v>
      </c>
      <c r="Q93" s="4">
        <v>451</v>
      </c>
      <c r="R93" s="4">
        <v>6967</v>
      </c>
      <c r="S93" s="4">
        <v>1042</v>
      </c>
      <c r="T93" s="4">
        <v>530</v>
      </c>
      <c r="U93" s="4">
        <v>1635</v>
      </c>
      <c r="V93" s="4">
        <v>583</v>
      </c>
      <c r="W93" s="4">
        <v>768</v>
      </c>
      <c r="X93" s="4">
        <v>249</v>
      </c>
      <c r="Y93" s="4">
        <v>133</v>
      </c>
    </row>
    <row r="94" spans="1:25" s="7" customFormat="1" ht="9.9" customHeight="1" x14ac:dyDescent="0.2">
      <c r="B94" s="11" t="s">
        <v>109</v>
      </c>
      <c r="C94" s="8">
        <f t="shared" ref="C94:Y94" si="9">C93/ 142739</f>
        <v>9.2616593923174461E-3</v>
      </c>
      <c r="D94" s="8">
        <f t="shared" si="9"/>
        <v>5.786785671750538E-3</v>
      </c>
      <c r="E94" s="8">
        <f t="shared" si="9"/>
        <v>0.65507674847098551</v>
      </c>
      <c r="F94" s="8">
        <f t="shared" si="9"/>
        <v>2.1430723208093094E-2</v>
      </c>
      <c r="G94" s="8">
        <f t="shared" si="9"/>
        <v>8.1267207981000292E-3</v>
      </c>
      <c r="H94" s="8">
        <f t="shared" si="9"/>
        <v>9.0444797847820148E-3</v>
      </c>
      <c r="I94" s="8">
        <f t="shared" si="9"/>
        <v>2.1570839083922405E-2</v>
      </c>
      <c r="J94" s="8">
        <f t="shared" si="9"/>
        <v>8.3509061994269263E-3</v>
      </c>
      <c r="K94" s="8">
        <f t="shared" si="9"/>
        <v>9.5348853501846034E-3</v>
      </c>
      <c r="L94" s="8">
        <f t="shared" si="9"/>
        <v>1.6897974625014887E-2</v>
      </c>
      <c r="M94" s="8">
        <f t="shared" si="9"/>
        <v>4.6728644589075167E-3</v>
      </c>
      <c r="N94" s="8">
        <f t="shared" si="9"/>
        <v>9.8774686665872677E-2</v>
      </c>
      <c r="O94" s="8">
        <f t="shared" si="9"/>
        <v>6.109052186157953E-3</v>
      </c>
      <c r="P94" s="8">
        <f t="shared" si="9"/>
        <v>3.8742039666804444E-2</v>
      </c>
      <c r="Q94" s="8">
        <f t="shared" si="9"/>
        <v>3.1596129999509593E-3</v>
      </c>
      <c r="R94" s="8">
        <f t="shared" si="9"/>
        <v>4.8809365345140431E-2</v>
      </c>
      <c r="S94" s="8">
        <f t="shared" si="9"/>
        <v>7.300037130707095E-3</v>
      </c>
      <c r="T94" s="8">
        <f t="shared" si="9"/>
        <v>3.7130707094767371E-3</v>
      </c>
      <c r="U94" s="8">
        <f t="shared" si="9"/>
        <v>1.1454472849046162E-2</v>
      </c>
      <c r="V94" s="8">
        <f t="shared" si="9"/>
        <v>4.084377780424411E-3</v>
      </c>
      <c r="W94" s="8">
        <f t="shared" si="9"/>
        <v>5.3804496318455367E-3</v>
      </c>
      <c r="X94" s="8">
        <f t="shared" si="9"/>
        <v>1.74444265407492E-3</v>
      </c>
      <c r="Y94" s="8">
        <f t="shared" si="9"/>
        <v>9.3177057426491704E-4</v>
      </c>
    </row>
    <row r="95" spans="1:25" s="1" customFormat="1" ht="5.0999999999999996" customHeight="1" x14ac:dyDescent="0.2">
      <c r="B95" s="1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1" customFormat="1" ht="9.9" customHeight="1" x14ac:dyDescent="0.2">
      <c r="A96" s="3" t="s">
        <v>62</v>
      </c>
      <c r="B96" s="1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s="1" customFormat="1" ht="9.9" customHeight="1" x14ac:dyDescent="0.2">
      <c r="B97" s="10" t="s">
        <v>30</v>
      </c>
      <c r="C97" s="4">
        <v>1170</v>
      </c>
      <c r="D97" s="4">
        <v>2380</v>
      </c>
      <c r="E97" s="4">
        <v>162710</v>
      </c>
      <c r="F97" s="4">
        <v>2081</v>
      </c>
      <c r="G97" s="4">
        <v>750</v>
      </c>
      <c r="H97" s="4">
        <v>916</v>
      </c>
      <c r="I97" s="4">
        <v>2393</v>
      </c>
      <c r="J97" s="4">
        <v>2855</v>
      </c>
      <c r="K97" s="4">
        <v>636</v>
      </c>
      <c r="L97" s="4">
        <v>1999</v>
      </c>
      <c r="M97" s="4">
        <v>367</v>
      </c>
      <c r="N97" s="4">
        <v>13421</v>
      </c>
      <c r="O97" s="4">
        <v>539</v>
      </c>
      <c r="P97" s="4">
        <v>2760</v>
      </c>
      <c r="Q97" s="4">
        <v>1043</v>
      </c>
      <c r="R97" s="4">
        <v>5439</v>
      </c>
      <c r="S97" s="4">
        <v>1196</v>
      </c>
      <c r="T97" s="4">
        <v>1525</v>
      </c>
      <c r="U97" s="4">
        <v>2921</v>
      </c>
      <c r="V97" s="4">
        <v>522</v>
      </c>
      <c r="W97" s="4">
        <v>722</v>
      </c>
      <c r="X97" s="4">
        <v>175</v>
      </c>
      <c r="Y97" s="4">
        <v>356</v>
      </c>
    </row>
    <row r="98" spans="1:25" s="1" customFormat="1" ht="9.9" customHeight="1" x14ac:dyDescent="0.2">
      <c r="B98" s="10" t="s">
        <v>61</v>
      </c>
      <c r="C98" s="4">
        <v>154</v>
      </c>
      <c r="D98" s="4">
        <v>625</v>
      </c>
      <c r="E98" s="4">
        <v>15664</v>
      </c>
      <c r="F98" s="4">
        <v>452</v>
      </c>
      <c r="G98" s="4">
        <v>102</v>
      </c>
      <c r="H98" s="4">
        <v>276</v>
      </c>
      <c r="I98" s="4">
        <v>392</v>
      </c>
      <c r="J98" s="4">
        <v>146</v>
      </c>
      <c r="K98" s="4">
        <v>115</v>
      </c>
      <c r="L98" s="4">
        <v>328</v>
      </c>
      <c r="M98" s="4">
        <v>90</v>
      </c>
      <c r="N98" s="4">
        <v>1962</v>
      </c>
      <c r="O98" s="4">
        <v>64</v>
      </c>
      <c r="P98" s="4">
        <v>576</v>
      </c>
      <c r="Q98" s="4">
        <v>211</v>
      </c>
      <c r="R98" s="4">
        <v>945</v>
      </c>
      <c r="S98" s="4">
        <v>119</v>
      </c>
      <c r="T98" s="4">
        <v>101</v>
      </c>
      <c r="U98" s="4">
        <v>259</v>
      </c>
      <c r="V98" s="4">
        <v>107</v>
      </c>
      <c r="W98" s="4">
        <v>138</v>
      </c>
      <c r="X98" s="4">
        <v>22</v>
      </c>
      <c r="Y98" s="4">
        <v>36</v>
      </c>
    </row>
    <row r="99" spans="1:25" s="1" customFormat="1" ht="9.9" customHeight="1" x14ac:dyDescent="0.2">
      <c r="A99" s="6" t="s">
        <v>108</v>
      </c>
      <c r="B99" s="10"/>
      <c r="C99" s="4">
        <v>1324</v>
      </c>
      <c r="D99" s="4">
        <v>3005</v>
      </c>
      <c r="E99" s="4">
        <v>178374</v>
      </c>
      <c r="F99" s="4">
        <v>2533</v>
      </c>
      <c r="G99" s="4">
        <v>852</v>
      </c>
      <c r="H99" s="4">
        <v>1192</v>
      </c>
      <c r="I99" s="4">
        <v>2785</v>
      </c>
      <c r="J99" s="4">
        <v>3001</v>
      </c>
      <c r="K99" s="4">
        <v>751</v>
      </c>
      <c r="L99" s="4">
        <v>2327</v>
      </c>
      <c r="M99" s="4">
        <v>457</v>
      </c>
      <c r="N99" s="4">
        <v>15383</v>
      </c>
      <c r="O99" s="4">
        <v>603</v>
      </c>
      <c r="P99" s="4">
        <v>3336</v>
      </c>
      <c r="Q99" s="4">
        <v>1254</v>
      </c>
      <c r="R99" s="4">
        <v>6384</v>
      </c>
      <c r="S99" s="4">
        <v>1315</v>
      </c>
      <c r="T99" s="4">
        <v>1626</v>
      </c>
      <c r="U99" s="4">
        <v>3180</v>
      </c>
      <c r="V99" s="4">
        <v>629</v>
      </c>
      <c r="W99" s="4">
        <v>860</v>
      </c>
      <c r="X99" s="4">
        <v>197</v>
      </c>
      <c r="Y99" s="4">
        <v>392</v>
      </c>
    </row>
    <row r="100" spans="1:25" s="7" customFormat="1" ht="9.9" customHeight="1" x14ac:dyDescent="0.2">
      <c r="B100" s="11" t="s">
        <v>109</v>
      </c>
      <c r="C100" s="8">
        <f t="shared" ref="C100:Y100" si="10">C99/ 231763</f>
        <v>5.7127324033603294E-3</v>
      </c>
      <c r="D100" s="8">
        <f t="shared" si="10"/>
        <v>1.2965831474394101E-2</v>
      </c>
      <c r="E100" s="8">
        <f t="shared" si="10"/>
        <v>0.76963967501283637</v>
      </c>
      <c r="F100" s="8">
        <f t="shared" si="10"/>
        <v>1.0929268261111567E-2</v>
      </c>
      <c r="G100" s="8">
        <f t="shared" si="10"/>
        <v>3.676169190077795E-3</v>
      </c>
      <c r="H100" s="8">
        <f t="shared" si="10"/>
        <v>5.1431850640525018E-3</v>
      </c>
      <c r="I100" s="8">
        <f t="shared" si="10"/>
        <v>1.2016585908881055E-2</v>
      </c>
      <c r="J100" s="8">
        <f t="shared" si="10"/>
        <v>1.2948572464112046E-2</v>
      </c>
      <c r="K100" s="8">
        <f t="shared" si="10"/>
        <v>3.2403791804558966E-3</v>
      </c>
      <c r="L100" s="8">
        <f t="shared" si="10"/>
        <v>1.0040429231585714E-2</v>
      </c>
      <c r="M100" s="8">
        <f t="shared" si="10"/>
        <v>1.9718419247248264E-3</v>
      </c>
      <c r="N100" s="8">
        <f t="shared" si="10"/>
        <v>6.6373838792214465E-2</v>
      </c>
      <c r="O100" s="8">
        <f t="shared" si="10"/>
        <v>2.6017958000198477E-3</v>
      </c>
      <c r="P100" s="8">
        <f t="shared" si="10"/>
        <v>1.4394014575234183E-2</v>
      </c>
      <c r="Q100" s="8">
        <f t="shared" si="10"/>
        <v>5.4106997234243601E-3</v>
      </c>
      <c r="R100" s="8">
        <f t="shared" si="10"/>
        <v>2.7545380410160379E-2</v>
      </c>
      <c r="S100" s="8">
        <f t="shared" si="10"/>
        <v>5.6738996302257046E-3</v>
      </c>
      <c r="T100" s="8">
        <f t="shared" si="10"/>
        <v>7.0157876796555106E-3</v>
      </c>
      <c r="U100" s="8">
        <f t="shared" si="10"/>
        <v>1.3720913174234024E-2</v>
      </c>
      <c r="V100" s="8">
        <f t="shared" si="10"/>
        <v>2.713979366853208E-3</v>
      </c>
      <c r="W100" s="8">
        <f t="shared" si="10"/>
        <v>3.7106872106419057E-3</v>
      </c>
      <c r="X100" s="8">
        <f t="shared" si="10"/>
        <v>8.500062563912272E-4</v>
      </c>
      <c r="Y100" s="8">
        <f t="shared" si="10"/>
        <v>1.6913830076414268E-3</v>
      </c>
    </row>
    <row r="101" spans="1:25" s="1" customFormat="1" ht="5.0999999999999996" customHeight="1" x14ac:dyDescent="0.2">
      <c r="B101" s="1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1" customFormat="1" ht="9.9" customHeight="1" x14ac:dyDescent="0.2">
      <c r="A102" s="3" t="s">
        <v>66</v>
      </c>
      <c r="B102" s="1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1" customFormat="1" ht="9.9" customHeight="1" x14ac:dyDescent="0.2">
      <c r="B103" s="10" t="s">
        <v>63</v>
      </c>
      <c r="C103" s="4">
        <v>447</v>
      </c>
      <c r="D103" s="4">
        <v>449</v>
      </c>
      <c r="E103" s="4">
        <v>25072</v>
      </c>
      <c r="F103" s="4">
        <v>941</v>
      </c>
      <c r="G103" s="4">
        <v>195</v>
      </c>
      <c r="H103" s="4">
        <v>837</v>
      </c>
      <c r="I103" s="4">
        <v>4647</v>
      </c>
      <c r="J103" s="4">
        <v>4980</v>
      </c>
      <c r="K103" s="4">
        <v>749</v>
      </c>
      <c r="L103" s="4">
        <v>1088</v>
      </c>
      <c r="M103" s="4">
        <v>1277</v>
      </c>
      <c r="N103" s="4">
        <v>15602</v>
      </c>
      <c r="O103" s="4">
        <v>215</v>
      </c>
      <c r="P103" s="4">
        <v>4210</v>
      </c>
      <c r="Q103" s="4">
        <v>252</v>
      </c>
      <c r="R103" s="4">
        <v>9104</v>
      </c>
      <c r="S103" s="4">
        <v>291</v>
      </c>
      <c r="T103" s="4">
        <v>224</v>
      </c>
      <c r="U103" s="4">
        <v>343</v>
      </c>
      <c r="V103" s="4">
        <v>252</v>
      </c>
      <c r="W103" s="4">
        <v>233</v>
      </c>
      <c r="X103" s="4">
        <v>89</v>
      </c>
      <c r="Y103" s="4">
        <v>37</v>
      </c>
    </row>
    <row r="104" spans="1:25" s="1" customFormat="1" ht="9.9" customHeight="1" x14ac:dyDescent="0.2">
      <c r="B104" s="10" t="s">
        <v>64</v>
      </c>
      <c r="C104" s="4">
        <v>608</v>
      </c>
      <c r="D104" s="4">
        <v>636</v>
      </c>
      <c r="E104" s="4">
        <v>19267</v>
      </c>
      <c r="F104" s="4">
        <v>873</v>
      </c>
      <c r="G104" s="4">
        <v>160</v>
      </c>
      <c r="H104" s="4">
        <v>401</v>
      </c>
      <c r="I104" s="4">
        <v>4223</v>
      </c>
      <c r="J104" s="4">
        <v>7878</v>
      </c>
      <c r="K104" s="4">
        <v>633</v>
      </c>
      <c r="L104" s="4">
        <v>979</v>
      </c>
      <c r="M104" s="4">
        <v>1216</v>
      </c>
      <c r="N104" s="4">
        <v>25739</v>
      </c>
      <c r="O104" s="4">
        <v>198</v>
      </c>
      <c r="P104" s="4">
        <v>5099</v>
      </c>
      <c r="Q104" s="4">
        <v>415</v>
      </c>
      <c r="R104" s="4">
        <v>6143</v>
      </c>
      <c r="S104" s="4">
        <v>319</v>
      </c>
      <c r="T104" s="4">
        <v>257</v>
      </c>
      <c r="U104" s="4">
        <v>430</v>
      </c>
      <c r="V104" s="4">
        <v>302</v>
      </c>
      <c r="W104" s="4">
        <v>333</v>
      </c>
      <c r="X104" s="4">
        <v>134</v>
      </c>
      <c r="Y104" s="4">
        <v>86</v>
      </c>
    </row>
    <row r="105" spans="1:25" s="1" customFormat="1" ht="9.9" customHeight="1" x14ac:dyDescent="0.2">
      <c r="B105" s="10" t="s">
        <v>65</v>
      </c>
      <c r="C105" s="4">
        <v>206</v>
      </c>
      <c r="D105" s="4">
        <v>187</v>
      </c>
      <c r="E105" s="4">
        <v>7629</v>
      </c>
      <c r="F105" s="4">
        <v>259</v>
      </c>
      <c r="G105" s="4">
        <v>47</v>
      </c>
      <c r="H105" s="4">
        <v>132</v>
      </c>
      <c r="I105" s="4">
        <v>2340</v>
      </c>
      <c r="J105" s="4">
        <v>722</v>
      </c>
      <c r="K105" s="4">
        <v>370</v>
      </c>
      <c r="L105" s="4">
        <v>476</v>
      </c>
      <c r="M105" s="4">
        <v>557</v>
      </c>
      <c r="N105" s="4">
        <v>8165</v>
      </c>
      <c r="O105" s="4">
        <v>63</v>
      </c>
      <c r="P105" s="4">
        <v>1816</v>
      </c>
      <c r="Q105" s="4">
        <v>185</v>
      </c>
      <c r="R105" s="4">
        <v>2622</v>
      </c>
      <c r="S105" s="4">
        <v>112</v>
      </c>
      <c r="T105" s="4">
        <v>101</v>
      </c>
      <c r="U105" s="4">
        <v>142</v>
      </c>
      <c r="V105" s="4">
        <v>75</v>
      </c>
      <c r="W105" s="4">
        <v>109</v>
      </c>
      <c r="X105" s="4">
        <v>79</v>
      </c>
      <c r="Y105" s="4">
        <v>13</v>
      </c>
    </row>
    <row r="106" spans="1:25" s="1" customFormat="1" ht="9.9" customHeight="1" x14ac:dyDescent="0.2">
      <c r="A106" s="6" t="s">
        <v>108</v>
      </c>
      <c r="B106" s="10"/>
      <c r="C106" s="4">
        <v>1261</v>
      </c>
      <c r="D106" s="4">
        <v>1272</v>
      </c>
      <c r="E106" s="4">
        <v>51968</v>
      </c>
      <c r="F106" s="4">
        <v>2073</v>
      </c>
      <c r="G106" s="4">
        <v>402</v>
      </c>
      <c r="H106" s="4">
        <v>1370</v>
      </c>
      <c r="I106" s="4">
        <v>11210</v>
      </c>
      <c r="J106" s="4">
        <v>13580</v>
      </c>
      <c r="K106" s="4">
        <v>1752</v>
      </c>
      <c r="L106" s="4">
        <v>2543</v>
      </c>
      <c r="M106" s="4">
        <v>3050</v>
      </c>
      <c r="N106" s="4">
        <v>49506</v>
      </c>
      <c r="O106" s="4">
        <v>476</v>
      </c>
      <c r="P106" s="4">
        <v>11125</v>
      </c>
      <c r="Q106" s="4">
        <v>852</v>
      </c>
      <c r="R106" s="4">
        <v>17869</v>
      </c>
      <c r="S106" s="4">
        <v>722</v>
      </c>
      <c r="T106" s="4">
        <v>582</v>
      </c>
      <c r="U106" s="4">
        <v>915</v>
      </c>
      <c r="V106" s="4">
        <v>629</v>
      </c>
      <c r="W106" s="4">
        <v>675</v>
      </c>
      <c r="X106" s="4">
        <v>302</v>
      </c>
      <c r="Y106" s="4">
        <v>136</v>
      </c>
    </row>
    <row r="107" spans="1:25" s="7" customFormat="1" ht="9.9" customHeight="1" x14ac:dyDescent="0.2">
      <c r="B107" s="11" t="s">
        <v>109</v>
      </c>
      <c r="C107" s="8">
        <f t="shared" ref="C107:Y107" si="11">C106/ 174274</f>
        <v>7.2357322377405693E-3</v>
      </c>
      <c r="D107" s="8">
        <f t="shared" si="11"/>
        <v>7.2988512342632862E-3</v>
      </c>
      <c r="E107" s="8">
        <f t="shared" si="11"/>
        <v>0.2981970919356875</v>
      </c>
      <c r="F107" s="8">
        <f t="shared" si="11"/>
        <v>1.1895061799235686E-2</v>
      </c>
      <c r="G107" s="8">
        <f t="shared" si="11"/>
        <v>2.3067124183756612E-3</v>
      </c>
      <c r="H107" s="8">
        <f t="shared" si="11"/>
        <v>7.861184112374766E-3</v>
      </c>
      <c r="I107" s="8">
        <f t="shared" si="11"/>
        <v>6.4323995547241705E-2</v>
      </c>
      <c r="J107" s="8">
        <f t="shared" si="11"/>
        <v>7.7923270252590743E-2</v>
      </c>
      <c r="K107" s="8">
        <f t="shared" si="11"/>
        <v>1.0053134718890942E-2</v>
      </c>
      <c r="L107" s="8">
        <f t="shared" si="11"/>
        <v>1.4591964377933598E-2</v>
      </c>
      <c r="M107" s="8">
        <f t="shared" si="11"/>
        <v>1.7501176308571561E-2</v>
      </c>
      <c r="N107" s="8">
        <f t="shared" si="11"/>
        <v>0.28406991289578482</v>
      </c>
      <c r="O107" s="8">
        <f t="shared" si="11"/>
        <v>2.7313311222557581E-3</v>
      </c>
      <c r="P107" s="8">
        <f t="shared" si="11"/>
        <v>6.3836257846838884E-2</v>
      </c>
      <c r="Q107" s="8">
        <f t="shared" si="11"/>
        <v>4.8888531852140883E-3</v>
      </c>
      <c r="R107" s="8">
        <f t="shared" si="11"/>
        <v>0.10253394080585744</v>
      </c>
      <c r="S107" s="8">
        <f t="shared" si="11"/>
        <v>4.1429014081274312E-3</v>
      </c>
      <c r="T107" s="8">
        <f t="shared" si="11"/>
        <v>3.3395687251110322E-3</v>
      </c>
      <c r="U107" s="8">
        <f t="shared" si="11"/>
        <v>5.2503528925714679E-3</v>
      </c>
      <c r="V107" s="8">
        <f t="shared" si="11"/>
        <v>3.6092589829808232E-3</v>
      </c>
      <c r="W107" s="8">
        <f t="shared" si="11"/>
        <v>3.8732111502576402E-3</v>
      </c>
      <c r="X107" s="8">
        <f t="shared" si="11"/>
        <v>1.7329033590782331E-3</v>
      </c>
      <c r="Y107" s="8">
        <f t="shared" si="11"/>
        <v>7.8038032064450238E-4</v>
      </c>
    </row>
    <row r="108" spans="1:25" s="1" customFormat="1" ht="5.0999999999999996" customHeight="1" x14ac:dyDescent="0.2">
      <c r="B108" s="1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s="1" customFormat="1" ht="9.9" customHeight="1" x14ac:dyDescent="0.2">
      <c r="A109" s="3" t="s">
        <v>67</v>
      </c>
      <c r="B109" s="1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s="1" customFormat="1" ht="9.9" customHeight="1" x14ac:dyDescent="0.2">
      <c r="B110" s="10" t="s">
        <v>61</v>
      </c>
      <c r="C110" s="4">
        <v>946</v>
      </c>
      <c r="D110" s="4">
        <v>819</v>
      </c>
      <c r="E110" s="4">
        <v>96888</v>
      </c>
      <c r="F110" s="4">
        <v>2067</v>
      </c>
      <c r="G110" s="4">
        <v>476</v>
      </c>
      <c r="H110" s="4">
        <v>967</v>
      </c>
      <c r="I110" s="4">
        <v>2524</v>
      </c>
      <c r="J110" s="4">
        <v>1296</v>
      </c>
      <c r="K110" s="4">
        <v>574</v>
      </c>
      <c r="L110" s="4">
        <v>1128</v>
      </c>
      <c r="M110" s="4">
        <v>534</v>
      </c>
      <c r="N110" s="4">
        <v>14791</v>
      </c>
      <c r="O110" s="4">
        <v>351</v>
      </c>
      <c r="P110" s="4">
        <v>3246</v>
      </c>
      <c r="Q110" s="4">
        <v>884</v>
      </c>
      <c r="R110" s="4">
        <v>4519</v>
      </c>
      <c r="S110" s="4">
        <v>757</v>
      </c>
      <c r="T110" s="4">
        <v>511</v>
      </c>
      <c r="U110" s="4">
        <v>1100</v>
      </c>
      <c r="V110" s="4">
        <v>508</v>
      </c>
      <c r="W110" s="4">
        <v>550</v>
      </c>
      <c r="X110" s="4">
        <v>140</v>
      </c>
      <c r="Y110" s="4">
        <v>186</v>
      </c>
    </row>
    <row r="111" spans="1:25" s="1" customFormat="1" ht="9.9" customHeight="1" x14ac:dyDescent="0.2">
      <c r="B111" s="10" t="s">
        <v>59</v>
      </c>
      <c r="C111" s="4">
        <v>654</v>
      </c>
      <c r="D111" s="4">
        <v>380</v>
      </c>
      <c r="E111" s="4">
        <v>63226</v>
      </c>
      <c r="F111" s="4">
        <v>1383</v>
      </c>
      <c r="G111" s="4">
        <v>381</v>
      </c>
      <c r="H111" s="4">
        <v>573</v>
      </c>
      <c r="I111" s="4">
        <v>1572</v>
      </c>
      <c r="J111" s="4">
        <v>2809</v>
      </c>
      <c r="K111" s="4">
        <v>517</v>
      </c>
      <c r="L111" s="4">
        <v>1186</v>
      </c>
      <c r="M111" s="4">
        <v>332</v>
      </c>
      <c r="N111" s="4">
        <v>9808</v>
      </c>
      <c r="O111" s="4">
        <v>314</v>
      </c>
      <c r="P111" s="4">
        <v>1468</v>
      </c>
      <c r="Q111" s="4">
        <v>101</v>
      </c>
      <c r="R111" s="4">
        <v>2757</v>
      </c>
      <c r="S111" s="4">
        <v>548</v>
      </c>
      <c r="T111" s="4">
        <v>210</v>
      </c>
      <c r="U111" s="4">
        <v>831</v>
      </c>
      <c r="V111" s="4">
        <v>304</v>
      </c>
      <c r="W111" s="4">
        <v>320</v>
      </c>
      <c r="X111" s="4">
        <v>98</v>
      </c>
      <c r="Y111" s="4">
        <v>35</v>
      </c>
    </row>
    <row r="112" spans="1:25" s="1" customFormat="1" ht="9.9" customHeight="1" x14ac:dyDescent="0.2">
      <c r="A112" s="6" t="s">
        <v>108</v>
      </c>
      <c r="B112" s="10"/>
      <c r="C112" s="4">
        <v>1600</v>
      </c>
      <c r="D112" s="4">
        <v>1199</v>
      </c>
      <c r="E112" s="4">
        <v>160114</v>
      </c>
      <c r="F112" s="4">
        <v>3450</v>
      </c>
      <c r="G112" s="4">
        <v>857</v>
      </c>
      <c r="H112" s="4">
        <v>1540</v>
      </c>
      <c r="I112" s="4">
        <v>4096</v>
      </c>
      <c r="J112" s="4">
        <v>4105</v>
      </c>
      <c r="K112" s="4">
        <v>1091</v>
      </c>
      <c r="L112" s="4">
        <v>2314</v>
      </c>
      <c r="M112" s="4">
        <v>866</v>
      </c>
      <c r="N112" s="4">
        <v>24599</v>
      </c>
      <c r="O112" s="4">
        <v>665</v>
      </c>
      <c r="P112" s="4">
        <v>4714</v>
      </c>
      <c r="Q112" s="4">
        <v>985</v>
      </c>
      <c r="R112" s="4">
        <v>7276</v>
      </c>
      <c r="S112" s="4">
        <v>1305</v>
      </c>
      <c r="T112" s="4">
        <v>721</v>
      </c>
      <c r="U112" s="4">
        <v>1931</v>
      </c>
      <c r="V112" s="4">
        <v>812</v>
      </c>
      <c r="W112" s="4">
        <v>870</v>
      </c>
      <c r="X112" s="4">
        <v>238</v>
      </c>
      <c r="Y112" s="4">
        <v>221</v>
      </c>
    </row>
    <row r="113" spans="1:25" s="7" customFormat="1" ht="9.9" customHeight="1" x14ac:dyDescent="0.2">
      <c r="B113" s="11" t="s">
        <v>109</v>
      </c>
      <c r="C113" s="8">
        <f t="shared" ref="C113:Y113" si="12">C112/ 225589</f>
        <v>7.0925444059772415E-3</v>
      </c>
      <c r="D113" s="8">
        <f t="shared" si="12"/>
        <v>5.3149754642291954E-3</v>
      </c>
      <c r="E113" s="8">
        <f t="shared" si="12"/>
        <v>0.70975978438665011</v>
      </c>
      <c r="F113" s="8">
        <f t="shared" si="12"/>
        <v>1.5293298875388427E-2</v>
      </c>
      <c r="G113" s="8">
        <f t="shared" si="12"/>
        <v>3.7989440974515601E-3</v>
      </c>
      <c r="H113" s="8">
        <f t="shared" si="12"/>
        <v>6.8265739907530949E-3</v>
      </c>
      <c r="I113" s="8">
        <f t="shared" si="12"/>
        <v>1.815691367930174E-2</v>
      </c>
      <c r="J113" s="8">
        <f t="shared" si="12"/>
        <v>1.8196809241585361E-2</v>
      </c>
      <c r="K113" s="8">
        <f t="shared" si="12"/>
        <v>4.8362287168257322E-3</v>
      </c>
      <c r="L113" s="8">
        <f t="shared" si="12"/>
        <v>1.0257592347144587E-2</v>
      </c>
      <c r="M113" s="8">
        <f t="shared" si="12"/>
        <v>3.838839659735182E-3</v>
      </c>
      <c r="N113" s="8">
        <f t="shared" si="12"/>
        <v>0.10904343740164636</v>
      </c>
      <c r="O113" s="8">
        <f t="shared" si="12"/>
        <v>2.947838768734291E-3</v>
      </c>
      <c r="P113" s="8">
        <f t="shared" si="12"/>
        <v>2.0896408956110449E-2</v>
      </c>
      <c r="Q113" s="8">
        <f t="shared" si="12"/>
        <v>4.3663476499297398E-3</v>
      </c>
      <c r="R113" s="8">
        <f t="shared" si="12"/>
        <v>3.225334568618151E-2</v>
      </c>
      <c r="S113" s="8">
        <f t="shared" si="12"/>
        <v>5.7848565311251878E-3</v>
      </c>
      <c r="T113" s="8">
        <f t="shared" si="12"/>
        <v>3.1960778229434945E-3</v>
      </c>
      <c r="U113" s="8">
        <f t="shared" si="12"/>
        <v>8.5598145299637836E-3</v>
      </c>
      <c r="V113" s="8">
        <f t="shared" si="12"/>
        <v>3.5994662860334503E-3</v>
      </c>
      <c r="W113" s="8">
        <f t="shared" si="12"/>
        <v>3.8565710207501252E-3</v>
      </c>
      <c r="X113" s="8">
        <f t="shared" si="12"/>
        <v>1.0550159803891148E-3</v>
      </c>
      <c r="Y113" s="8">
        <f t="shared" si="12"/>
        <v>9.7965769607560654E-4</v>
      </c>
    </row>
    <row r="114" spans="1:25" s="1" customFormat="1" ht="5.0999999999999996" customHeight="1" x14ac:dyDescent="0.2">
      <c r="B114" s="12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1" customFormat="1" ht="9.9" customHeight="1" x14ac:dyDescent="0.2">
      <c r="A115" s="3" t="s">
        <v>68</v>
      </c>
      <c r="B115" s="12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1" customFormat="1" ht="9.9" customHeight="1" x14ac:dyDescent="0.2">
      <c r="B116" s="10" t="s">
        <v>63</v>
      </c>
      <c r="C116" s="4">
        <v>583</v>
      </c>
      <c r="D116" s="4">
        <v>472</v>
      </c>
      <c r="E116" s="4">
        <v>26615</v>
      </c>
      <c r="F116" s="4">
        <v>1379</v>
      </c>
      <c r="G116" s="4">
        <v>378</v>
      </c>
      <c r="H116" s="4">
        <v>1121</v>
      </c>
      <c r="I116" s="4">
        <v>2505</v>
      </c>
      <c r="J116" s="4">
        <v>2672</v>
      </c>
      <c r="K116" s="4">
        <v>507</v>
      </c>
      <c r="L116" s="4">
        <v>811</v>
      </c>
      <c r="M116" s="4">
        <v>938</v>
      </c>
      <c r="N116" s="4">
        <v>7749</v>
      </c>
      <c r="O116" s="4">
        <v>352</v>
      </c>
      <c r="P116" s="4">
        <v>2753</v>
      </c>
      <c r="Q116" s="4">
        <v>393</v>
      </c>
      <c r="R116" s="4">
        <v>3457</v>
      </c>
      <c r="S116" s="4">
        <v>359</v>
      </c>
      <c r="T116" s="4">
        <v>474</v>
      </c>
      <c r="U116" s="4">
        <v>492</v>
      </c>
      <c r="V116" s="4">
        <v>283</v>
      </c>
      <c r="W116" s="4">
        <v>468</v>
      </c>
      <c r="X116" s="4">
        <v>126</v>
      </c>
      <c r="Y116" s="4">
        <v>74</v>
      </c>
    </row>
    <row r="117" spans="1:25" s="1" customFormat="1" ht="9.9" customHeight="1" x14ac:dyDescent="0.2">
      <c r="B117" s="10" t="s">
        <v>45</v>
      </c>
      <c r="C117" s="4">
        <v>59</v>
      </c>
      <c r="D117" s="4">
        <v>105</v>
      </c>
      <c r="E117" s="4">
        <v>3358</v>
      </c>
      <c r="F117" s="4">
        <v>386</v>
      </c>
      <c r="G117" s="4">
        <v>140</v>
      </c>
      <c r="H117" s="4">
        <v>164</v>
      </c>
      <c r="I117" s="4">
        <v>902</v>
      </c>
      <c r="J117" s="4">
        <v>602</v>
      </c>
      <c r="K117" s="4">
        <v>274</v>
      </c>
      <c r="L117" s="4">
        <v>138</v>
      </c>
      <c r="M117" s="4">
        <v>195</v>
      </c>
      <c r="N117" s="4">
        <v>1775</v>
      </c>
      <c r="O117" s="4">
        <v>221</v>
      </c>
      <c r="P117" s="4">
        <v>472</v>
      </c>
      <c r="Q117" s="4">
        <v>73</v>
      </c>
      <c r="R117" s="4">
        <v>692</v>
      </c>
      <c r="S117" s="4">
        <v>49</v>
      </c>
      <c r="T117" s="4">
        <v>45</v>
      </c>
      <c r="U117" s="4">
        <v>43</v>
      </c>
      <c r="V117" s="4">
        <v>69</v>
      </c>
      <c r="W117" s="4">
        <v>124</v>
      </c>
      <c r="X117" s="4">
        <v>18</v>
      </c>
      <c r="Y117" s="4">
        <v>6</v>
      </c>
    </row>
    <row r="118" spans="1:25" s="1" customFormat="1" ht="9.9" customHeight="1" x14ac:dyDescent="0.2">
      <c r="B118" s="10" t="s">
        <v>47</v>
      </c>
      <c r="C118" s="4">
        <v>166</v>
      </c>
      <c r="D118" s="4">
        <v>201</v>
      </c>
      <c r="E118" s="4">
        <v>9699</v>
      </c>
      <c r="F118" s="4">
        <v>645</v>
      </c>
      <c r="G118" s="4">
        <v>192</v>
      </c>
      <c r="H118" s="4">
        <v>242</v>
      </c>
      <c r="I118" s="4">
        <v>1381</v>
      </c>
      <c r="J118" s="4">
        <v>1644</v>
      </c>
      <c r="K118" s="4">
        <v>380</v>
      </c>
      <c r="L118" s="4">
        <v>309</v>
      </c>
      <c r="M118" s="4">
        <v>308</v>
      </c>
      <c r="N118" s="4">
        <v>4104</v>
      </c>
      <c r="O118" s="4">
        <v>359</v>
      </c>
      <c r="P118" s="4">
        <v>1459</v>
      </c>
      <c r="Q118" s="4">
        <v>146</v>
      </c>
      <c r="R118" s="4">
        <v>1863</v>
      </c>
      <c r="S118" s="4">
        <v>125</v>
      </c>
      <c r="T118" s="4">
        <v>127</v>
      </c>
      <c r="U118" s="4">
        <v>191</v>
      </c>
      <c r="V118" s="4">
        <v>81</v>
      </c>
      <c r="W118" s="4">
        <v>190</v>
      </c>
      <c r="X118" s="4">
        <v>47</v>
      </c>
      <c r="Y118" s="4">
        <v>22</v>
      </c>
    </row>
    <row r="119" spans="1:25" s="1" customFormat="1" ht="9.9" customHeight="1" x14ac:dyDescent="0.2">
      <c r="B119" s="10" t="s">
        <v>65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 s="1" customFormat="1" ht="9.9" customHeight="1" x14ac:dyDescent="0.2">
      <c r="A120" s="6" t="s">
        <v>108</v>
      </c>
      <c r="B120" s="10"/>
      <c r="C120" s="4">
        <v>808</v>
      </c>
      <c r="D120" s="4">
        <v>778</v>
      </c>
      <c r="E120" s="4">
        <v>39672</v>
      </c>
      <c r="F120" s="4">
        <v>2410</v>
      </c>
      <c r="G120" s="4">
        <v>710</v>
      </c>
      <c r="H120" s="4">
        <v>1527</v>
      </c>
      <c r="I120" s="4">
        <v>4788</v>
      </c>
      <c r="J120" s="4">
        <v>4918</v>
      </c>
      <c r="K120" s="4">
        <v>1161</v>
      </c>
      <c r="L120" s="4">
        <v>1258</v>
      </c>
      <c r="M120" s="4">
        <v>1441</v>
      </c>
      <c r="N120" s="4">
        <v>13628</v>
      </c>
      <c r="O120" s="4">
        <v>932</v>
      </c>
      <c r="P120" s="4">
        <v>4684</v>
      </c>
      <c r="Q120" s="4">
        <v>612</v>
      </c>
      <c r="R120" s="4">
        <v>6012</v>
      </c>
      <c r="S120" s="4">
        <v>533</v>
      </c>
      <c r="T120" s="4">
        <v>646</v>
      </c>
      <c r="U120" s="4">
        <v>726</v>
      </c>
      <c r="V120" s="4">
        <v>433</v>
      </c>
      <c r="W120" s="4">
        <v>782</v>
      </c>
      <c r="X120" s="4">
        <v>191</v>
      </c>
      <c r="Y120" s="4">
        <v>102</v>
      </c>
    </row>
    <row r="121" spans="1:25" s="7" customFormat="1" ht="9.9" customHeight="1" x14ac:dyDescent="0.2">
      <c r="B121" s="11" t="s">
        <v>109</v>
      </c>
      <c r="C121" s="8">
        <f t="shared" ref="C121:Y121" si="13">C120/ 88752</f>
        <v>9.1040201910942854E-3</v>
      </c>
      <c r="D121" s="8">
        <f t="shared" si="13"/>
        <v>8.7659996394447454E-3</v>
      </c>
      <c r="E121" s="8">
        <f t="shared" si="13"/>
        <v>0.44699837750135207</v>
      </c>
      <c r="F121" s="8">
        <f t="shared" si="13"/>
        <v>2.7154317649179738E-2</v>
      </c>
      <c r="G121" s="8">
        <f t="shared" si="13"/>
        <v>7.9998197223724535E-3</v>
      </c>
      <c r="H121" s="8">
        <f t="shared" si="13"/>
        <v>1.7205246078961602E-2</v>
      </c>
      <c r="I121" s="8">
        <f t="shared" si="13"/>
        <v>5.3948080043266629E-2</v>
      </c>
      <c r="J121" s="8">
        <f t="shared" si="13"/>
        <v>5.5412835767081302E-2</v>
      </c>
      <c r="K121" s="8">
        <f t="shared" si="13"/>
        <v>1.308139534883721E-2</v>
      </c>
      <c r="L121" s="8">
        <f t="shared" si="13"/>
        <v>1.4174328465837389E-2</v>
      </c>
      <c r="M121" s="8">
        <f t="shared" si="13"/>
        <v>1.6236253830899584E-2</v>
      </c>
      <c r="N121" s="8">
        <f t="shared" si="13"/>
        <v>0.1535514692626645</v>
      </c>
      <c r="O121" s="8">
        <f t="shared" si="13"/>
        <v>1.0501171804579051E-2</v>
      </c>
      <c r="P121" s="8">
        <f t="shared" si="13"/>
        <v>5.2776275464214893E-2</v>
      </c>
      <c r="Q121" s="8">
        <f t="shared" si="13"/>
        <v>6.8956192536506217E-3</v>
      </c>
      <c r="R121" s="8">
        <f t="shared" si="13"/>
        <v>6.7739318550567876E-2</v>
      </c>
      <c r="S121" s="8">
        <f t="shared" si="13"/>
        <v>6.0054984676401659E-3</v>
      </c>
      <c r="T121" s="8">
        <f t="shared" si="13"/>
        <v>7.2787092121867677E-3</v>
      </c>
      <c r="U121" s="8">
        <f t="shared" si="13"/>
        <v>8.1800973499188759E-3</v>
      </c>
      <c r="V121" s="8">
        <f t="shared" si="13"/>
        <v>4.878763295475032E-3</v>
      </c>
      <c r="W121" s="8">
        <f t="shared" si="13"/>
        <v>8.8110690463313497E-3</v>
      </c>
      <c r="X121" s="8">
        <f t="shared" si="13"/>
        <v>2.1520641788354065E-3</v>
      </c>
      <c r="Y121" s="8">
        <f t="shared" si="13"/>
        <v>1.149269875608437E-3</v>
      </c>
    </row>
    <row r="122" spans="1:25" s="1" customFormat="1" ht="5.0999999999999996" customHeight="1" x14ac:dyDescent="0.2">
      <c r="B122" s="12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1" customFormat="1" ht="9.9" customHeight="1" x14ac:dyDescent="0.2">
      <c r="A123" s="3" t="s">
        <v>69</v>
      </c>
      <c r="B123" s="12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s="1" customFormat="1" ht="9.9" customHeight="1" x14ac:dyDescent="0.2">
      <c r="B124" s="10" t="s">
        <v>59</v>
      </c>
      <c r="C124" s="4">
        <v>1518</v>
      </c>
      <c r="D124" s="4">
        <v>1053</v>
      </c>
      <c r="E124" s="4">
        <v>109498</v>
      </c>
      <c r="F124" s="4">
        <v>4310</v>
      </c>
      <c r="G124" s="4">
        <v>1341</v>
      </c>
      <c r="H124" s="4">
        <v>1584</v>
      </c>
      <c r="I124" s="4">
        <v>4988</v>
      </c>
      <c r="J124" s="4">
        <v>6391</v>
      </c>
      <c r="K124" s="4">
        <v>2422</v>
      </c>
      <c r="L124" s="4">
        <v>2087</v>
      </c>
      <c r="M124" s="4">
        <v>1454</v>
      </c>
      <c r="N124" s="4">
        <v>18683</v>
      </c>
      <c r="O124" s="4">
        <v>1237</v>
      </c>
      <c r="P124" s="4">
        <v>4893</v>
      </c>
      <c r="Q124" s="4">
        <v>390</v>
      </c>
      <c r="R124" s="4">
        <v>7575</v>
      </c>
      <c r="S124" s="4">
        <v>1166</v>
      </c>
      <c r="T124" s="4">
        <v>654</v>
      </c>
      <c r="U124" s="4">
        <v>1948</v>
      </c>
      <c r="V124" s="4">
        <v>746</v>
      </c>
      <c r="W124" s="4">
        <v>933</v>
      </c>
      <c r="X124" s="4">
        <v>244</v>
      </c>
      <c r="Y124" s="4">
        <v>143</v>
      </c>
    </row>
    <row r="125" spans="1:25" s="1" customFormat="1" ht="9.9" customHeight="1" x14ac:dyDescent="0.2">
      <c r="A125" s="6" t="s">
        <v>108</v>
      </c>
      <c r="B125" s="10"/>
      <c r="C125" s="4">
        <v>1518</v>
      </c>
      <c r="D125" s="4">
        <v>1053</v>
      </c>
      <c r="E125" s="4">
        <v>109498</v>
      </c>
      <c r="F125" s="4">
        <v>4310</v>
      </c>
      <c r="G125" s="4">
        <v>1341</v>
      </c>
      <c r="H125" s="4">
        <v>1584</v>
      </c>
      <c r="I125" s="4">
        <v>4988</v>
      </c>
      <c r="J125" s="4">
        <v>6391</v>
      </c>
      <c r="K125" s="4">
        <v>2422</v>
      </c>
      <c r="L125" s="4">
        <v>2087</v>
      </c>
      <c r="M125" s="4">
        <v>1454</v>
      </c>
      <c r="N125" s="4">
        <v>18683</v>
      </c>
      <c r="O125" s="4">
        <v>1237</v>
      </c>
      <c r="P125" s="4">
        <v>4893</v>
      </c>
      <c r="Q125" s="4">
        <v>390</v>
      </c>
      <c r="R125" s="4">
        <v>7575</v>
      </c>
      <c r="S125" s="4">
        <v>1166</v>
      </c>
      <c r="T125" s="4">
        <v>654</v>
      </c>
      <c r="U125" s="4">
        <v>1948</v>
      </c>
      <c r="V125" s="4">
        <v>746</v>
      </c>
      <c r="W125" s="4">
        <v>933</v>
      </c>
      <c r="X125" s="4">
        <v>244</v>
      </c>
      <c r="Y125" s="4">
        <v>143</v>
      </c>
    </row>
    <row r="126" spans="1:25" s="7" customFormat="1" ht="9.9" customHeight="1" x14ac:dyDescent="0.2">
      <c r="B126" s="11" t="s">
        <v>109</v>
      </c>
      <c r="C126" s="8">
        <f t="shared" ref="C126:Y126" si="14">C125/ 175266</f>
        <v>8.6611208106535213E-3</v>
      </c>
      <c r="D126" s="8">
        <f t="shared" si="14"/>
        <v>6.0080106809078772E-3</v>
      </c>
      <c r="E126" s="8">
        <f t="shared" si="14"/>
        <v>0.62475323222986778</v>
      </c>
      <c r="F126" s="8">
        <f t="shared" si="14"/>
        <v>2.459119281549188E-2</v>
      </c>
      <c r="G126" s="8">
        <f t="shared" si="14"/>
        <v>7.6512272773955016E-3</v>
      </c>
      <c r="H126" s="8">
        <f t="shared" si="14"/>
        <v>9.0376912806819348E-3</v>
      </c>
      <c r="I126" s="8">
        <f t="shared" si="14"/>
        <v>2.8459598553056496E-2</v>
      </c>
      <c r="J126" s="8">
        <f t="shared" si="14"/>
        <v>3.6464573847751418E-2</v>
      </c>
      <c r="K126" s="8">
        <f t="shared" si="14"/>
        <v>1.3818995127406343E-2</v>
      </c>
      <c r="L126" s="8">
        <f t="shared" si="14"/>
        <v>1.1907614711353029E-2</v>
      </c>
      <c r="M126" s="8">
        <f t="shared" si="14"/>
        <v>8.2959615669896038E-3</v>
      </c>
      <c r="N126" s="8">
        <f t="shared" si="14"/>
        <v>0.10659797108395239</v>
      </c>
      <c r="O126" s="8">
        <f t="shared" si="14"/>
        <v>7.0578435064416372E-3</v>
      </c>
      <c r="P126" s="8">
        <f t="shared" si="14"/>
        <v>2.791756530074287E-2</v>
      </c>
      <c r="Q126" s="8">
        <f t="shared" si="14"/>
        <v>2.2251891410769915E-3</v>
      </c>
      <c r="R126" s="8">
        <f t="shared" si="14"/>
        <v>4.3220019855533871E-2</v>
      </c>
      <c r="S126" s="8">
        <f t="shared" si="14"/>
        <v>6.6527449705019795E-3</v>
      </c>
      <c r="T126" s="8">
        <f t="shared" si="14"/>
        <v>3.7314710211906474E-3</v>
      </c>
      <c r="U126" s="8">
        <f t="shared" si="14"/>
        <v>1.1114534479020461E-2</v>
      </c>
      <c r="V126" s="8">
        <f t="shared" si="14"/>
        <v>4.2563874339575274E-3</v>
      </c>
      <c r="W126" s="8">
        <f t="shared" si="14"/>
        <v>5.3233370990380339E-3</v>
      </c>
      <c r="X126" s="8">
        <f t="shared" si="14"/>
        <v>1.3921696164686818E-3</v>
      </c>
      <c r="Y126" s="8">
        <f t="shared" si="14"/>
        <v>8.1590268506156354E-4</v>
      </c>
    </row>
    <row r="127" spans="1:25" s="1" customFormat="1" ht="5.0999999999999996" customHeight="1" x14ac:dyDescent="0.2">
      <c r="B127" s="1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s="1" customFormat="1" ht="9.9" customHeight="1" x14ac:dyDescent="0.2">
      <c r="A128" s="3" t="s">
        <v>71</v>
      </c>
      <c r="B128" s="1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s="1" customFormat="1" ht="9.9" customHeight="1" x14ac:dyDescent="0.2">
      <c r="B129" s="10" t="s">
        <v>63</v>
      </c>
      <c r="C129" s="4">
        <v>12</v>
      </c>
      <c r="D129" s="4">
        <v>23</v>
      </c>
      <c r="E129" s="4">
        <v>653</v>
      </c>
      <c r="F129" s="4">
        <v>21</v>
      </c>
      <c r="G129" s="4">
        <v>5</v>
      </c>
      <c r="H129" s="4">
        <v>15</v>
      </c>
      <c r="I129" s="4">
        <v>268</v>
      </c>
      <c r="J129" s="4">
        <v>277</v>
      </c>
      <c r="K129" s="4">
        <v>39</v>
      </c>
      <c r="L129" s="4">
        <v>64</v>
      </c>
      <c r="M129" s="4">
        <v>68</v>
      </c>
      <c r="N129" s="4">
        <v>710</v>
      </c>
      <c r="O129" s="4">
        <v>10</v>
      </c>
      <c r="P129" s="4">
        <v>228</v>
      </c>
      <c r="Q129" s="4">
        <v>25</v>
      </c>
      <c r="R129" s="4">
        <v>419</v>
      </c>
      <c r="S129" s="4">
        <v>9</v>
      </c>
      <c r="T129" s="4">
        <v>11</v>
      </c>
      <c r="U129" s="4">
        <v>5</v>
      </c>
      <c r="V129" s="4">
        <v>10</v>
      </c>
      <c r="W129" s="4">
        <v>5</v>
      </c>
      <c r="X129" s="4">
        <v>2</v>
      </c>
      <c r="Y129" s="4">
        <v>0</v>
      </c>
    </row>
    <row r="130" spans="1:25" s="1" customFormat="1" ht="9.9" customHeight="1" x14ac:dyDescent="0.2">
      <c r="B130" s="10" t="s">
        <v>64</v>
      </c>
      <c r="C130" s="4">
        <v>603</v>
      </c>
      <c r="D130" s="4">
        <v>504</v>
      </c>
      <c r="E130" s="4">
        <v>14095</v>
      </c>
      <c r="F130" s="4">
        <v>740</v>
      </c>
      <c r="G130" s="4">
        <v>185</v>
      </c>
      <c r="H130" s="4">
        <v>355</v>
      </c>
      <c r="I130" s="4">
        <v>1269</v>
      </c>
      <c r="J130" s="4">
        <v>1686</v>
      </c>
      <c r="K130" s="4">
        <v>185</v>
      </c>
      <c r="L130" s="4">
        <v>424</v>
      </c>
      <c r="M130" s="4">
        <v>779</v>
      </c>
      <c r="N130" s="4">
        <v>6304</v>
      </c>
      <c r="O130" s="4">
        <v>117</v>
      </c>
      <c r="P130" s="4">
        <v>2010</v>
      </c>
      <c r="Q130" s="4">
        <v>259</v>
      </c>
      <c r="R130" s="4">
        <v>1401</v>
      </c>
      <c r="S130" s="4">
        <v>120</v>
      </c>
      <c r="T130" s="4">
        <v>211</v>
      </c>
      <c r="U130" s="4">
        <v>252</v>
      </c>
      <c r="V130" s="4">
        <v>198</v>
      </c>
      <c r="W130" s="4">
        <v>206</v>
      </c>
      <c r="X130" s="4">
        <v>48</v>
      </c>
      <c r="Y130" s="4">
        <v>35</v>
      </c>
    </row>
    <row r="131" spans="1:25" s="1" customFormat="1" ht="9.9" customHeight="1" x14ac:dyDescent="0.2">
      <c r="B131" s="10" t="s">
        <v>70</v>
      </c>
      <c r="C131" s="4">
        <v>167</v>
      </c>
      <c r="D131" s="4">
        <v>190</v>
      </c>
      <c r="E131" s="4">
        <v>4849</v>
      </c>
      <c r="F131" s="4">
        <v>222</v>
      </c>
      <c r="G131" s="4">
        <v>32</v>
      </c>
      <c r="H131" s="4">
        <v>98</v>
      </c>
      <c r="I131" s="4">
        <v>1504</v>
      </c>
      <c r="J131" s="4">
        <v>1394</v>
      </c>
      <c r="K131" s="4">
        <v>264</v>
      </c>
      <c r="L131" s="4">
        <v>323</v>
      </c>
      <c r="M131" s="4">
        <v>378</v>
      </c>
      <c r="N131" s="4">
        <v>3910</v>
      </c>
      <c r="O131" s="4">
        <v>52</v>
      </c>
      <c r="P131" s="4">
        <v>1192</v>
      </c>
      <c r="Q131" s="4">
        <v>136</v>
      </c>
      <c r="R131" s="4">
        <v>1537</v>
      </c>
      <c r="S131" s="4">
        <v>53</v>
      </c>
      <c r="T131" s="4">
        <v>73</v>
      </c>
      <c r="U131" s="4">
        <v>133</v>
      </c>
      <c r="V131" s="4">
        <v>84</v>
      </c>
      <c r="W131" s="4">
        <v>103</v>
      </c>
      <c r="X131" s="4">
        <v>68</v>
      </c>
      <c r="Y131" s="4">
        <v>12</v>
      </c>
    </row>
    <row r="132" spans="1:25" s="1" customFormat="1" ht="9.9" customHeight="1" x14ac:dyDescent="0.2">
      <c r="B132" s="10" t="s">
        <v>65</v>
      </c>
      <c r="C132" s="4">
        <v>329</v>
      </c>
      <c r="D132" s="4">
        <v>195</v>
      </c>
      <c r="E132" s="4">
        <v>8012</v>
      </c>
      <c r="F132" s="4">
        <v>334</v>
      </c>
      <c r="G132" s="4">
        <v>95</v>
      </c>
      <c r="H132" s="4">
        <v>134</v>
      </c>
      <c r="I132" s="4">
        <v>1740</v>
      </c>
      <c r="J132" s="4">
        <v>875</v>
      </c>
      <c r="K132" s="4">
        <v>307</v>
      </c>
      <c r="L132" s="4">
        <v>335</v>
      </c>
      <c r="M132" s="4">
        <v>479</v>
      </c>
      <c r="N132" s="4">
        <v>5448</v>
      </c>
      <c r="O132" s="4">
        <v>59</v>
      </c>
      <c r="P132" s="4">
        <v>1516</v>
      </c>
      <c r="Q132" s="4">
        <v>202</v>
      </c>
      <c r="R132" s="4">
        <v>1793</v>
      </c>
      <c r="S132" s="4">
        <v>71</v>
      </c>
      <c r="T132" s="4">
        <v>132</v>
      </c>
      <c r="U132" s="4">
        <v>124</v>
      </c>
      <c r="V132" s="4">
        <v>108</v>
      </c>
      <c r="W132" s="4">
        <v>182</v>
      </c>
      <c r="X132" s="4">
        <v>75</v>
      </c>
      <c r="Y132" s="4">
        <v>15</v>
      </c>
    </row>
    <row r="133" spans="1:25" s="1" customFormat="1" ht="9.9" customHeight="1" x14ac:dyDescent="0.2">
      <c r="A133" s="6" t="s">
        <v>108</v>
      </c>
      <c r="B133" s="10"/>
      <c r="C133" s="4">
        <v>1111</v>
      </c>
      <c r="D133" s="4">
        <v>912</v>
      </c>
      <c r="E133" s="4">
        <v>27609</v>
      </c>
      <c r="F133" s="4">
        <v>1317</v>
      </c>
      <c r="G133" s="4">
        <v>317</v>
      </c>
      <c r="H133" s="4">
        <v>602</v>
      </c>
      <c r="I133" s="4">
        <v>4781</v>
      </c>
      <c r="J133" s="4">
        <v>4232</v>
      </c>
      <c r="K133" s="4">
        <v>795</v>
      </c>
      <c r="L133" s="4">
        <v>1146</v>
      </c>
      <c r="M133" s="4">
        <v>1704</v>
      </c>
      <c r="N133" s="4">
        <v>16372</v>
      </c>
      <c r="O133" s="4">
        <v>238</v>
      </c>
      <c r="P133" s="4">
        <v>4946</v>
      </c>
      <c r="Q133" s="4">
        <v>622</v>
      </c>
      <c r="R133" s="4">
        <v>5150</v>
      </c>
      <c r="S133" s="4">
        <v>253</v>
      </c>
      <c r="T133" s="4">
        <v>427</v>
      </c>
      <c r="U133" s="4">
        <v>514</v>
      </c>
      <c r="V133" s="4">
        <v>400</v>
      </c>
      <c r="W133" s="4">
        <v>496</v>
      </c>
      <c r="X133" s="4">
        <v>193</v>
      </c>
      <c r="Y133" s="4">
        <v>62</v>
      </c>
    </row>
    <row r="134" spans="1:25" s="7" customFormat="1" ht="9.9" customHeight="1" x14ac:dyDescent="0.2">
      <c r="B134" s="11" t="s">
        <v>109</v>
      </c>
      <c r="C134" s="8">
        <f t="shared" ref="C134:Y134" si="15">C133/ 74201</f>
        <v>1.4972844031751593E-2</v>
      </c>
      <c r="D134" s="8">
        <f t="shared" si="15"/>
        <v>1.2290939475209229E-2</v>
      </c>
      <c r="E134" s="8">
        <f t="shared" si="15"/>
        <v>0.37208393417878466</v>
      </c>
      <c r="F134" s="8">
        <f t="shared" si="15"/>
        <v>1.7749086939529118E-2</v>
      </c>
      <c r="G134" s="8">
        <f t="shared" si="15"/>
        <v>4.2721796202207516E-3</v>
      </c>
      <c r="H134" s="8">
        <f t="shared" si="15"/>
        <v>8.1130982062236363E-3</v>
      </c>
      <c r="I134" s="8">
        <f t="shared" si="15"/>
        <v>6.4433093893613291E-2</v>
      </c>
      <c r="J134" s="8">
        <f t="shared" si="15"/>
        <v>5.7034271775312999E-2</v>
      </c>
      <c r="K134" s="8">
        <f t="shared" si="15"/>
        <v>1.0714141318850151E-2</v>
      </c>
      <c r="L134" s="8">
        <f t="shared" si="15"/>
        <v>1.5444535787927387E-2</v>
      </c>
      <c r="M134" s="8">
        <f t="shared" si="15"/>
        <v>2.2964650072101453E-2</v>
      </c>
      <c r="N134" s="8">
        <f t="shared" si="15"/>
        <v>0.22064392663171656</v>
      </c>
      <c r="O134" s="8">
        <f t="shared" si="15"/>
        <v>3.207503941995391E-3</v>
      </c>
      <c r="P134" s="8">
        <f t="shared" si="15"/>
        <v>6.6656783601299174E-2</v>
      </c>
      <c r="Q134" s="8">
        <f t="shared" si="15"/>
        <v>8.3826363526098031E-3</v>
      </c>
      <c r="R134" s="8">
        <f t="shared" si="15"/>
        <v>6.9406072694438076E-2</v>
      </c>
      <c r="S134" s="8">
        <f t="shared" si="15"/>
        <v>3.4096575517850165E-3</v>
      </c>
      <c r="T134" s="8">
        <f t="shared" si="15"/>
        <v>5.7546394253446716E-3</v>
      </c>
      <c r="U134" s="8">
        <f t="shared" si="15"/>
        <v>6.9271303621244998E-3</v>
      </c>
      <c r="V134" s="8">
        <f t="shared" si="15"/>
        <v>5.3907629277233464E-3</v>
      </c>
      <c r="W134" s="8">
        <f t="shared" si="15"/>
        <v>6.6845460303769488E-3</v>
      </c>
      <c r="X134" s="8">
        <f t="shared" si="15"/>
        <v>2.6010431126265144E-3</v>
      </c>
      <c r="Y134" s="8">
        <f t="shared" si="15"/>
        <v>8.355682537971186E-4</v>
      </c>
    </row>
    <row r="135" spans="1:25" s="1" customFormat="1" ht="5.0999999999999996" customHeight="1" x14ac:dyDescent="0.2">
      <c r="B135" s="12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s="1" customFormat="1" ht="9.9" customHeight="1" x14ac:dyDescent="0.2">
      <c r="A136" s="3" t="s">
        <v>76</v>
      </c>
      <c r="B136" s="12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s="1" customFormat="1" ht="9.9" customHeight="1" x14ac:dyDescent="0.2">
      <c r="B137" s="10" t="s">
        <v>72</v>
      </c>
      <c r="C137" s="4">
        <v>536</v>
      </c>
      <c r="D137" s="4">
        <v>887</v>
      </c>
      <c r="E137" s="4">
        <v>35790</v>
      </c>
      <c r="F137" s="4">
        <v>1600</v>
      </c>
      <c r="G137" s="4">
        <v>172</v>
      </c>
      <c r="H137" s="4">
        <v>893</v>
      </c>
      <c r="I137" s="4">
        <v>2169</v>
      </c>
      <c r="J137" s="4">
        <v>1491</v>
      </c>
      <c r="K137" s="4">
        <v>1324</v>
      </c>
      <c r="L137" s="4">
        <v>608</v>
      </c>
      <c r="M137" s="4">
        <v>579</v>
      </c>
      <c r="N137" s="4">
        <v>8795</v>
      </c>
      <c r="O137" s="4">
        <v>118</v>
      </c>
      <c r="P137" s="4">
        <v>1820</v>
      </c>
      <c r="Q137" s="4">
        <v>298</v>
      </c>
      <c r="R137" s="4">
        <v>2946</v>
      </c>
      <c r="S137" s="4">
        <v>325</v>
      </c>
      <c r="T137" s="4">
        <v>363</v>
      </c>
      <c r="U137" s="4">
        <v>613</v>
      </c>
      <c r="V137" s="4">
        <v>227</v>
      </c>
      <c r="W137" s="4">
        <v>352</v>
      </c>
      <c r="X137" s="4">
        <v>92</v>
      </c>
      <c r="Y137" s="4">
        <v>36</v>
      </c>
    </row>
    <row r="138" spans="1:25" s="1" customFormat="1" ht="9.9" customHeight="1" x14ac:dyDescent="0.2">
      <c r="B138" s="10" t="s">
        <v>73</v>
      </c>
      <c r="C138" s="4">
        <v>65</v>
      </c>
      <c r="D138" s="4">
        <v>128</v>
      </c>
      <c r="E138" s="4">
        <v>5779</v>
      </c>
      <c r="F138" s="4">
        <v>390</v>
      </c>
      <c r="G138" s="4">
        <v>32</v>
      </c>
      <c r="H138" s="4">
        <v>125</v>
      </c>
      <c r="I138" s="4">
        <v>618</v>
      </c>
      <c r="J138" s="4">
        <v>645</v>
      </c>
      <c r="K138" s="4">
        <v>253</v>
      </c>
      <c r="L138" s="4">
        <v>101</v>
      </c>
      <c r="M138" s="4">
        <v>119</v>
      </c>
      <c r="N138" s="4">
        <v>1931</v>
      </c>
      <c r="O138" s="4">
        <v>17</v>
      </c>
      <c r="P138" s="4">
        <v>552</v>
      </c>
      <c r="Q138" s="4">
        <v>56</v>
      </c>
      <c r="R138" s="4">
        <v>724</v>
      </c>
      <c r="S138" s="4">
        <v>48</v>
      </c>
      <c r="T138" s="4">
        <v>65</v>
      </c>
      <c r="U138" s="4">
        <v>87</v>
      </c>
      <c r="V138" s="4">
        <v>41</v>
      </c>
      <c r="W138" s="4">
        <v>100</v>
      </c>
      <c r="X138" s="4">
        <v>18</v>
      </c>
      <c r="Y138" s="4">
        <v>6</v>
      </c>
    </row>
    <row r="139" spans="1:25" s="1" customFormat="1" ht="9.9" customHeight="1" x14ac:dyDescent="0.2">
      <c r="B139" s="10" t="s">
        <v>74</v>
      </c>
      <c r="C139" s="4">
        <v>399</v>
      </c>
      <c r="D139" s="4">
        <v>1290</v>
      </c>
      <c r="E139" s="4">
        <v>33267</v>
      </c>
      <c r="F139" s="4">
        <v>812</v>
      </c>
      <c r="G139" s="4">
        <v>135</v>
      </c>
      <c r="H139" s="4">
        <v>1017</v>
      </c>
      <c r="I139" s="4">
        <v>2598</v>
      </c>
      <c r="J139" s="4">
        <v>3202</v>
      </c>
      <c r="K139" s="4">
        <v>1254</v>
      </c>
      <c r="L139" s="4">
        <v>518</v>
      </c>
      <c r="M139" s="4">
        <v>574</v>
      </c>
      <c r="N139" s="4">
        <v>13827</v>
      </c>
      <c r="O139" s="4">
        <v>85</v>
      </c>
      <c r="P139" s="4">
        <v>2348</v>
      </c>
      <c r="Q139" s="4">
        <v>156</v>
      </c>
      <c r="R139" s="4">
        <v>4315</v>
      </c>
      <c r="S139" s="4">
        <v>425</v>
      </c>
      <c r="T139" s="4">
        <v>332</v>
      </c>
      <c r="U139" s="4">
        <v>528</v>
      </c>
      <c r="V139" s="4">
        <v>226</v>
      </c>
      <c r="W139" s="4">
        <v>293</v>
      </c>
      <c r="X139" s="4">
        <v>117</v>
      </c>
      <c r="Y139" s="4">
        <v>44</v>
      </c>
    </row>
    <row r="140" spans="1:25" s="1" customFormat="1" ht="9.9" customHeight="1" x14ac:dyDescent="0.2">
      <c r="B140" s="10" t="s">
        <v>75</v>
      </c>
      <c r="C140" s="4">
        <v>728</v>
      </c>
      <c r="D140" s="4">
        <v>936</v>
      </c>
      <c r="E140" s="4">
        <v>50362</v>
      </c>
      <c r="F140" s="4">
        <v>1416</v>
      </c>
      <c r="G140" s="4">
        <v>467</v>
      </c>
      <c r="H140" s="4">
        <v>888</v>
      </c>
      <c r="I140" s="4">
        <v>1553</v>
      </c>
      <c r="J140" s="4">
        <v>563</v>
      </c>
      <c r="K140" s="4">
        <v>764</v>
      </c>
      <c r="L140" s="4">
        <v>461</v>
      </c>
      <c r="M140" s="4">
        <v>445</v>
      </c>
      <c r="N140" s="4">
        <v>7455</v>
      </c>
      <c r="O140" s="4">
        <v>139</v>
      </c>
      <c r="P140" s="4">
        <v>1286</v>
      </c>
      <c r="Q140" s="4">
        <v>151</v>
      </c>
      <c r="R140" s="4">
        <v>1793</v>
      </c>
      <c r="S140" s="4">
        <v>743</v>
      </c>
      <c r="T140" s="4">
        <v>473</v>
      </c>
      <c r="U140" s="4">
        <v>1135</v>
      </c>
      <c r="V140" s="4">
        <v>245</v>
      </c>
      <c r="W140" s="4">
        <v>486</v>
      </c>
      <c r="X140" s="4">
        <v>105</v>
      </c>
      <c r="Y140" s="4">
        <v>41</v>
      </c>
    </row>
    <row r="141" spans="1:25" s="1" customFormat="1" ht="9.9" customHeight="1" x14ac:dyDescent="0.2">
      <c r="A141" s="6" t="s">
        <v>108</v>
      </c>
      <c r="B141" s="10"/>
      <c r="C141" s="4">
        <v>1728</v>
      </c>
      <c r="D141" s="4">
        <v>3241</v>
      </c>
      <c r="E141" s="4">
        <v>125198</v>
      </c>
      <c r="F141" s="4">
        <v>4218</v>
      </c>
      <c r="G141" s="4">
        <v>806</v>
      </c>
      <c r="H141" s="4">
        <v>2923</v>
      </c>
      <c r="I141" s="4">
        <v>6938</v>
      </c>
      <c r="J141" s="4">
        <v>5901</v>
      </c>
      <c r="K141" s="4">
        <v>3595</v>
      </c>
      <c r="L141" s="4">
        <v>1688</v>
      </c>
      <c r="M141" s="4">
        <v>1717</v>
      </c>
      <c r="N141" s="4">
        <v>32008</v>
      </c>
      <c r="O141" s="4">
        <v>359</v>
      </c>
      <c r="P141" s="4">
        <v>6006</v>
      </c>
      <c r="Q141" s="4">
        <v>661</v>
      </c>
      <c r="R141" s="4">
        <v>9778</v>
      </c>
      <c r="S141" s="4">
        <v>1541</v>
      </c>
      <c r="T141" s="4">
        <v>1233</v>
      </c>
      <c r="U141" s="4">
        <v>2363</v>
      </c>
      <c r="V141" s="4">
        <v>739</v>
      </c>
      <c r="W141" s="4">
        <v>1231</v>
      </c>
      <c r="X141" s="4">
        <v>332</v>
      </c>
      <c r="Y141" s="4">
        <v>127</v>
      </c>
    </row>
    <row r="142" spans="1:25" s="7" customFormat="1" ht="9.9" customHeight="1" x14ac:dyDescent="0.2">
      <c r="B142" s="11" t="s">
        <v>109</v>
      </c>
      <c r="C142" s="8">
        <f t="shared" ref="C142:Y142" si="16">C141/ 214341</f>
        <v>8.0619200246336443E-3</v>
      </c>
      <c r="D142" s="8">
        <f t="shared" si="16"/>
        <v>1.5120765509165301E-2</v>
      </c>
      <c r="E142" s="8">
        <f t="shared" si="16"/>
        <v>0.58410663382180728</v>
      </c>
      <c r="F142" s="8">
        <f t="shared" si="16"/>
        <v>1.9678922837907821E-2</v>
      </c>
      <c r="G142" s="8">
        <f t="shared" si="16"/>
        <v>3.7603631596381465E-3</v>
      </c>
      <c r="H142" s="8">
        <f t="shared" si="16"/>
        <v>1.3637148282409806E-2</v>
      </c>
      <c r="I142" s="8">
        <f t="shared" si="16"/>
        <v>3.2368982135942262E-2</v>
      </c>
      <c r="J142" s="8">
        <f t="shared" si="16"/>
        <v>2.753089702856663E-2</v>
      </c>
      <c r="K142" s="8">
        <f t="shared" si="16"/>
        <v>1.6772339403100668E-2</v>
      </c>
      <c r="L142" s="8">
        <f t="shared" si="16"/>
        <v>7.8753015055449023E-3</v>
      </c>
      <c r="M142" s="8">
        <f t="shared" si="16"/>
        <v>8.0105999318842401E-3</v>
      </c>
      <c r="N142" s="8">
        <f t="shared" si="16"/>
        <v>0.14933213897481115</v>
      </c>
      <c r="O142" s="8">
        <f t="shared" si="16"/>
        <v>1.6749012088214574E-3</v>
      </c>
      <c r="P142" s="8">
        <f t="shared" si="16"/>
        <v>2.8020770641174576E-2</v>
      </c>
      <c r="Q142" s="8">
        <f t="shared" si="16"/>
        <v>3.0838710279414579E-3</v>
      </c>
      <c r="R142" s="8">
        <f t="shared" si="16"/>
        <v>4.5618896991242927E-2</v>
      </c>
      <c r="S142" s="8">
        <f t="shared" si="16"/>
        <v>7.1894784478937768E-3</v>
      </c>
      <c r="T142" s="8">
        <f t="shared" si="16"/>
        <v>5.7525158509104651E-3</v>
      </c>
      <c r="U142" s="8">
        <f t="shared" si="16"/>
        <v>1.102448901516742E-2</v>
      </c>
      <c r="V142" s="8">
        <f t="shared" si="16"/>
        <v>3.4477771401645041E-3</v>
      </c>
      <c r="W142" s="8">
        <f t="shared" si="16"/>
        <v>5.7431849249560277E-3</v>
      </c>
      <c r="X142" s="8">
        <f t="shared" si="16"/>
        <v>1.5489337084365568E-3</v>
      </c>
      <c r="Y142" s="8">
        <f t="shared" si="16"/>
        <v>5.9251379810675508E-4</v>
      </c>
    </row>
    <row r="143" spans="1:25" s="1" customFormat="1" ht="5.0999999999999996" customHeight="1" x14ac:dyDescent="0.2">
      <c r="B143" s="1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s="1" customFormat="1" ht="9.9" customHeight="1" x14ac:dyDescent="0.2">
      <c r="A144" s="3" t="s">
        <v>81</v>
      </c>
      <c r="B144" s="12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s="1" customFormat="1" ht="9.9" customHeight="1" x14ac:dyDescent="0.2">
      <c r="B145" s="10" t="s">
        <v>77</v>
      </c>
      <c r="C145" s="4">
        <v>398</v>
      </c>
      <c r="D145" s="4">
        <v>293</v>
      </c>
      <c r="E145" s="4">
        <v>8938</v>
      </c>
      <c r="F145" s="4">
        <v>457</v>
      </c>
      <c r="G145" s="4">
        <v>70</v>
      </c>
      <c r="H145" s="4">
        <v>115</v>
      </c>
      <c r="I145" s="4">
        <v>1249</v>
      </c>
      <c r="J145" s="4">
        <v>277</v>
      </c>
      <c r="K145" s="4">
        <v>173</v>
      </c>
      <c r="L145" s="4">
        <v>494</v>
      </c>
      <c r="M145" s="4">
        <v>199</v>
      </c>
      <c r="N145" s="4">
        <v>2074</v>
      </c>
      <c r="O145" s="4">
        <v>58</v>
      </c>
      <c r="P145" s="4">
        <v>969</v>
      </c>
      <c r="Q145" s="4">
        <v>335</v>
      </c>
      <c r="R145" s="4">
        <v>1715</v>
      </c>
      <c r="S145" s="4">
        <v>55</v>
      </c>
      <c r="T145" s="4">
        <v>246</v>
      </c>
      <c r="U145" s="4">
        <v>140</v>
      </c>
      <c r="V145" s="4">
        <v>120</v>
      </c>
      <c r="W145" s="4">
        <v>226</v>
      </c>
      <c r="X145" s="4">
        <v>26</v>
      </c>
      <c r="Y145" s="4">
        <v>22</v>
      </c>
    </row>
    <row r="146" spans="1:25" s="1" customFormat="1" ht="9.9" customHeight="1" x14ac:dyDescent="0.2">
      <c r="B146" s="10" t="s">
        <v>78</v>
      </c>
      <c r="C146" s="4">
        <v>377</v>
      </c>
      <c r="D146" s="4">
        <v>420</v>
      </c>
      <c r="E146" s="4">
        <v>10743</v>
      </c>
      <c r="F146" s="4">
        <v>369</v>
      </c>
      <c r="G146" s="4">
        <v>61</v>
      </c>
      <c r="H146" s="4">
        <v>151</v>
      </c>
      <c r="I146" s="4">
        <v>1175</v>
      </c>
      <c r="J146" s="4">
        <v>234</v>
      </c>
      <c r="K146" s="4">
        <v>143</v>
      </c>
      <c r="L146" s="4">
        <v>415</v>
      </c>
      <c r="M146" s="4">
        <v>94</v>
      </c>
      <c r="N146" s="4">
        <v>3683</v>
      </c>
      <c r="O146" s="4">
        <v>43</v>
      </c>
      <c r="P146" s="4">
        <v>779</v>
      </c>
      <c r="Q146" s="4">
        <v>143</v>
      </c>
      <c r="R146" s="4">
        <v>1751</v>
      </c>
      <c r="S146" s="4">
        <v>48</v>
      </c>
      <c r="T146" s="4">
        <v>143</v>
      </c>
      <c r="U146" s="4">
        <v>89</v>
      </c>
      <c r="V146" s="4">
        <v>112</v>
      </c>
      <c r="W146" s="4">
        <v>136</v>
      </c>
      <c r="X146" s="4">
        <v>18</v>
      </c>
      <c r="Y146" s="4">
        <v>17</v>
      </c>
    </row>
    <row r="147" spans="1:25" s="1" customFormat="1" ht="9.9" customHeight="1" x14ac:dyDescent="0.2">
      <c r="B147" s="10" t="s">
        <v>79</v>
      </c>
      <c r="C147" s="4">
        <v>19</v>
      </c>
      <c r="D147" s="4">
        <v>8</v>
      </c>
      <c r="E147" s="4">
        <v>243</v>
      </c>
      <c r="F147" s="4">
        <v>17</v>
      </c>
      <c r="G147" s="4">
        <v>2</v>
      </c>
      <c r="H147" s="4">
        <v>4</v>
      </c>
      <c r="I147" s="4">
        <v>61</v>
      </c>
      <c r="J147" s="4">
        <v>25</v>
      </c>
      <c r="K147" s="4">
        <v>8</v>
      </c>
      <c r="L147" s="4">
        <v>21</v>
      </c>
      <c r="M147" s="4">
        <v>5</v>
      </c>
      <c r="N147" s="4">
        <v>165</v>
      </c>
      <c r="O147" s="4">
        <v>0</v>
      </c>
      <c r="P147" s="4">
        <v>65</v>
      </c>
      <c r="Q147" s="4">
        <v>3</v>
      </c>
      <c r="R147" s="4">
        <v>66</v>
      </c>
      <c r="S147" s="4">
        <v>3</v>
      </c>
      <c r="T147" s="4">
        <v>6</v>
      </c>
      <c r="U147" s="4">
        <v>7</v>
      </c>
      <c r="V147" s="4">
        <v>4</v>
      </c>
      <c r="W147" s="4">
        <v>5</v>
      </c>
      <c r="X147" s="4">
        <v>1</v>
      </c>
      <c r="Y147" s="4">
        <v>0</v>
      </c>
    </row>
    <row r="148" spans="1:25" s="1" customFormat="1" ht="9.9" customHeight="1" x14ac:dyDescent="0.2">
      <c r="B148" s="10" t="s">
        <v>80</v>
      </c>
      <c r="C148" s="4">
        <v>1555</v>
      </c>
      <c r="D148" s="4">
        <v>884</v>
      </c>
      <c r="E148" s="4">
        <v>42990</v>
      </c>
      <c r="F148" s="4">
        <v>1695</v>
      </c>
      <c r="G148" s="4">
        <v>408</v>
      </c>
      <c r="H148" s="4">
        <v>743</v>
      </c>
      <c r="I148" s="4">
        <v>2563</v>
      </c>
      <c r="J148" s="4">
        <v>3250</v>
      </c>
      <c r="K148" s="4">
        <v>588</v>
      </c>
      <c r="L148" s="4">
        <v>1406</v>
      </c>
      <c r="M148" s="4">
        <v>1145</v>
      </c>
      <c r="N148" s="4">
        <v>12199</v>
      </c>
      <c r="O148" s="4">
        <v>247</v>
      </c>
      <c r="P148" s="4">
        <v>2476</v>
      </c>
      <c r="Q148" s="4">
        <v>799</v>
      </c>
      <c r="R148" s="4">
        <v>4788</v>
      </c>
      <c r="S148" s="4">
        <v>362</v>
      </c>
      <c r="T148" s="4">
        <v>593</v>
      </c>
      <c r="U148" s="4">
        <v>579</v>
      </c>
      <c r="V148" s="4">
        <v>435</v>
      </c>
      <c r="W148" s="4">
        <v>1114</v>
      </c>
      <c r="X148" s="4">
        <v>157</v>
      </c>
      <c r="Y148" s="4">
        <v>45</v>
      </c>
    </row>
    <row r="149" spans="1:25" s="1" customFormat="1" ht="9.9" customHeight="1" x14ac:dyDescent="0.2">
      <c r="A149" s="6" t="s">
        <v>108</v>
      </c>
      <c r="B149" s="10"/>
      <c r="C149" s="4">
        <v>2349</v>
      </c>
      <c r="D149" s="4">
        <v>1605</v>
      </c>
      <c r="E149" s="4">
        <v>62914</v>
      </c>
      <c r="F149" s="4">
        <v>2538</v>
      </c>
      <c r="G149" s="4">
        <v>541</v>
      </c>
      <c r="H149" s="4">
        <v>1013</v>
      </c>
      <c r="I149" s="4">
        <v>5048</v>
      </c>
      <c r="J149" s="4">
        <v>3786</v>
      </c>
      <c r="K149" s="4">
        <v>912</v>
      </c>
      <c r="L149" s="4">
        <v>2336</v>
      </c>
      <c r="M149" s="4">
        <v>1443</v>
      </c>
      <c r="N149" s="4">
        <v>18121</v>
      </c>
      <c r="O149" s="4">
        <v>348</v>
      </c>
      <c r="P149" s="4">
        <v>4289</v>
      </c>
      <c r="Q149" s="4">
        <v>1280</v>
      </c>
      <c r="R149" s="4">
        <v>8320</v>
      </c>
      <c r="S149" s="4">
        <v>468</v>
      </c>
      <c r="T149" s="4">
        <v>988</v>
      </c>
      <c r="U149" s="4">
        <v>815</v>
      </c>
      <c r="V149" s="4">
        <v>671</v>
      </c>
      <c r="W149" s="4">
        <v>1481</v>
      </c>
      <c r="X149" s="4">
        <v>202</v>
      </c>
      <c r="Y149" s="4">
        <v>84</v>
      </c>
    </row>
    <row r="150" spans="1:25" s="7" customFormat="1" ht="9.9" customHeight="1" x14ac:dyDescent="0.2">
      <c r="B150" s="11" t="s">
        <v>109</v>
      </c>
      <c r="C150" s="8">
        <f t="shared" ref="C150:Y150" si="17">C149/ 121558</f>
        <v>1.9324108655950245E-2</v>
      </c>
      <c r="D150" s="8">
        <f t="shared" si="17"/>
        <v>1.3203573602724625E-2</v>
      </c>
      <c r="E150" s="8">
        <f t="shared" si="17"/>
        <v>0.51756363217558699</v>
      </c>
      <c r="F150" s="8">
        <f t="shared" si="17"/>
        <v>2.0878921996084175E-2</v>
      </c>
      <c r="G150" s="8">
        <f t="shared" si="17"/>
        <v>4.4505503545632539E-3</v>
      </c>
      <c r="H150" s="8">
        <f t="shared" si="17"/>
        <v>8.3334704420934859E-3</v>
      </c>
      <c r="I150" s="8">
        <f t="shared" si="17"/>
        <v>4.152750127511147E-2</v>
      </c>
      <c r="J150" s="8">
        <f t="shared" si="17"/>
        <v>3.1145625956333602E-2</v>
      </c>
      <c r="K150" s="8">
        <f t="shared" si="17"/>
        <v>7.5025913555668896E-3</v>
      </c>
      <c r="L150" s="8">
        <f t="shared" si="17"/>
        <v>1.9217163823030983E-2</v>
      </c>
      <c r="M150" s="8">
        <f t="shared" si="17"/>
        <v>1.1870876454038401E-2</v>
      </c>
      <c r="N150" s="8">
        <f t="shared" si="17"/>
        <v>0.14907287056384608</v>
      </c>
      <c r="O150" s="8">
        <f t="shared" si="17"/>
        <v>2.8628309119926292E-3</v>
      </c>
      <c r="P150" s="8">
        <f t="shared" si="17"/>
        <v>3.5283568337748233E-2</v>
      </c>
      <c r="Q150" s="8">
        <f t="shared" si="17"/>
        <v>1.0529952779743003E-2</v>
      </c>
      <c r="R150" s="8">
        <f t="shared" si="17"/>
        <v>6.8444693068329523E-2</v>
      </c>
      <c r="S150" s="8">
        <f t="shared" si="17"/>
        <v>3.8500139850935356E-3</v>
      </c>
      <c r="T150" s="8">
        <f t="shared" si="17"/>
        <v>8.12780730186413E-3</v>
      </c>
      <c r="U150" s="8">
        <f t="shared" si="17"/>
        <v>6.7046183714769905E-3</v>
      </c>
      <c r="V150" s="8">
        <f t="shared" si="17"/>
        <v>5.5199986837559025E-3</v>
      </c>
      <c r="W150" s="8">
        <f t="shared" si="17"/>
        <v>1.2183484427187022E-2</v>
      </c>
      <c r="X150" s="8">
        <f t="shared" si="17"/>
        <v>1.6617581730531928E-3</v>
      </c>
      <c r="Y150" s="8">
        <f t="shared" si="17"/>
        <v>6.910281511706346E-4</v>
      </c>
    </row>
    <row r="151" spans="1:25" s="1" customFormat="1" ht="5.0999999999999996" customHeight="1" x14ac:dyDescent="0.2">
      <c r="B151" s="12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s="1" customFormat="1" ht="9.9" customHeight="1" x14ac:dyDescent="0.2">
      <c r="A152" s="3" t="s">
        <v>82</v>
      </c>
      <c r="B152" s="12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s="1" customFormat="1" ht="9.9" customHeight="1" x14ac:dyDescent="0.2">
      <c r="B153" s="10" t="s">
        <v>78</v>
      </c>
      <c r="C153" s="4">
        <v>787</v>
      </c>
      <c r="D153" s="4">
        <v>1102</v>
      </c>
      <c r="E153" s="4">
        <v>52384</v>
      </c>
      <c r="F153" s="4">
        <v>1890</v>
      </c>
      <c r="G153" s="4">
        <v>286</v>
      </c>
      <c r="H153" s="4">
        <v>804</v>
      </c>
      <c r="I153" s="4">
        <v>3267</v>
      </c>
      <c r="J153" s="4">
        <v>7794</v>
      </c>
      <c r="K153" s="4">
        <v>910</v>
      </c>
      <c r="L153" s="4">
        <v>886</v>
      </c>
      <c r="M153" s="4">
        <v>330</v>
      </c>
      <c r="N153" s="4">
        <v>14776</v>
      </c>
      <c r="O153" s="4">
        <v>341</v>
      </c>
      <c r="P153" s="4">
        <v>7556</v>
      </c>
      <c r="Q153" s="4">
        <v>366</v>
      </c>
      <c r="R153" s="4">
        <v>8131</v>
      </c>
      <c r="S153" s="4">
        <v>307</v>
      </c>
      <c r="T153" s="4">
        <v>317</v>
      </c>
      <c r="U153" s="4">
        <v>589</v>
      </c>
      <c r="V153" s="4">
        <v>353</v>
      </c>
      <c r="W153" s="4">
        <v>419</v>
      </c>
      <c r="X153" s="4">
        <v>121</v>
      </c>
      <c r="Y153" s="4">
        <v>54</v>
      </c>
    </row>
    <row r="154" spans="1:25" s="1" customFormat="1" ht="9.9" customHeight="1" x14ac:dyDescent="0.2">
      <c r="B154" s="10" t="s">
        <v>79</v>
      </c>
      <c r="C154" s="4">
        <v>836</v>
      </c>
      <c r="D154" s="4">
        <v>464</v>
      </c>
      <c r="E154" s="4">
        <v>24127</v>
      </c>
      <c r="F154" s="4">
        <v>1250</v>
      </c>
      <c r="G154" s="4">
        <v>219</v>
      </c>
      <c r="H154" s="4">
        <v>406</v>
      </c>
      <c r="I154" s="4">
        <v>3250</v>
      </c>
      <c r="J154" s="4">
        <v>6984</v>
      </c>
      <c r="K154" s="4">
        <v>631</v>
      </c>
      <c r="L154" s="4">
        <v>1109</v>
      </c>
      <c r="M154" s="4">
        <v>1031</v>
      </c>
      <c r="N154" s="4">
        <v>13187</v>
      </c>
      <c r="O154" s="4">
        <v>295</v>
      </c>
      <c r="P154" s="4">
        <v>6675</v>
      </c>
      <c r="Q154" s="4">
        <v>236</v>
      </c>
      <c r="R154" s="4">
        <v>7092</v>
      </c>
      <c r="S154" s="4">
        <v>254</v>
      </c>
      <c r="T154" s="4">
        <v>295</v>
      </c>
      <c r="U154" s="4">
        <v>542</v>
      </c>
      <c r="V154" s="4">
        <v>305</v>
      </c>
      <c r="W154" s="4">
        <v>368</v>
      </c>
      <c r="X154" s="4">
        <v>120</v>
      </c>
      <c r="Y154" s="4">
        <v>30</v>
      </c>
    </row>
    <row r="155" spans="1:25" s="1" customFormat="1" ht="9.9" customHeight="1" x14ac:dyDescent="0.2">
      <c r="A155" s="6" t="s">
        <v>108</v>
      </c>
      <c r="B155" s="10"/>
      <c r="C155" s="4">
        <v>1623</v>
      </c>
      <c r="D155" s="4">
        <v>1566</v>
      </c>
      <c r="E155" s="4">
        <v>76511</v>
      </c>
      <c r="F155" s="4">
        <v>3140</v>
      </c>
      <c r="G155" s="4">
        <v>505</v>
      </c>
      <c r="H155" s="4">
        <v>1210</v>
      </c>
      <c r="I155" s="4">
        <v>6517</v>
      </c>
      <c r="J155" s="4">
        <v>14778</v>
      </c>
      <c r="K155" s="4">
        <v>1541</v>
      </c>
      <c r="L155" s="4">
        <v>1995</v>
      </c>
      <c r="M155" s="4">
        <v>1361</v>
      </c>
      <c r="N155" s="4">
        <v>27963</v>
      </c>
      <c r="O155" s="4">
        <v>636</v>
      </c>
      <c r="P155" s="4">
        <v>14231</v>
      </c>
      <c r="Q155" s="4">
        <v>602</v>
      </c>
      <c r="R155" s="4">
        <v>15223</v>
      </c>
      <c r="S155" s="4">
        <v>561</v>
      </c>
      <c r="T155" s="4">
        <v>612</v>
      </c>
      <c r="U155" s="4">
        <v>1131</v>
      </c>
      <c r="V155" s="4">
        <v>658</v>
      </c>
      <c r="W155" s="4">
        <v>787</v>
      </c>
      <c r="X155" s="4">
        <v>241</v>
      </c>
      <c r="Y155" s="4">
        <v>84</v>
      </c>
    </row>
    <row r="156" spans="1:25" s="7" customFormat="1" ht="9.9" customHeight="1" x14ac:dyDescent="0.2">
      <c r="B156" s="11" t="s">
        <v>109</v>
      </c>
      <c r="C156" s="8">
        <f t="shared" ref="C156:Y156" si="18">C155/ 173477</f>
        <v>9.3557070966179962E-3</v>
      </c>
      <c r="D156" s="8">
        <f t="shared" si="18"/>
        <v>9.0271332799160692E-3</v>
      </c>
      <c r="E156" s="8">
        <f t="shared" si="18"/>
        <v>0.4410440577137027</v>
      </c>
      <c r="F156" s="8">
        <f t="shared" si="18"/>
        <v>1.8100382183228899E-2</v>
      </c>
      <c r="G156" s="8">
        <f t="shared" si="18"/>
        <v>2.9110487269205718E-3</v>
      </c>
      <c r="H156" s="8">
        <f t="shared" si="18"/>
        <v>6.9749880387601814E-3</v>
      </c>
      <c r="I156" s="8">
        <f t="shared" si="18"/>
        <v>3.7566939709586862E-2</v>
      </c>
      <c r="J156" s="8">
        <f t="shared" si="18"/>
        <v>8.5187085319667732E-2</v>
      </c>
      <c r="K156" s="8">
        <f t="shared" si="18"/>
        <v>8.88302195680119E-3</v>
      </c>
      <c r="L156" s="8">
        <f t="shared" si="18"/>
        <v>1.1500083584567406E-2</v>
      </c>
      <c r="M156" s="8">
        <f t="shared" si="18"/>
        <v>7.8454204303740546E-3</v>
      </c>
      <c r="N156" s="8">
        <f t="shared" si="18"/>
        <v>0.16119139713045533</v>
      </c>
      <c r="O156" s="8">
        <f t="shared" si="18"/>
        <v>3.6661920600425417E-3</v>
      </c>
      <c r="P156" s="8">
        <f t="shared" si="18"/>
        <v>8.2033929569914163E-2</v>
      </c>
      <c r="Q156" s="8">
        <f t="shared" si="18"/>
        <v>3.470200660606305E-3</v>
      </c>
      <c r="R156" s="8">
        <f t="shared" si="18"/>
        <v>8.7752266871112594E-2</v>
      </c>
      <c r="S156" s="8">
        <f t="shared" si="18"/>
        <v>3.2338580906979024E-3</v>
      </c>
      <c r="T156" s="8">
        <f t="shared" si="18"/>
        <v>3.5278451898522571E-3</v>
      </c>
      <c r="U156" s="8">
        <f t="shared" si="18"/>
        <v>6.5195962577171617E-3</v>
      </c>
      <c r="V156" s="8">
        <f t="shared" si="18"/>
        <v>3.793010024383636E-3</v>
      </c>
      <c r="W156" s="8">
        <f t="shared" si="18"/>
        <v>4.5366244516564158E-3</v>
      </c>
      <c r="X156" s="8">
        <f t="shared" si="18"/>
        <v>1.3892331548274411E-3</v>
      </c>
      <c r="Y156" s="8">
        <f t="shared" si="18"/>
        <v>4.8421404566599606E-4</v>
      </c>
    </row>
    <row r="157" spans="1:25" s="1" customFormat="1" ht="5.0999999999999996" customHeight="1" x14ac:dyDescent="0.2">
      <c r="B157" s="1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s="1" customFormat="1" ht="9.9" customHeight="1" x14ac:dyDescent="0.2">
      <c r="A158" s="3" t="s">
        <v>84</v>
      </c>
      <c r="B158" s="1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s="1" customFormat="1" ht="9.9" customHeight="1" x14ac:dyDescent="0.2">
      <c r="B159" s="10" t="s">
        <v>83</v>
      </c>
      <c r="C159" s="4">
        <v>382</v>
      </c>
      <c r="D159" s="4">
        <v>711</v>
      </c>
      <c r="E159" s="4">
        <v>73409</v>
      </c>
      <c r="F159" s="4">
        <v>1644</v>
      </c>
      <c r="G159" s="4">
        <v>496</v>
      </c>
      <c r="H159" s="4">
        <v>690</v>
      </c>
      <c r="I159" s="4">
        <v>1411</v>
      </c>
      <c r="J159" s="4">
        <v>2610</v>
      </c>
      <c r="K159" s="4">
        <v>566</v>
      </c>
      <c r="L159" s="4">
        <v>489</v>
      </c>
      <c r="M159" s="4">
        <v>243</v>
      </c>
      <c r="N159" s="4">
        <v>12642</v>
      </c>
      <c r="O159" s="4">
        <v>459</v>
      </c>
      <c r="P159" s="4">
        <v>4039</v>
      </c>
      <c r="Q159" s="4">
        <v>1210</v>
      </c>
      <c r="R159" s="4">
        <v>6024</v>
      </c>
      <c r="S159" s="4">
        <v>643</v>
      </c>
      <c r="T159" s="4">
        <v>291</v>
      </c>
      <c r="U159" s="4">
        <v>4033</v>
      </c>
      <c r="V159" s="4">
        <v>309</v>
      </c>
      <c r="W159" s="4">
        <v>440</v>
      </c>
      <c r="X159" s="4">
        <v>122</v>
      </c>
      <c r="Y159" s="4">
        <v>232</v>
      </c>
    </row>
    <row r="160" spans="1:25" s="1" customFormat="1" ht="9.9" customHeight="1" x14ac:dyDescent="0.2">
      <c r="A160" s="6" t="s">
        <v>108</v>
      </c>
      <c r="B160" s="10"/>
      <c r="C160" s="4">
        <v>382</v>
      </c>
      <c r="D160" s="4">
        <v>711</v>
      </c>
      <c r="E160" s="4">
        <v>73409</v>
      </c>
      <c r="F160" s="4">
        <v>1644</v>
      </c>
      <c r="G160" s="4">
        <v>496</v>
      </c>
      <c r="H160" s="4">
        <v>690</v>
      </c>
      <c r="I160" s="4">
        <v>1411</v>
      </c>
      <c r="J160" s="4">
        <v>2610</v>
      </c>
      <c r="K160" s="4">
        <v>566</v>
      </c>
      <c r="L160" s="4">
        <v>489</v>
      </c>
      <c r="M160" s="4">
        <v>243</v>
      </c>
      <c r="N160" s="4">
        <v>12642</v>
      </c>
      <c r="O160" s="4">
        <v>459</v>
      </c>
      <c r="P160" s="4">
        <v>4039</v>
      </c>
      <c r="Q160" s="4">
        <v>1210</v>
      </c>
      <c r="R160" s="4">
        <v>6024</v>
      </c>
      <c r="S160" s="4">
        <v>643</v>
      </c>
      <c r="T160" s="4">
        <v>291</v>
      </c>
      <c r="U160" s="4">
        <v>4033</v>
      </c>
      <c r="V160" s="4">
        <v>309</v>
      </c>
      <c r="W160" s="4">
        <v>440</v>
      </c>
      <c r="X160" s="4">
        <v>122</v>
      </c>
      <c r="Y160" s="4">
        <v>232</v>
      </c>
    </row>
    <row r="161" spans="1:25" s="7" customFormat="1" ht="9.9" customHeight="1" x14ac:dyDescent="0.2">
      <c r="B161" s="11" t="s">
        <v>109</v>
      </c>
      <c r="C161" s="8">
        <f t="shared" ref="C161:Y161" si="19">C160/ 113095</f>
        <v>3.3776913214554134E-3</v>
      </c>
      <c r="D161" s="8">
        <f t="shared" si="19"/>
        <v>6.2867500773685836E-3</v>
      </c>
      <c r="E161" s="8">
        <f t="shared" si="19"/>
        <v>0.64909147177151949</v>
      </c>
      <c r="F161" s="8">
        <f t="shared" si="19"/>
        <v>1.4536451655687696E-2</v>
      </c>
      <c r="G161" s="8">
        <f t="shared" si="19"/>
        <v>4.3856934435651442E-3</v>
      </c>
      <c r="H161" s="8">
        <f t="shared" si="19"/>
        <v>6.1010654759273177E-3</v>
      </c>
      <c r="I161" s="8">
        <f t="shared" si="19"/>
        <v>1.2476236792077457E-2</v>
      </c>
      <c r="J161" s="8">
        <f t="shared" si="19"/>
        <v>2.3077943321985941E-2</v>
      </c>
      <c r="K161" s="8">
        <f t="shared" si="19"/>
        <v>5.004642115036032E-3</v>
      </c>
      <c r="L161" s="8">
        <f t="shared" si="19"/>
        <v>4.3237985764180559E-3</v>
      </c>
      <c r="M161" s="8">
        <f t="shared" si="19"/>
        <v>2.1486361023917945E-3</v>
      </c>
      <c r="N161" s="8">
        <f t="shared" si="19"/>
        <v>0.11178213006764225</v>
      </c>
      <c r="O161" s="8">
        <f t="shared" si="19"/>
        <v>4.05853486007339E-3</v>
      </c>
      <c r="P161" s="8">
        <f t="shared" si="19"/>
        <v>3.57133383438702E-2</v>
      </c>
      <c r="Q161" s="8">
        <f t="shared" si="19"/>
        <v>1.0698969892568196E-2</v>
      </c>
      <c r="R161" s="8">
        <f t="shared" si="19"/>
        <v>5.326495424200893E-2</v>
      </c>
      <c r="S161" s="8">
        <f t="shared" si="19"/>
        <v>5.6854856536540073E-3</v>
      </c>
      <c r="T161" s="8">
        <f t="shared" si="19"/>
        <v>2.5730580485432602E-3</v>
      </c>
      <c r="U161" s="8">
        <f t="shared" si="19"/>
        <v>3.5660285600601263E-2</v>
      </c>
      <c r="V161" s="8">
        <f t="shared" si="19"/>
        <v>2.7322162783500596E-3</v>
      </c>
      <c r="W161" s="8">
        <f t="shared" si="19"/>
        <v>3.8905345063884344E-3</v>
      </c>
      <c r="X161" s="8">
        <f t="shared" si="19"/>
        <v>1.0787391131349749E-3</v>
      </c>
      <c r="Y161" s="8">
        <f t="shared" si="19"/>
        <v>2.0513727397320838E-3</v>
      </c>
    </row>
    <row r="162" spans="1:25" s="1" customFormat="1" ht="5.0999999999999996" customHeight="1" x14ac:dyDescent="0.2">
      <c r="B162" s="12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s="1" customFormat="1" ht="9.9" customHeight="1" x14ac:dyDescent="0.2">
      <c r="A163" s="3" t="s">
        <v>87</v>
      </c>
      <c r="B163" s="12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s="1" customFormat="1" ht="9.9" customHeight="1" x14ac:dyDescent="0.2">
      <c r="B164" s="10" t="s">
        <v>74</v>
      </c>
      <c r="C164" s="4">
        <v>112</v>
      </c>
      <c r="D164" s="4">
        <v>379</v>
      </c>
      <c r="E164" s="4">
        <v>7049</v>
      </c>
      <c r="F164" s="4">
        <v>213</v>
      </c>
      <c r="G164" s="4">
        <v>32</v>
      </c>
      <c r="H164" s="4">
        <v>164</v>
      </c>
      <c r="I164" s="4">
        <v>1073</v>
      </c>
      <c r="J164" s="4">
        <v>1426</v>
      </c>
      <c r="K164" s="4">
        <v>270</v>
      </c>
      <c r="L164" s="4">
        <v>132</v>
      </c>
      <c r="M164" s="4">
        <v>118</v>
      </c>
      <c r="N164" s="4">
        <v>3748</v>
      </c>
      <c r="O164" s="4">
        <v>33</v>
      </c>
      <c r="P164" s="4">
        <v>705</v>
      </c>
      <c r="Q164" s="4">
        <v>76</v>
      </c>
      <c r="R164" s="4">
        <v>1078</v>
      </c>
      <c r="S164" s="4">
        <v>58</v>
      </c>
      <c r="T164" s="4">
        <v>91</v>
      </c>
      <c r="U164" s="4">
        <v>118</v>
      </c>
      <c r="V164" s="4">
        <v>79</v>
      </c>
      <c r="W164" s="4">
        <v>85</v>
      </c>
      <c r="X164" s="4">
        <v>36</v>
      </c>
      <c r="Y164" s="4">
        <v>20</v>
      </c>
    </row>
    <row r="165" spans="1:25" s="1" customFormat="1" ht="9.9" customHeight="1" x14ac:dyDescent="0.2">
      <c r="B165" s="10" t="s">
        <v>85</v>
      </c>
      <c r="C165" s="4">
        <v>1027</v>
      </c>
      <c r="D165" s="4">
        <v>1542</v>
      </c>
      <c r="E165" s="4">
        <v>49262</v>
      </c>
      <c r="F165" s="4">
        <v>1207</v>
      </c>
      <c r="G165" s="4">
        <v>252</v>
      </c>
      <c r="H165" s="4">
        <v>408</v>
      </c>
      <c r="I165" s="4">
        <v>5042</v>
      </c>
      <c r="J165" s="4">
        <v>1323</v>
      </c>
      <c r="K165" s="4">
        <v>371</v>
      </c>
      <c r="L165" s="4">
        <v>570</v>
      </c>
      <c r="M165" s="4">
        <v>353</v>
      </c>
      <c r="N165" s="4">
        <v>19326</v>
      </c>
      <c r="O165" s="4">
        <v>140</v>
      </c>
      <c r="P165" s="4">
        <v>2342</v>
      </c>
      <c r="Q165" s="4">
        <v>367</v>
      </c>
      <c r="R165" s="4">
        <v>4020</v>
      </c>
      <c r="S165" s="4">
        <v>380</v>
      </c>
      <c r="T165" s="4">
        <v>390</v>
      </c>
      <c r="U165" s="4">
        <v>743</v>
      </c>
      <c r="V165" s="4">
        <v>458</v>
      </c>
      <c r="W165" s="4">
        <v>320</v>
      </c>
      <c r="X165" s="4">
        <v>104</v>
      </c>
      <c r="Y165" s="4">
        <v>69</v>
      </c>
    </row>
    <row r="166" spans="1:25" s="1" customFormat="1" ht="9.9" customHeight="1" x14ac:dyDescent="0.2">
      <c r="B166" s="10" t="s">
        <v>86</v>
      </c>
      <c r="C166" s="4">
        <v>1706</v>
      </c>
      <c r="D166" s="4">
        <v>1220</v>
      </c>
      <c r="E166" s="4">
        <v>53686</v>
      </c>
      <c r="F166" s="4">
        <v>1464</v>
      </c>
      <c r="G166" s="4">
        <v>257</v>
      </c>
      <c r="H166" s="4">
        <v>649</v>
      </c>
      <c r="I166" s="4">
        <v>6170</v>
      </c>
      <c r="J166" s="4">
        <v>5395</v>
      </c>
      <c r="K166" s="4">
        <v>499</v>
      </c>
      <c r="L166" s="4">
        <v>846</v>
      </c>
      <c r="M166" s="4">
        <v>346</v>
      </c>
      <c r="N166" s="4">
        <v>14673</v>
      </c>
      <c r="O166" s="4">
        <v>187</v>
      </c>
      <c r="P166" s="4">
        <v>3127</v>
      </c>
      <c r="Q166" s="4">
        <v>723</v>
      </c>
      <c r="R166" s="4">
        <v>7671</v>
      </c>
      <c r="S166" s="4">
        <v>491</v>
      </c>
      <c r="T166" s="4">
        <v>885</v>
      </c>
      <c r="U166" s="4">
        <v>1022</v>
      </c>
      <c r="V166" s="4">
        <v>310</v>
      </c>
      <c r="W166" s="4">
        <v>462</v>
      </c>
      <c r="X166" s="4">
        <v>98</v>
      </c>
      <c r="Y166" s="4">
        <v>93</v>
      </c>
    </row>
    <row r="167" spans="1:25" s="1" customFormat="1" ht="9.9" customHeight="1" x14ac:dyDescent="0.2">
      <c r="A167" s="6" t="s">
        <v>108</v>
      </c>
      <c r="B167" s="10"/>
      <c r="C167" s="4">
        <v>2845</v>
      </c>
      <c r="D167" s="4">
        <v>3141</v>
      </c>
      <c r="E167" s="4">
        <v>109997</v>
      </c>
      <c r="F167" s="4">
        <v>2884</v>
      </c>
      <c r="G167" s="4">
        <v>541</v>
      </c>
      <c r="H167" s="4">
        <v>1221</v>
      </c>
      <c r="I167" s="4">
        <v>12285</v>
      </c>
      <c r="J167" s="4">
        <v>8144</v>
      </c>
      <c r="K167" s="4">
        <v>1140</v>
      </c>
      <c r="L167" s="4">
        <v>1548</v>
      </c>
      <c r="M167" s="4">
        <v>817</v>
      </c>
      <c r="N167" s="4">
        <v>37747</v>
      </c>
      <c r="O167" s="4">
        <v>360</v>
      </c>
      <c r="P167" s="4">
        <v>6174</v>
      </c>
      <c r="Q167" s="4">
        <v>1166</v>
      </c>
      <c r="R167" s="4">
        <v>12769</v>
      </c>
      <c r="S167" s="4">
        <v>929</v>
      </c>
      <c r="T167" s="4">
        <v>1366</v>
      </c>
      <c r="U167" s="4">
        <v>1883</v>
      </c>
      <c r="V167" s="4">
        <v>847</v>
      </c>
      <c r="W167" s="4">
        <v>867</v>
      </c>
      <c r="X167" s="4">
        <v>238</v>
      </c>
      <c r="Y167" s="4">
        <v>182</v>
      </c>
    </row>
    <row r="168" spans="1:25" s="7" customFormat="1" ht="9.9" customHeight="1" x14ac:dyDescent="0.2">
      <c r="B168" s="11" t="s">
        <v>109</v>
      </c>
      <c r="C168" s="8">
        <f t="shared" ref="C168:Y168" si="20">C167/ 209098</f>
        <v>1.3606060316215363E-2</v>
      </c>
      <c r="D168" s="8">
        <f t="shared" si="20"/>
        <v>1.5021664482682761E-2</v>
      </c>
      <c r="E168" s="8">
        <f t="shared" si="20"/>
        <v>0.52605476857741351</v>
      </c>
      <c r="F168" s="8">
        <f t="shared" si="20"/>
        <v>1.379257573004046E-2</v>
      </c>
      <c r="G168" s="8">
        <f t="shared" si="20"/>
        <v>2.5873035610096701E-3</v>
      </c>
      <c r="H168" s="8">
        <f t="shared" si="20"/>
        <v>5.8393671866780166E-3</v>
      </c>
      <c r="I168" s="8">
        <f t="shared" si="20"/>
        <v>5.8752355354905354E-2</v>
      </c>
      <c r="J168" s="8">
        <f t="shared" si="20"/>
        <v>3.8948244363886789E-2</v>
      </c>
      <c r="K168" s="8">
        <f t="shared" si="20"/>
        <v>5.4519890195028169E-3</v>
      </c>
      <c r="L168" s="8">
        <f t="shared" si="20"/>
        <v>7.4032271949038249E-3</v>
      </c>
      <c r="M168" s="8">
        <f t="shared" si="20"/>
        <v>3.9072587973103517E-3</v>
      </c>
      <c r="N168" s="8">
        <f t="shared" si="20"/>
        <v>0.18052300835015161</v>
      </c>
      <c r="O168" s="8">
        <f t="shared" si="20"/>
        <v>1.7216807430008895E-3</v>
      </c>
      <c r="P168" s="8">
        <f t="shared" si="20"/>
        <v>2.9526824742465256E-2</v>
      </c>
      <c r="Q168" s="8">
        <f t="shared" si="20"/>
        <v>5.5763326287195476E-3</v>
      </c>
      <c r="R168" s="8">
        <f t="shared" si="20"/>
        <v>6.1067059464939885E-2</v>
      </c>
      <c r="S168" s="8">
        <f t="shared" si="20"/>
        <v>4.4428928062439626E-3</v>
      </c>
      <c r="T168" s="8">
        <f t="shared" si="20"/>
        <v>6.5328219303867089E-3</v>
      </c>
      <c r="U168" s="8">
        <f t="shared" si="20"/>
        <v>9.0053467751963195E-3</v>
      </c>
      <c r="V168" s="8">
        <f t="shared" si="20"/>
        <v>4.0507321925604264E-3</v>
      </c>
      <c r="W168" s="8">
        <f t="shared" si="20"/>
        <v>4.146381122727142E-3</v>
      </c>
      <c r="X168" s="8">
        <f t="shared" si="20"/>
        <v>1.1382222689839214E-3</v>
      </c>
      <c r="Y168" s="8">
        <f t="shared" si="20"/>
        <v>8.7040526451711642E-4</v>
      </c>
    </row>
    <row r="169" spans="1:25" s="1" customFormat="1" ht="5.0999999999999996" customHeight="1" x14ac:dyDescent="0.2">
      <c r="B169" s="12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s="1" customFormat="1" ht="9.9" customHeight="1" x14ac:dyDescent="0.2">
      <c r="A170" s="3" t="s">
        <v>88</v>
      </c>
      <c r="B170" s="12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s="1" customFormat="1" ht="9.9" customHeight="1" x14ac:dyDescent="0.2">
      <c r="B171" s="10" t="s">
        <v>83</v>
      </c>
      <c r="C171" s="4">
        <v>498</v>
      </c>
      <c r="D171" s="4">
        <v>990</v>
      </c>
      <c r="E171" s="4">
        <v>41556</v>
      </c>
      <c r="F171" s="4">
        <v>1258</v>
      </c>
      <c r="G171" s="4">
        <v>276</v>
      </c>
      <c r="H171" s="4">
        <v>973</v>
      </c>
      <c r="I171" s="4">
        <v>1883</v>
      </c>
      <c r="J171" s="4">
        <v>1695</v>
      </c>
      <c r="K171" s="4">
        <v>1473</v>
      </c>
      <c r="L171" s="4">
        <v>1113</v>
      </c>
      <c r="M171" s="4">
        <v>912</v>
      </c>
      <c r="N171" s="4">
        <v>9298</v>
      </c>
      <c r="O171" s="4">
        <v>1459</v>
      </c>
      <c r="P171" s="4">
        <v>2535</v>
      </c>
      <c r="Q171" s="4">
        <v>430</v>
      </c>
      <c r="R171" s="4">
        <v>5873</v>
      </c>
      <c r="S171" s="4">
        <v>338</v>
      </c>
      <c r="T171" s="4">
        <v>302</v>
      </c>
      <c r="U171" s="4">
        <v>1529</v>
      </c>
      <c r="V171" s="4">
        <v>270</v>
      </c>
      <c r="W171" s="4">
        <v>597</v>
      </c>
      <c r="X171" s="4">
        <v>141</v>
      </c>
      <c r="Y171" s="4">
        <v>58</v>
      </c>
    </row>
    <row r="172" spans="1:25" s="1" customFormat="1" ht="9.9" customHeight="1" x14ac:dyDescent="0.2">
      <c r="B172" s="10" t="s">
        <v>79</v>
      </c>
      <c r="C172" s="4">
        <v>372</v>
      </c>
      <c r="D172" s="4">
        <v>296</v>
      </c>
      <c r="E172" s="4">
        <v>13633</v>
      </c>
      <c r="F172" s="4">
        <v>541</v>
      </c>
      <c r="G172" s="4">
        <v>103</v>
      </c>
      <c r="H172" s="4">
        <v>1030</v>
      </c>
      <c r="I172" s="4">
        <v>991</v>
      </c>
      <c r="J172" s="4">
        <v>1938</v>
      </c>
      <c r="K172" s="4">
        <v>808</v>
      </c>
      <c r="L172" s="4">
        <v>375</v>
      </c>
      <c r="M172" s="4">
        <v>366</v>
      </c>
      <c r="N172" s="4">
        <v>4570</v>
      </c>
      <c r="O172" s="4">
        <v>81</v>
      </c>
      <c r="P172" s="4">
        <v>1203</v>
      </c>
      <c r="Q172" s="4">
        <v>191</v>
      </c>
      <c r="R172" s="4">
        <v>3725</v>
      </c>
      <c r="S172" s="4">
        <v>183</v>
      </c>
      <c r="T172" s="4">
        <v>110</v>
      </c>
      <c r="U172" s="4">
        <v>256</v>
      </c>
      <c r="V172" s="4">
        <v>135</v>
      </c>
      <c r="W172" s="4">
        <v>229</v>
      </c>
      <c r="X172" s="4">
        <v>63</v>
      </c>
      <c r="Y172" s="4">
        <v>21</v>
      </c>
    </row>
    <row r="173" spans="1:25" s="1" customFormat="1" ht="9.9" customHeight="1" x14ac:dyDescent="0.2">
      <c r="A173" s="6" t="s">
        <v>108</v>
      </c>
      <c r="B173" s="10"/>
      <c r="C173" s="4">
        <v>870</v>
      </c>
      <c r="D173" s="4">
        <v>1286</v>
      </c>
      <c r="E173" s="4">
        <v>55189</v>
      </c>
      <c r="F173" s="4">
        <v>1799</v>
      </c>
      <c r="G173" s="4">
        <v>379</v>
      </c>
      <c r="H173" s="4">
        <v>2003</v>
      </c>
      <c r="I173" s="4">
        <v>2874</v>
      </c>
      <c r="J173" s="4">
        <v>3633</v>
      </c>
      <c r="K173" s="4">
        <v>2281</v>
      </c>
      <c r="L173" s="4">
        <v>1488</v>
      </c>
      <c r="M173" s="4">
        <v>1278</v>
      </c>
      <c r="N173" s="4">
        <v>13868</v>
      </c>
      <c r="O173" s="4">
        <v>1540</v>
      </c>
      <c r="P173" s="4">
        <v>3738</v>
      </c>
      <c r="Q173" s="4">
        <v>621</v>
      </c>
      <c r="R173" s="4">
        <v>9598</v>
      </c>
      <c r="S173" s="4">
        <v>521</v>
      </c>
      <c r="T173" s="4">
        <v>412</v>
      </c>
      <c r="U173" s="4">
        <v>1785</v>
      </c>
      <c r="V173" s="4">
        <v>405</v>
      </c>
      <c r="W173" s="4">
        <v>826</v>
      </c>
      <c r="X173" s="4">
        <v>204</v>
      </c>
      <c r="Y173" s="4">
        <v>79</v>
      </c>
    </row>
    <row r="174" spans="1:25" s="7" customFormat="1" ht="9.9" customHeight="1" x14ac:dyDescent="0.2">
      <c r="B174" s="11" t="s">
        <v>109</v>
      </c>
      <c r="C174" s="8">
        <f t="shared" ref="C174:Y174" si="21">C173/ 106678</f>
        <v>8.1553834905041343E-3</v>
      </c>
      <c r="D174" s="8">
        <f t="shared" si="21"/>
        <v>1.20549691595268E-2</v>
      </c>
      <c r="E174" s="8">
        <f t="shared" si="21"/>
        <v>0.51734190742233632</v>
      </c>
      <c r="F174" s="8">
        <f t="shared" si="21"/>
        <v>1.6863833217720618E-2</v>
      </c>
      <c r="G174" s="8">
        <f t="shared" si="21"/>
        <v>3.5527475205759389E-3</v>
      </c>
      <c r="H174" s="8">
        <f t="shared" si="21"/>
        <v>1.8776130036183655E-2</v>
      </c>
      <c r="I174" s="8">
        <f t="shared" si="21"/>
        <v>2.6940887530699863E-2</v>
      </c>
      <c r="J174" s="8">
        <f t="shared" si="21"/>
        <v>3.4055756575863814E-2</v>
      </c>
      <c r="K174" s="8">
        <f t="shared" si="21"/>
        <v>2.1382103151540148E-2</v>
      </c>
      <c r="L174" s="8">
        <f t="shared" si="21"/>
        <v>1.3948517969965692E-2</v>
      </c>
      <c r="M174" s="8">
        <f t="shared" si="21"/>
        <v>1.197997712743021E-2</v>
      </c>
      <c r="N174" s="8">
        <f t="shared" si="21"/>
        <v>0.12999868763943831</v>
      </c>
      <c r="O174" s="8">
        <f t="shared" si="21"/>
        <v>1.4435966178593525E-2</v>
      </c>
      <c r="P174" s="8">
        <f t="shared" si="21"/>
        <v>3.5040026997131553E-2</v>
      </c>
      <c r="Q174" s="8">
        <f t="shared" si="21"/>
        <v>5.8212564914977786E-3</v>
      </c>
      <c r="R174" s="8">
        <f t="shared" si="21"/>
        <v>8.9971690507883534E-2</v>
      </c>
      <c r="S174" s="8">
        <f t="shared" si="21"/>
        <v>4.8838560902904069E-3</v>
      </c>
      <c r="T174" s="8">
        <f t="shared" si="21"/>
        <v>3.8620896529743716E-3</v>
      </c>
      <c r="U174" s="8">
        <f t="shared" si="21"/>
        <v>1.6732597161551586E-2</v>
      </c>
      <c r="V174" s="8">
        <f t="shared" si="21"/>
        <v>3.7964716248898556E-3</v>
      </c>
      <c r="W174" s="8">
        <f t="shared" si="21"/>
        <v>7.7429273139728904E-3</v>
      </c>
      <c r="X174" s="8">
        <f t="shared" si="21"/>
        <v>1.9122968184630384E-3</v>
      </c>
      <c r="Y174" s="8">
        <f t="shared" si="21"/>
        <v>7.4054631695382367E-4</v>
      </c>
    </row>
    <row r="175" spans="1:25" s="1" customFormat="1" ht="5.0999999999999996" customHeight="1" x14ac:dyDescent="0.2">
      <c r="B175" s="12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1" customFormat="1" ht="9.9" customHeight="1" x14ac:dyDescent="0.2">
      <c r="A176" s="3" t="s">
        <v>89</v>
      </c>
      <c r="B176" s="12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s="1" customFormat="1" ht="9.9" customHeight="1" x14ac:dyDescent="0.2">
      <c r="B177" s="10" t="s">
        <v>83</v>
      </c>
      <c r="C177" s="4">
        <v>1359</v>
      </c>
      <c r="D177" s="4">
        <v>1974</v>
      </c>
      <c r="E177" s="4">
        <v>45687</v>
      </c>
      <c r="F177" s="4">
        <v>1332</v>
      </c>
      <c r="G177" s="4">
        <v>285</v>
      </c>
      <c r="H177" s="4">
        <v>406</v>
      </c>
      <c r="I177" s="4">
        <v>3623</v>
      </c>
      <c r="J177" s="4">
        <v>5997</v>
      </c>
      <c r="K177" s="4">
        <v>535</v>
      </c>
      <c r="L177" s="4">
        <v>896</v>
      </c>
      <c r="M177" s="4">
        <v>639</v>
      </c>
      <c r="N177" s="4">
        <v>22388</v>
      </c>
      <c r="O177" s="4">
        <v>296</v>
      </c>
      <c r="P177" s="4">
        <v>6414</v>
      </c>
      <c r="Q177" s="4">
        <v>853</v>
      </c>
      <c r="R177" s="4">
        <v>10084</v>
      </c>
      <c r="S177" s="4">
        <v>239</v>
      </c>
      <c r="T177" s="4">
        <v>639</v>
      </c>
      <c r="U177" s="4">
        <v>1547</v>
      </c>
      <c r="V177" s="4">
        <v>371</v>
      </c>
      <c r="W177" s="4">
        <v>432</v>
      </c>
      <c r="X177" s="4">
        <v>110</v>
      </c>
      <c r="Y177" s="4">
        <v>186</v>
      </c>
    </row>
    <row r="178" spans="1:25" s="1" customFormat="1" ht="9.9" customHeight="1" x14ac:dyDescent="0.2">
      <c r="B178" s="10" t="s">
        <v>79</v>
      </c>
      <c r="C178" s="4">
        <v>618</v>
      </c>
      <c r="D178" s="4">
        <v>352</v>
      </c>
      <c r="E178" s="4">
        <v>9781</v>
      </c>
      <c r="F178" s="4">
        <v>571</v>
      </c>
      <c r="G178" s="4">
        <v>155</v>
      </c>
      <c r="H178" s="4">
        <v>220</v>
      </c>
      <c r="I178" s="4">
        <v>1071</v>
      </c>
      <c r="J178" s="4">
        <v>3172</v>
      </c>
      <c r="K178" s="4">
        <v>237</v>
      </c>
      <c r="L178" s="4">
        <v>330</v>
      </c>
      <c r="M178" s="4">
        <v>297</v>
      </c>
      <c r="N178" s="4">
        <v>5216</v>
      </c>
      <c r="O178" s="4">
        <v>61</v>
      </c>
      <c r="P178" s="4">
        <v>2117</v>
      </c>
      <c r="Q178" s="4">
        <v>236</v>
      </c>
      <c r="R178" s="4">
        <v>3287</v>
      </c>
      <c r="S178" s="4">
        <v>106</v>
      </c>
      <c r="T178" s="4">
        <v>207</v>
      </c>
      <c r="U178" s="4">
        <v>221</v>
      </c>
      <c r="V178" s="4">
        <v>116</v>
      </c>
      <c r="W178" s="4">
        <v>163</v>
      </c>
      <c r="X178" s="4">
        <v>58</v>
      </c>
      <c r="Y178" s="4">
        <v>47</v>
      </c>
    </row>
    <row r="179" spans="1:25" s="1" customFormat="1" ht="9.9" customHeight="1" x14ac:dyDescent="0.2">
      <c r="A179" s="6" t="s">
        <v>108</v>
      </c>
      <c r="B179" s="10"/>
      <c r="C179" s="4">
        <v>1977</v>
      </c>
      <c r="D179" s="4">
        <v>2326</v>
      </c>
      <c r="E179" s="4">
        <v>55468</v>
      </c>
      <c r="F179" s="4">
        <v>1903</v>
      </c>
      <c r="G179" s="4">
        <v>440</v>
      </c>
      <c r="H179" s="4">
        <v>626</v>
      </c>
      <c r="I179" s="4">
        <v>4694</v>
      </c>
      <c r="J179" s="4">
        <v>9169</v>
      </c>
      <c r="K179" s="4">
        <v>772</v>
      </c>
      <c r="L179" s="4">
        <v>1226</v>
      </c>
      <c r="M179" s="4">
        <v>936</v>
      </c>
      <c r="N179" s="4">
        <v>27604</v>
      </c>
      <c r="O179" s="4">
        <v>357</v>
      </c>
      <c r="P179" s="4">
        <v>8531</v>
      </c>
      <c r="Q179" s="4">
        <v>1089</v>
      </c>
      <c r="R179" s="4">
        <v>13371</v>
      </c>
      <c r="S179" s="4">
        <v>345</v>
      </c>
      <c r="T179" s="4">
        <v>846</v>
      </c>
      <c r="U179" s="4">
        <v>1768</v>
      </c>
      <c r="V179" s="4">
        <v>487</v>
      </c>
      <c r="W179" s="4">
        <v>595</v>
      </c>
      <c r="X179" s="4">
        <v>168</v>
      </c>
      <c r="Y179" s="4">
        <v>233</v>
      </c>
    </row>
    <row r="180" spans="1:25" s="7" customFormat="1" ht="9.9" customHeight="1" x14ac:dyDescent="0.2">
      <c r="B180" s="11" t="s">
        <v>109</v>
      </c>
      <c r="C180" s="8">
        <f t="shared" ref="C180:Y180" si="22">C179/ 134931</f>
        <v>1.4651933210307491E-2</v>
      </c>
      <c r="D180" s="8">
        <f t="shared" si="22"/>
        <v>1.723844038805019E-2</v>
      </c>
      <c r="E180" s="8">
        <f t="shared" si="22"/>
        <v>0.41108418376799993</v>
      </c>
      <c r="F180" s="8">
        <f t="shared" si="22"/>
        <v>1.4103504754281819E-2</v>
      </c>
      <c r="G180" s="8">
        <f t="shared" si="22"/>
        <v>3.2609259547472414E-3</v>
      </c>
      <c r="H180" s="8">
        <f t="shared" si="22"/>
        <v>4.6394082901631203E-3</v>
      </c>
      <c r="I180" s="8">
        <f t="shared" si="22"/>
        <v>3.4788150980871707E-2</v>
      </c>
      <c r="J180" s="8">
        <f t="shared" si="22"/>
        <v>6.7953250179721481E-2</v>
      </c>
      <c r="K180" s="8">
        <f t="shared" si="22"/>
        <v>5.7214428115110686E-3</v>
      </c>
      <c r="L180" s="8">
        <f t="shared" si="22"/>
        <v>9.0861255011820859E-3</v>
      </c>
      <c r="M180" s="8">
        <f t="shared" si="22"/>
        <v>6.9368788491895855E-3</v>
      </c>
      <c r="N180" s="8">
        <f t="shared" si="22"/>
        <v>0.2045786364882792</v>
      </c>
      <c r="O180" s="8">
        <f t="shared" si="22"/>
        <v>2.6457967405562844E-3</v>
      </c>
      <c r="P180" s="8">
        <f t="shared" si="22"/>
        <v>6.3224907545337994E-2</v>
      </c>
      <c r="Q180" s="8">
        <f t="shared" si="22"/>
        <v>8.0707917379994228E-3</v>
      </c>
      <c r="R180" s="8">
        <f t="shared" si="22"/>
        <v>9.9095093047557647E-2</v>
      </c>
      <c r="S180" s="8">
        <f t="shared" si="22"/>
        <v>2.5568623963359051E-3</v>
      </c>
      <c r="T180" s="8">
        <f t="shared" si="22"/>
        <v>6.2698712675367408E-3</v>
      </c>
      <c r="U180" s="8">
        <f t="shared" si="22"/>
        <v>1.3102993381802552E-2</v>
      </c>
      <c r="V180" s="8">
        <f t="shared" si="22"/>
        <v>3.6092521362770602E-3</v>
      </c>
      <c r="W180" s="8">
        <f t="shared" si="22"/>
        <v>4.4096612342604735E-3</v>
      </c>
      <c r="X180" s="8">
        <f t="shared" si="22"/>
        <v>1.2450808190853102E-3</v>
      </c>
      <c r="Y180" s="8">
        <f t="shared" si="22"/>
        <v>1.7268085169456981E-3</v>
      </c>
    </row>
    <row r="181" spans="1:25" s="1" customFormat="1" ht="5.0999999999999996" customHeight="1" x14ac:dyDescent="0.2">
      <c r="B181" s="12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s="1" customFormat="1" ht="9.9" customHeight="1" x14ac:dyDescent="0.2">
      <c r="A182" s="3" t="s">
        <v>90</v>
      </c>
      <c r="B182" s="1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s="1" customFormat="1" ht="9.9" customHeight="1" x14ac:dyDescent="0.2">
      <c r="B183" s="10" t="s">
        <v>83</v>
      </c>
      <c r="C183" s="4">
        <v>1322</v>
      </c>
      <c r="D183" s="4">
        <v>2606</v>
      </c>
      <c r="E183" s="4">
        <v>156342</v>
      </c>
      <c r="F183" s="4">
        <v>3436</v>
      </c>
      <c r="G183" s="4">
        <v>1661</v>
      </c>
      <c r="H183" s="4">
        <v>1948</v>
      </c>
      <c r="I183" s="4">
        <v>6568</v>
      </c>
      <c r="J183" s="4">
        <v>9839</v>
      </c>
      <c r="K183" s="4">
        <v>2140</v>
      </c>
      <c r="L183" s="4">
        <v>2079</v>
      </c>
      <c r="M183" s="4">
        <v>900</v>
      </c>
      <c r="N183" s="4">
        <v>28948</v>
      </c>
      <c r="O183" s="4">
        <v>660</v>
      </c>
      <c r="P183" s="4">
        <v>5657</v>
      </c>
      <c r="Q183" s="4">
        <v>1109</v>
      </c>
      <c r="R183" s="4">
        <v>17783</v>
      </c>
      <c r="S183" s="4">
        <v>1244</v>
      </c>
      <c r="T183" s="4">
        <v>492</v>
      </c>
      <c r="U183" s="4">
        <v>7239</v>
      </c>
      <c r="V183" s="4">
        <v>668</v>
      </c>
      <c r="W183" s="4">
        <v>556</v>
      </c>
      <c r="X183" s="4">
        <v>207</v>
      </c>
      <c r="Y183" s="4">
        <v>258</v>
      </c>
    </row>
    <row r="184" spans="1:25" s="1" customFormat="1" ht="9.9" customHeight="1" x14ac:dyDescent="0.2">
      <c r="A184" s="6" t="s">
        <v>108</v>
      </c>
      <c r="B184" s="10"/>
      <c r="C184" s="4">
        <v>1322</v>
      </c>
      <c r="D184" s="4">
        <v>2606</v>
      </c>
      <c r="E184" s="4">
        <v>156342</v>
      </c>
      <c r="F184" s="4">
        <v>3436</v>
      </c>
      <c r="G184" s="4">
        <v>1661</v>
      </c>
      <c r="H184" s="4">
        <v>1948</v>
      </c>
      <c r="I184" s="4">
        <v>6568</v>
      </c>
      <c r="J184" s="4">
        <v>9839</v>
      </c>
      <c r="K184" s="4">
        <v>2140</v>
      </c>
      <c r="L184" s="4">
        <v>2079</v>
      </c>
      <c r="M184" s="4">
        <v>900</v>
      </c>
      <c r="N184" s="4">
        <v>28948</v>
      </c>
      <c r="O184" s="4">
        <v>660</v>
      </c>
      <c r="P184" s="4">
        <v>5657</v>
      </c>
      <c r="Q184" s="4">
        <v>1109</v>
      </c>
      <c r="R184" s="4">
        <v>17783</v>
      </c>
      <c r="S184" s="4">
        <v>1244</v>
      </c>
      <c r="T184" s="4">
        <v>492</v>
      </c>
      <c r="U184" s="4">
        <v>7239</v>
      </c>
      <c r="V184" s="4">
        <v>668</v>
      </c>
      <c r="W184" s="4">
        <v>556</v>
      </c>
      <c r="X184" s="4">
        <v>207</v>
      </c>
      <c r="Y184" s="4">
        <v>258</v>
      </c>
    </row>
    <row r="185" spans="1:25" s="7" customFormat="1" ht="9.9" customHeight="1" x14ac:dyDescent="0.2">
      <c r="B185" s="11" t="s">
        <v>109</v>
      </c>
      <c r="C185" s="8">
        <f t="shared" ref="C185:Y185" si="23">C184/ 253662</f>
        <v>5.2116596100322474E-3</v>
      </c>
      <c r="D185" s="8">
        <f t="shared" si="23"/>
        <v>1.0273513573180059E-2</v>
      </c>
      <c r="E185" s="8">
        <f t="shared" si="23"/>
        <v>0.61633985382122669</v>
      </c>
      <c r="F185" s="8">
        <f t="shared" si="23"/>
        <v>1.3545584281445387E-2</v>
      </c>
      <c r="G185" s="8">
        <f t="shared" si="23"/>
        <v>6.5480836703960387E-3</v>
      </c>
      <c r="H185" s="8">
        <f t="shared" si="23"/>
        <v>7.6795105297600749E-3</v>
      </c>
      <c r="I185" s="8">
        <f t="shared" si="23"/>
        <v>2.5892723387815283E-2</v>
      </c>
      <c r="J185" s="8">
        <f t="shared" si="23"/>
        <v>3.8787835781472983E-2</v>
      </c>
      <c r="K185" s="8">
        <f t="shared" si="23"/>
        <v>8.4364232719130183E-3</v>
      </c>
      <c r="L185" s="8">
        <f t="shared" si="23"/>
        <v>8.1959457861248437E-3</v>
      </c>
      <c r="M185" s="8">
        <f t="shared" si="23"/>
        <v>3.5480284788419235E-3</v>
      </c>
      <c r="N185" s="8">
        <f t="shared" si="23"/>
        <v>0.11412036489501778</v>
      </c>
      <c r="O185" s="8">
        <f t="shared" si="23"/>
        <v>2.6018875511507437E-3</v>
      </c>
      <c r="P185" s="8">
        <f t="shared" si="23"/>
        <v>2.2301330116454181E-2</v>
      </c>
      <c r="Q185" s="8">
        <f t="shared" si="23"/>
        <v>4.371959536706326E-3</v>
      </c>
      <c r="R185" s="8">
        <f t="shared" si="23"/>
        <v>7.0105100488051034E-2</v>
      </c>
      <c r="S185" s="8">
        <f t="shared" si="23"/>
        <v>4.9041638085326146E-3</v>
      </c>
      <c r="T185" s="8">
        <f t="shared" si="23"/>
        <v>1.9395889017669182E-3</v>
      </c>
      <c r="U185" s="8">
        <f t="shared" si="23"/>
        <v>2.8537975731485206E-2</v>
      </c>
      <c r="V185" s="8">
        <f t="shared" si="23"/>
        <v>2.6334255820737833E-3</v>
      </c>
      <c r="W185" s="8">
        <f t="shared" si="23"/>
        <v>2.1918931491512329E-3</v>
      </c>
      <c r="X185" s="8">
        <f t="shared" si="23"/>
        <v>8.1604655013364238E-4</v>
      </c>
      <c r="Y185" s="8">
        <f t="shared" si="23"/>
        <v>1.0171014972680181E-3</v>
      </c>
    </row>
    <row r="186" spans="1:25" s="1" customFormat="1" ht="5.0999999999999996" customHeight="1" x14ac:dyDescent="0.2">
      <c r="B186" s="12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s="1" customFormat="1" ht="9.9" customHeight="1" x14ac:dyDescent="0.2">
      <c r="A187" s="3" t="s">
        <v>91</v>
      </c>
      <c r="B187" s="12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s="1" customFormat="1" ht="9.9" customHeight="1" x14ac:dyDescent="0.2">
      <c r="B188" s="10" t="s">
        <v>83</v>
      </c>
      <c r="C188" s="4">
        <v>649</v>
      </c>
      <c r="D188" s="4">
        <v>1972</v>
      </c>
      <c r="E188" s="4">
        <v>109261</v>
      </c>
      <c r="F188" s="4">
        <v>2667</v>
      </c>
      <c r="G188" s="4">
        <v>522</v>
      </c>
      <c r="H188" s="4">
        <v>957</v>
      </c>
      <c r="I188" s="4">
        <v>3766</v>
      </c>
      <c r="J188" s="4">
        <v>3759</v>
      </c>
      <c r="K188" s="4">
        <v>2356</v>
      </c>
      <c r="L188" s="4">
        <v>2798</v>
      </c>
      <c r="M188" s="4">
        <v>999</v>
      </c>
      <c r="N188" s="4">
        <v>21092</v>
      </c>
      <c r="O188" s="4">
        <v>2564</v>
      </c>
      <c r="P188" s="4">
        <v>4059</v>
      </c>
      <c r="Q188" s="4">
        <v>1050</v>
      </c>
      <c r="R188" s="4">
        <v>10403</v>
      </c>
      <c r="S188" s="4">
        <v>942</v>
      </c>
      <c r="T188" s="4">
        <v>612</v>
      </c>
      <c r="U188" s="4">
        <v>5399</v>
      </c>
      <c r="V188" s="4">
        <v>572</v>
      </c>
      <c r="W188" s="4">
        <v>606</v>
      </c>
      <c r="X188" s="4">
        <v>258</v>
      </c>
      <c r="Y188" s="4">
        <v>206</v>
      </c>
    </row>
    <row r="189" spans="1:25" s="1" customFormat="1" ht="9.9" customHeight="1" x14ac:dyDescent="0.2">
      <c r="B189" s="10" t="s">
        <v>79</v>
      </c>
      <c r="C189" s="4">
        <v>73</v>
      </c>
      <c r="D189" s="4">
        <v>145</v>
      </c>
      <c r="E189" s="4">
        <v>4652</v>
      </c>
      <c r="F189" s="4">
        <v>175</v>
      </c>
      <c r="G189" s="4">
        <v>48</v>
      </c>
      <c r="H189" s="4">
        <v>114</v>
      </c>
      <c r="I189" s="4">
        <v>372</v>
      </c>
      <c r="J189" s="4">
        <v>968</v>
      </c>
      <c r="K189" s="4">
        <v>164</v>
      </c>
      <c r="L189" s="4">
        <v>89</v>
      </c>
      <c r="M189" s="4">
        <v>77</v>
      </c>
      <c r="N189" s="4">
        <v>3028</v>
      </c>
      <c r="O189" s="4">
        <v>63</v>
      </c>
      <c r="P189" s="4">
        <v>650</v>
      </c>
      <c r="Q189" s="4">
        <v>81</v>
      </c>
      <c r="R189" s="4">
        <v>2153</v>
      </c>
      <c r="S189" s="4">
        <v>31</v>
      </c>
      <c r="T189" s="4">
        <v>36</v>
      </c>
      <c r="U189" s="4">
        <v>82</v>
      </c>
      <c r="V189" s="4">
        <v>29</v>
      </c>
      <c r="W189" s="4">
        <v>25</v>
      </c>
      <c r="X189" s="4">
        <v>17</v>
      </c>
      <c r="Y189" s="4">
        <v>3</v>
      </c>
    </row>
    <row r="190" spans="1:25" s="1" customFormat="1" ht="9.9" customHeight="1" x14ac:dyDescent="0.2">
      <c r="A190" s="6" t="s">
        <v>108</v>
      </c>
      <c r="B190" s="10"/>
      <c r="C190" s="4">
        <v>722</v>
      </c>
      <c r="D190" s="4">
        <v>2117</v>
      </c>
      <c r="E190" s="4">
        <v>113913</v>
      </c>
      <c r="F190" s="4">
        <v>2842</v>
      </c>
      <c r="G190" s="4">
        <v>570</v>
      </c>
      <c r="H190" s="4">
        <v>1071</v>
      </c>
      <c r="I190" s="4">
        <v>4138</v>
      </c>
      <c r="J190" s="4">
        <v>4727</v>
      </c>
      <c r="K190" s="4">
        <v>2520</v>
      </c>
      <c r="L190" s="4">
        <v>2887</v>
      </c>
      <c r="M190" s="4">
        <v>1076</v>
      </c>
      <c r="N190" s="4">
        <v>24120</v>
      </c>
      <c r="O190" s="4">
        <v>2627</v>
      </c>
      <c r="P190" s="4">
        <v>4709</v>
      </c>
      <c r="Q190" s="4">
        <v>1131</v>
      </c>
      <c r="R190" s="4">
        <v>12556</v>
      </c>
      <c r="S190" s="4">
        <v>973</v>
      </c>
      <c r="T190" s="4">
        <v>648</v>
      </c>
      <c r="U190" s="4">
        <v>5481</v>
      </c>
      <c r="V190" s="4">
        <v>601</v>
      </c>
      <c r="W190" s="4">
        <v>631</v>
      </c>
      <c r="X190" s="4">
        <v>275</v>
      </c>
      <c r="Y190" s="4">
        <v>209</v>
      </c>
    </row>
    <row r="191" spans="1:25" s="7" customFormat="1" ht="9.9" customHeight="1" x14ac:dyDescent="0.2">
      <c r="B191" s="11" t="s">
        <v>109</v>
      </c>
      <c r="C191" s="8">
        <f t="shared" ref="C191:Y191" si="24">C190/ 190544</f>
        <v>3.7891510622218489E-3</v>
      </c>
      <c r="D191" s="8">
        <f t="shared" si="24"/>
        <v>1.1110294735074314E-2</v>
      </c>
      <c r="E191" s="8">
        <f t="shared" si="24"/>
        <v>0.59783042236963646</v>
      </c>
      <c r="F191" s="8">
        <f t="shared" si="24"/>
        <v>1.4915190192291544E-2</v>
      </c>
      <c r="G191" s="8">
        <f t="shared" si="24"/>
        <v>2.9914350491225122E-3</v>
      </c>
      <c r="H191" s="8">
        <f t="shared" si="24"/>
        <v>5.6207490133512467E-3</v>
      </c>
      <c r="I191" s="8">
        <f t="shared" si="24"/>
        <v>2.1716768830296416E-2</v>
      </c>
      <c r="J191" s="8">
        <f t="shared" si="24"/>
        <v>2.4807918381056344E-2</v>
      </c>
      <c r="K191" s="8">
        <f t="shared" si="24"/>
        <v>1.3225291796120581E-2</v>
      </c>
      <c r="L191" s="8">
        <f t="shared" si="24"/>
        <v>1.515135611722227E-2</v>
      </c>
      <c r="M191" s="8">
        <f t="shared" si="24"/>
        <v>5.6469896716768832E-3</v>
      </c>
      <c r="N191" s="8">
        <f t="shared" si="24"/>
        <v>0.12658493576286842</v>
      </c>
      <c r="O191" s="8">
        <f t="shared" si="24"/>
        <v>1.3786841884289193E-2</v>
      </c>
      <c r="P191" s="8">
        <f t="shared" si="24"/>
        <v>2.4713452011084054E-2</v>
      </c>
      <c r="Q191" s="8">
        <f t="shared" si="24"/>
        <v>5.9356369132588802E-3</v>
      </c>
      <c r="R191" s="8">
        <f t="shared" si="24"/>
        <v>6.5895541187337314E-2</v>
      </c>
      <c r="S191" s="8">
        <f t="shared" si="24"/>
        <v>5.1064321101687796E-3</v>
      </c>
      <c r="T191" s="8">
        <f t="shared" si="24"/>
        <v>3.4007893190024351E-3</v>
      </c>
      <c r="U191" s="8">
        <f t="shared" si="24"/>
        <v>2.8765009656562264E-2</v>
      </c>
      <c r="V191" s="8">
        <f t="shared" si="24"/>
        <v>3.1541271307414559E-3</v>
      </c>
      <c r="W191" s="8">
        <f t="shared" si="24"/>
        <v>3.3115710806952726E-3</v>
      </c>
      <c r="X191" s="8">
        <f t="shared" si="24"/>
        <v>1.443236207909984E-3</v>
      </c>
      <c r="Y191" s="8">
        <f t="shared" si="24"/>
        <v>1.0968595180115878E-3</v>
      </c>
    </row>
    <row r="192" spans="1:25" s="1" customFormat="1" ht="5.0999999999999996" customHeight="1" x14ac:dyDescent="0.2">
      <c r="B192" s="12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s="1" customFormat="1" ht="9.9" customHeight="1" x14ac:dyDescent="0.2">
      <c r="A193" s="3" t="s">
        <v>92</v>
      </c>
      <c r="B193" s="12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s="1" customFormat="1" ht="9.9" customHeight="1" x14ac:dyDescent="0.2">
      <c r="B194" s="10" t="s">
        <v>83</v>
      </c>
      <c r="C194" s="4">
        <v>1566</v>
      </c>
      <c r="D194" s="4">
        <v>965</v>
      </c>
      <c r="E194" s="4">
        <v>89676</v>
      </c>
      <c r="F194" s="4">
        <v>4076</v>
      </c>
      <c r="G194" s="4">
        <v>572</v>
      </c>
      <c r="H194" s="4">
        <v>3506</v>
      </c>
      <c r="I194" s="4">
        <v>2478</v>
      </c>
      <c r="J194" s="4">
        <v>2203</v>
      </c>
      <c r="K194" s="4">
        <v>1318</v>
      </c>
      <c r="L194" s="4">
        <v>1804</v>
      </c>
      <c r="M194" s="4">
        <v>1323</v>
      </c>
      <c r="N194" s="4">
        <v>4339</v>
      </c>
      <c r="O194" s="4">
        <v>192</v>
      </c>
      <c r="P194" s="4">
        <v>1036</v>
      </c>
      <c r="Q194" s="4">
        <v>366</v>
      </c>
      <c r="R194" s="4">
        <v>2619</v>
      </c>
      <c r="S194" s="4">
        <v>1477</v>
      </c>
      <c r="T194" s="4">
        <v>695</v>
      </c>
      <c r="U194" s="4">
        <v>13787</v>
      </c>
      <c r="V194" s="4">
        <v>613</v>
      </c>
      <c r="W194" s="4">
        <v>1709</v>
      </c>
      <c r="X194" s="4">
        <v>246</v>
      </c>
      <c r="Y194" s="4">
        <v>72</v>
      </c>
    </row>
    <row r="195" spans="1:25" s="1" customFormat="1" ht="9.9" customHeight="1" x14ac:dyDescent="0.2">
      <c r="A195" s="6" t="s">
        <v>108</v>
      </c>
      <c r="B195" s="10"/>
      <c r="C195" s="4">
        <v>1566</v>
      </c>
      <c r="D195" s="4">
        <v>965</v>
      </c>
      <c r="E195" s="4">
        <v>89676</v>
      </c>
      <c r="F195" s="4">
        <v>4076</v>
      </c>
      <c r="G195" s="4">
        <v>572</v>
      </c>
      <c r="H195" s="4">
        <v>3506</v>
      </c>
      <c r="I195" s="4">
        <v>2478</v>
      </c>
      <c r="J195" s="4">
        <v>2203</v>
      </c>
      <c r="K195" s="4">
        <v>1318</v>
      </c>
      <c r="L195" s="4">
        <v>1804</v>
      </c>
      <c r="M195" s="4">
        <v>1323</v>
      </c>
      <c r="N195" s="4">
        <v>4339</v>
      </c>
      <c r="O195" s="4">
        <v>192</v>
      </c>
      <c r="P195" s="4">
        <v>1036</v>
      </c>
      <c r="Q195" s="4">
        <v>366</v>
      </c>
      <c r="R195" s="4">
        <v>2619</v>
      </c>
      <c r="S195" s="4">
        <v>1477</v>
      </c>
      <c r="T195" s="4">
        <v>695</v>
      </c>
      <c r="U195" s="4">
        <v>13787</v>
      </c>
      <c r="V195" s="4">
        <v>613</v>
      </c>
      <c r="W195" s="4">
        <v>1709</v>
      </c>
      <c r="X195" s="4">
        <v>246</v>
      </c>
      <c r="Y195" s="4">
        <v>72</v>
      </c>
    </row>
    <row r="196" spans="1:25" s="7" customFormat="1" ht="9.9" customHeight="1" x14ac:dyDescent="0.2">
      <c r="B196" s="11" t="s">
        <v>109</v>
      </c>
      <c r="C196" s="8">
        <f t="shared" ref="C196:Y196" si="25">C195/ 136638</f>
        <v>1.1460940587537874E-2</v>
      </c>
      <c r="D196" s="8">
        <f t="shared" si="25"/>
        <v>7.0624570031762764E-3</v>
      </c>
      <c r="E196" s="8">
        <f t="shared" si="25"/>
        <v>0.65630351732314585</v>
      </c>
      <c r="F196" s="8">
        <f t="shared" si="25"/>
        <v>2.9830647404089639E-2</v>
      </c>
      <c r="G196" s="8">
        <f t="shared" si="25"/>
        <v>4.1862439438516376E-3</v>
      </c>
      <c r="H196" s="8">
        <f t="shared" si="25"/>
        <v>2.5659040676824896E-2</v>
      </c>
      <c r="I196" s="8">
        <f t="shared" si="25"/>
        <v>1.8135511351161464E-2</v>
      </c>
      <c r="J196" s="8">
        <f t="shared" si="25"/>
        <v>1.6122894070463561E-2</v>
      </c>
      <c r="K196" s="8">
        <f t="shared" si="25"/>
        <v>9.6459257307630383E-3</v>
      </c>
      <c r="L196" s="8">
        <f t="shared" si="25"/>
        <v>1.3202769361378239E-2</v>
      </c>
      <c r="M196" s="8">
        <f t="shared" si="25"/>
        <v>9.6825187722302721E-3</v>
      </c>
      <c r="N196" s="8">
        <f t="shared" si="25"/>
        <v>3.1755441385266175E-2</v>
      </c>
      <c r="O196" s="8">
        <f t="shared" si="25"/>
        <v>1.4051727923418084E-3</v>
      </c>
      <c r="P196" s="8">
        <f t="shared" si="25"/>
        <v>7.5820781920110068E-3</v>
      </c>
      <c r="Q196" s="8">
        <f t="shared" si="25"/>
        <v>2.6786106354015722E-3</v>
      </c>
      <c r="R196" s="8">
        <f t="shared" si="25"/>
        <v>1.9167435120537479E-2</v>
      </c>
      <c r="S196" s="8">
        <f t="shared" si="25"/>
        <v>1.0809584449421098E-2</v>
      </c>
      <c r="T196" s="8">
        <f t="shared" si="25"/>
        <v>5.0864327639456083E-3</v>
      </c>
      <c r="U196" s="8">
        <f t="shared" si="25"/>
        <v>0.10090165254175266</v>
      </c>
      <c r="V196" s="8">
        <f t="shared" si="25"/>
        <v>4.4863068838829605E-3</v>
      </c>
      <c r="W196" s="8">
        <f t="shared" si="25"/>
        <v>1.2507501573500782E-2</v>
      </c>
      <c r="X196" s="8">
        <f t="shared" si="25"/>
        <v>1.8003776401879419E-3</v>
      </c>
      <c r="Y196" s="8">
        <f t="shared" si="25"/>
        <v>5.2693979712817806E-4</v>
      </c>
    </row>
    <row r="197" spans="1:25" s="1" customFormat="1" ht="5.0999999999999996" customHeight="1" x14ac:dyDescent="0.2">
      <c r="B197" s="12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s="1" customFormat="1" ht="9.9" customHeight="1" x14ac:dyDescent="0.2">
      <c r="A198" s="3" t="s">
        <v>93</v>
      </c>
      <c r="B198" s="12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s="1" customFormat="1" ht="9.9" customHeight="1" x14ac:dyDescent="0.2">
      <c r="B199" s="10" t="s">
        <v>83</v>
      </c>
      <c r="C199" s="4">
        <v>479</v>
      </c>
      <c r="D199" s="4">
        <v>1370</v>
      </c>
      <c r="E199" s="4">
        <v>95699</v>
      </c>
      <c r="F199" s="4">
        <v>1798</v>
      </c>
      <c r="G199" s="4">
        <v>566</v>
      </c>
      <c r="H199" s="4">
        <v>702</v>
      </c>
      <c r="I199" s="4">
        <v>2068</v>
      </c>
      <c r="J199" s="4">
        <v>6540</v>
      </c>
      <c r="K199" s="4">
        <v>633</v>
      </c>
      <c r="L199" s="4">
        <v>624</v>
      </c>
      <c r="M199" s="4">
        <v>215</v>
      </c>
      <c r="N199" s="4">
        <v>18618</v>
      </c>
      <c r="O199" s="4">
        <v>662</v>
      </c>
      <c r="P199" s="4">
        <v>4490</v>
      </c>
      <c r="Q199" s="4">
        <v>814</v>
      </c>
      <c r="R199" s="4">
        <v>7325</v>
      </c>
      <c r="S199" s="4">
        <v>618</v>
      </c>
      <c r="T199" s="4">
        <v>424</v>
      </c>
      <c r="U199" s="4">
        <v>5606</v>
      </c>
      <c r="V199" s="4">
        <v>373</v>
      </c>
      <c r="W199" s="4">
        <v>363</v>
      </c>
      <c r="X199" s="4">
        <v>90</v>
      </c>
      <c r="Y199" s="4">
        <v>221</v>
      </c>
    </row>
    <row r="200" spans="1:25" s="1" customFormat="1" ht="9.9" customHeight="1" x14ac:dyDescent="0.2">
      <c r="B200" s="10" t="s">
        <v>86</v>
      </c>
      <c r="C200" s="4">
        <v>316</v>
      </c>
      <c r="D200" s="4">
        <v>1023</v>
      </c>
      <c r="E200" s="4">
        <v>41480</v>
      </c>
      <c r="F200" s="4">
        <v>939</v>
      </c>
      <c r="G200" s="4">
        <v>170</v>
      </c>
      <c r="H200" s="4">
        <v>350</v>
      </c>
      <c r="I200" s="4">
        <v>2403</v>
      </c>
      <c r="J200" s="4">
        <v>4872</v>
      </c>
      <c r="K200" s="4">
        <v>605</v>
      </c>
      <c r="L200" s="4">
        <v>680</v>
      </c>
      <c r="M200" s="4">
        <v>330</v>
      </c>
      <c r="N200" s="4">
        <v>19481</v>
      </c>
      <c r="O200" s="4">
        <v>191</v>
      </c>
      <c r="P200" s="4">
        <v>4039</v>
      </c>
      <c r="Q200" s="4">
        <v>512</v>
      </c>
      <c r="R200" s="4">
        <v>9521</v>
      </c>
      <c r="S200" s="4">
        <v>271</v>
      </c>
      <c r="T200" s="4">
        <v>210</v>
      </c>
      <c r="U200" s="4">
        <v>783</v>
      </c>
      <c r="V200" s="4">
        <v>217</v>
      </c>
      <c r="W200" s="4">
        <v>205</v>
      </c>
      <c r="X200" s="4">
        <v>101</v>
      </c>
      <c r="Y200" s="4">
        <v>66</v>
      </c>
    </row>
    <row r="201" spans="1:25" s="1" customFormat="1" ht="9.9" customHeight="1" x14ac:dyDescent="0.2">
      <c r="A201" s="6" t="s">
        <v>108</v>
      </c>
      <c r="B201" s="10"/>
      <c r="C201" s="4">
        <v>795</v>
      </c>
      <c r="D201" s="4">
        <v>2393</v>
      </c>
      <c r="E201" s="4">
        <v>137179</v>
      </c>
      <c r="F201" s="4">
        <v>2737</v>
      </c>
      <c r="G201" s="4">
        <v>736</v>
      </c>
      <c r="H201" s="4">
        <v>1052</v>
      </c>
      <c r="I201" s="4">
        <v>4471</v>
      </c>
      <c r="J201" s="4">
        <v>11412</v>
      </c>
      <c r="K201" s="4">
        <v>1238</v>
      </c>
      <c r="L201" s="4">
        <v>1304</v>
      </c>
      <c r="M201" s="4">
        <v>545</v>
      </c>
      <c r="N201" s="4">
        <v>38099</v>
      </c>
      <c r="O201" s="4">
        <v>853</v>
      </c>
      <c r="P201" s="4">
        <v>8529</v>
      </c>
      <c r="Q201" s="4">
        <v>1326</v>
      </c>
      <c r="R201" s="4">
        <v>16846</v>
      </c>
      <c r="S201" s="4">
        <v>889</v>
      </c>
      <c r="T201" s="4">
        <v>634</v>
      </c>
      <c r="U201" s="4">
        <v>6389</v>
      </c>
      <c r="V201" s="4">
        <v>590</v>
      </c>
      <c r="W201" s="4">
        <v>568</v>
      </c>
      <c r="X201" s="4">
        <v>191</v>
      </c>
      <c r="Y201" s="4">
        <v>287</v>
      </c>
    </row>
    <row r="202" spans="1:25" s="7" customFormat="1" ht="9.9" customHeight="1" x14ac:dyDescent="0.2">
      <c r="B202" s="11" t="s">
        <v>109</v>
      </c>
      <c r="C202" s="8">
        <f t="shared" ref="C202:Y202" si="26">C201/ 239065</f>
        <v>3.3254554200740387E-3</v>
      </c>
      <c r="D202" s="8">
        <f t="shared" si="26"/>
        <v>1.0009829962562482E-2</v>
      </c>
      <c r="E202" s="8">
        <f t="shared" si="26"/>
        <v>0.57381465291866229</v>
      </c>
      <c r="F202" s="8">
        <f t="shared" si="26"/>
        <v>1.1448769163198293E-2</v>
      </c>
      <c r="G202" s="8">
        <f t="shared" si="26"/>
        <v>3.0786606153138268E-3</v>
      </c>
      <c r="H202" s="8">
        <f t="shared" si="26"/>
        <v>4.40047685775835E-3</v>
      </c>
      <c r="I202" s="8">
        <f t="shared" si="26"/>
        <v>1.8702026645472988E-2</v>
      </c>
      <c r="J202" s="8">
        <f t="shared" si="26"/>
        <v>4.7735971388534498E-2</v>
      </c>
      <c r="K202" s="8">
        <f t="shared" si="26"/>
        <v>5.1785079371718988E-3</v>
      </c>
      <c r="L202" s="8">
        <f t="shared" si="26"/>
        <v>5.4545834814799321E-3</v>
      </c>
      <c r="M202" s="8">
        <f t="shared" si="26"/>
        <v>2.2797147219375483E-3</v>
      </c>
      <c r="N202" s="8">
        <f t="shared" si="26"/>
        <v>0.15936669943320855</v>
      </c>
      <c r="O202" s="8">
        <f t="shared" si="26"/>
        <v>3.5680672620417042E-3</v>
      </c>
      <c r="P202" s="8">
        <f t="shared" si="26"/>
        <v>3.5676489657624495E-2</v>
      </c>
      <c r="Q202" s="8">
        <f t="shared" si="26"/>
        <v>5.5466086629159432E-3</v>
      </c>
      <c r="R202" s="8">
        <f t="shared" si="26"/>
        <v>7.046619120322925E-2</v>
      </c>
      <c r="S202" s="8">
        <f t="shared" si="26"/>
        <v>3.7186539225733586E-3</v>
      </c>
      <c r="T202" s="8">
        <f t="shared" si="26"/>
        <v>2.6519984104741386E-3</v>
      </c>
      <c r="U202" s="8">
        <f t="shared" si="26"/>
        <v>2.6724949281576139E-2</v>
      </c>
      <c r="V202" s="8">
        <f t="shared" si="26"/>
        <v>2.4679480476021164E-3</v>
      </c>
      <c r="W202" s="8">
        <f t="shared" si="26"/>
        <v>2.3759228661661053E-3</v>
      </c>
      <c r="X202" s="8">
        <f t="shared" si="26"/>
        <v>7.9894589337627846E-4</v>
      </c>
      <c r="Y202" s="8">
        <f t="shared" si="26"/>
        <v>1.2005103214606907E-3</v>
      </c>
    </row>
    <row r="203" spans="1:25" s="1" customFormat="1" ht="5.0999999999999996" customHeight="1" x14ac:dyDescent="0.2">
      <c r="B203" s="1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s="1" customFormat="1" ht="9.9" customHeight="1" x14ac:dyDescent="0.2">
      <c r="A204" s="3" t="s">
        <v>94</v>
      </c>
      <c r="B204" s="12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s="1" customFormat="1" ht="9.9" customHeight="1" x14ac:dyDescent="0.2">
      <c r="B205" s="10" t="s">
        <v>83</v>
      </c>
      <c r="C205" s="4">
        <v>4438</v>
      </c>
      <c r="D205" s="4">
        <v>3303</v>
      </c>
      <c r="E205" s="4">
        <v>106701</v>
      </c>
      <c r="F205" s="4">
        <v>1682</v>
      </c>
      <c r="G205" s="4">
        <v>485</v>
      </c>
      <c r="H205" s="4">
        <v>821</v>
      </c>
      <c r="I205" s="4">
        <v>3179</v>
      </c>
      <c r="J205" s="4">
        <v>3674</v>
      </c>
      <c r="K205" s="4">
        <v>434</v>
      </c>
      <c r="L205" s="4">
        <v>1496</v>
      </c>
      <c r="M205" s="4">
        <v>1209</v>
      </c>
      <c r="N205" s="4">
        <v>5799</v>
      </c>
      <c r="O205" s="4">
        <v>164</v>
      </c>
      <c r="P205" s="4">
        <v>1010</v>
      </c>
      <c r="Q205" s="4">
        <v>413</v>
      </c>
      <c r="R205" s="4">
        <v>3031</v>
      </c>
      <c r="S205" s="4">
        <v>1288</v>
      </c>
      <c r="T205" s="4">
        <v>737</v>
      </c>
      <c r="U205" s="4">
        <v>6897</v>
      </c>
      <c r="V205" s="4">
        <v>1151</v>
      </c>
      <c r="W205" s="4">
        <v>1388</v>
      </c>
      <c r="X205" s="4">
        <v>173</v>
      </c>
      <c r="Y205" s="4">
        <v>331</v>
      </c>
    </row>
    <row r="206" spans="1:25" s="1" customFormat="1" ht="9.9" customHeight="1" x14ac:dyDescent="0.2">
      <c r="A206" s="6" t="s">
        <v>108</v>
      </c>
      <c r="B206" s="10"/>
      <c r="C206" s="4">
        <v>4438</v>
      </c>
      <c r="D206" s="4">
        <v>3303</v>
      </c>
      <c r="E206" s="4">
        <v>106701</v>
      </c>
      <c r="F206" s="4">
        <v>1682</v>
      </c>
      <c r="G206" s="4">
        <v>485</v>
      </c>
      <c r="H206" s="4">
        <v>821</v>
      </c>
      <c r="I206" s="4">
        <v>3179</v>
      </c>
      <c r="J206" s="4">
        <v>3674</v>
      </c>
      <c r="K206" s="4">
        <v>434</v>
      </c>
      <c r="L206" s="4">
        <v>1496</v>
      </c>
      <c r="M206" s="4">
        <v>1209</v>
      </c>
      <c r="N206" s="4">
        <v>5799</v>
      </c>
      <c r="O206" s="4">
        <v>164</v>
      </c>
      <c r="P206" s="4">
        <v>1010</v>
      </c>
      <c r="Q206" s="4">
        <v>413</v>
      </c>
      <c r="R206" s="4">
        <v>3031</v>
      </c>
      <c r="S206" s="4">
        <v>1288</v>
      </c>
      <c r="T206" s="4">
        <v>737</v>
      </c>
      <c r="U206" s="4">
        <v>6897</v>
      </c>
      <c r="V206" s="4">
        <v>1151</v>
      </c>
      <c r="W206" s="4">
        <v>1388</v>
      </c>
      <c r="X206" s="4">
        <v>173</v>
      </c>
      <c r="Y206" s="4">
        <v>331</v>
      </c>
    </row>
    <row r="207" spans="1:25" s="7" customFormat="1" ht="9.9" customHeight="1" x14ac:dyDescent="0.2">
      <c r="B207" s="11" t="s">
        <v>109</v>
      </c>
      <c r="C207" s="8">
        <f t="shared" ref="C207:Y207" si="27">C206/ 149804</f>
        <v>2.96253771594884E-2</v>
      </c>
      <c r="D207" s="8">
        <f t="shared" si="27"/>
        <v>2.2048810445648982E-2</v>
      </c>
      <c r="E207" s="8">
        <f t="shared" si="27"/>
        <v>0.71227070038183227</v>
      </c>
      <c r="F207" s="8">
        <f t="shared" si="27"/>
        <v>1.1228004592667753E-2</v>
      </c>
      <c r="G207" s="8">
        <f t="shared" si="27"/>
        <v>3.2375637499666233E-3</v>
      </c>
      <c r="H207" s="8">
        <f t="shared" si="27"/>
        <v>5.4804945128300976E-3</v>
      </c>
      <c r="I207" s="8">
        <f t="shared" si="27"/>
        <v>2.1221062187925556E-2</v>
      </c>
      <c r="J207" s="8">
        <f t="shared" si="27"/>
        <v>2.4525379829644069E-2</v>
      </c>
      <c r="K207" s="8">
        <f t="shared" si="27"/>
        <v>2.8971189020319883E-3</v>
      </c>
      <c r="L207" s="8">
        <f t="shared" si="27"/>
        <v>9.9863822060826148E-3</v>
      </c>
      <c r="M207" s="8">
        <f t="shared" si="27"/>
        <v>8.0705455128033971E-3</v>
      </c>
      <c r="N207" s="8">
        <f t="shared" si="27"/>
        <v>3.8710581826920512E-2</v>
      </c>
      <c r="O207" s="8">
        <f t="shared" si="27"/>
        <v>1.0947638247309818E-3</v>
      </c>
      <c r="P207" s="8">
        <f t="shared" si="27"/>
        <v>6.7421430669408026E-3</v>
      </c>
      <c r="Q207" s="8">
        <f t="shared" si="27"/>
        <v>2.7569357293530214E-3</v>
      </c>
      <c r="R207" s="8">
        <f t="shared" si="27"/>
        <v>2.0233104589997598E-2</v>
      </c>
      <c r="S207" s="8">
        <f t="shared" si="27"/>
        <v>8.5979012576433214E-3</v>
      </c>
      <c r="T207" s="8">
        <f t="shared" si="27"/>
        <v>4.919761822114229E-3</v>
      </c>
      <c r="U207" s="8">
        <f t="shared" si="27"/>
        <v>4.6040159141277938E-2</v>
      </c>
      <c r="V207" s="8">
        <f t="shared" si="27"/>
        <v>7.6833729406424398E-3</v>
      </c>
      <c r="W207" s="8">
        <f t="shared" si="27"/>
        <v>9.2654401751622126E-3</v>
      </c>
      <c r="X207" s="8">
        <f t="shared" si="27"/>
        <v>1.1548423273076819E-3</v>
      </c>
      <c r="Y207" s="8">
        <f t="shared" si="27"/>
        <v>2.2095538169875305E-3</v>
      </c>
    </row>
    <row r="208" spans="1:25" s="1" customFormat="1" ht="5.0999999999999996" customHeight="1" x14ac:dyDescent="0.2">
      <c r="B208" s="12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s="1" customFormat="1" ht="9.9" customHeight="1" x14ac:dyDescent="0.2">
      <c r="A209" s="3" t="s">
        <v>95</v>
      </c>
      <c r="B209" s="12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s="1" customFormat="1" ht="9.9" customHeight="1" x14ac:dyDescent="0.2">
      <c r="B210" s="10" t="s">
        <v>79</v>
      </c>
      <c r="C210" s="4">
        <v>1053</v>
      </c>
      <c r="D210" s="4">
        <v>636</v>
      </c>
      <c r="E210" s="4">
        <v>41900</v>
      </c>
      <c r="F210" s="4">
        <v>2551</v>
      </c>
      <c r="G210" s="4">
        <v>657</v>
      </c>
      <c r="H210" s="4">
        <v>881</v>
      </c>
      <c r="I210" s="4">
        <v>2358</v>
      </c>
      <c r="J210" s="4">
        <v>3509</v>
      </c>
      <c r="K210" s="4">
        <v>932</v>
      </c>
      <c r="L210" s="4">
        <v>881</v>
      </c>
      <c r="M210" s="4">
        <v>675</v>
      </c>
      <c r="N210" s="4">
        <v>12935</v>
      </c>
      <c r="O210" s="4">
        <v>790</v>
      </c>
      <c r="P210" s="4">
        <v>4039</v>
      </c>
      <c r="Q210" s="4">
        <v>1220</v>
      </c>
      <c r="R210" s="4">
        <v>6719</v>
      </c>
      <c r="S210" s="4">
        <v>332</v>
      </c>
      <c r="T210" s="4">
        <v>386</v>
      </c>
      <c r="U210" s="4">
        <v>875</v>
      </c>
      <c r="V210" s="4">
        <v>317</v>
      </c>
      <c r="W210" s="4">
        <v>636</v>
      </c>
      <c r="X210" s="4">
        <v>130</v>
      </c>
      <c r="Y210" s="4">
        <v>89</v>
      </c>
    </row>
    <row r="211" spans="1:25" s="1" customFormat="1" ht="9.9" customHeight="1" x14ac:dyDescent="0.2">
      <c r="A211" s="6" t="s">
        <v>108</v>
      </c>
      <c r="B211" s="10"/>
      <c r="C211" s="4">
        <v>1053</v>
      </c>
      <c r="D211" s="4">
        <v>636</v>
      </c>
      <c r="E211" s="4">
        <v>41900</v>
      </c>
      <c r="F211" s="4">
        <v>2551</v>
      </c>
      <c r="G211" s="4">
        <v>657</v>
      </c>
      <c r="H211" s="4">
        <v>881</v>
      </c>
      <c r="I211" s="4">
        <v>2358</v>
      </c>
      <c r="J211" s="4">
        <v>3509</v>
      </c>
      <c r="K211" s="4">
        <v>932</v>
      </c>
      <c r="L211" s="4">
        <v>881</v>
      </c>
      <c r="M211" s="4">
        <v>675</v>
      </c>
      <c r="N211" s="4">
        <v>12935</v>
      </c>
      <c r="O211" s="4">
        <v>790</v>
      </c>
      <c r="P211" s="4">
        <v>4039</v>
      </c>
      <c r="Q211" s="4">
        <v>1220</v>
      </c>
      <c r="R211" s="4">
        <v>6719</v>
      </c>
      <c r="S211" s="4">
        <v>332</v>
      </c>
      <c r="T211" s="4">
        <v>386</v>
      </c>
      <c r="U211" s="4">
        <v>875</v>
      </c>
      <c r="V211" s="4">
        <v>317</v>
      </c>
      <c r="W211" s="4">
        <v>636</v>
      </c>
      <c r="X211" s="4">
        <v>130</v>
      </c>
      <c r="Y211" s="4">
        <v>89</v>
      </c>
    </row>
    <row r="212" spans="1:25" s="7" customFormat="1" ht="9.9" customHeight="1" x14ac:dyDescent="0.2">
      <c r="B212" s="11" t="s">
        <v>109</v>
      </c>
      <c r="C212" s="8">
        <f t="shared" ref="C212:Y212" si="28">C211/ 84502</f>
        <v>1.2461243520863412E-2</v>
      </c>
      <c r="D212" s="8">
        <f t="shared" si="28"/>
        <v>7.5264490781283286E-3</v>
      </c>
      <c r="E212" s="8">
        <f t="shared" si="28"/>
        <v>0.49584625215971218</v>
      </c>
      <c r="F212" s="8">
        <f t="shared" si="28"/>
        <v>3.0188634588530449E-2</v>
      </c>
      <c r="G212" s="8">
        <f t="shared" si="28"/>
        <v>7.7749639061797356E-3</v>
      </c>
      <c r="H212" s="8">
        <f t="shared" si="28"/>
        <v>1.0425788738728077E-2</v>
      </c>
      <c r="I212" s="8">
        <f t="shared" si="28"/>
        <v>2.7904664978343707E-2</v>
      </c>
      <c r="J212" s="8">
        <f t="shared" si="28"/>
        <v>4.1525644363447016E-2</v>
      </c>
      <c r="K212" s="8">
        <f t="shared" si="28"/>
        <v>1.1029324749710067E-2</v>
      </c>
      <c r="L212" s="8">
        <f t="shared" si="28"/>
        <v>1.0425788738728077E-2</v>
      </c>
      <c r="M212" s="8">
        <f t="shared" si="28"/>
        <v>7.9879766159380843E-3</v>
      </c>
      <c r="N212" s="8">
        <f t="shared" si="28"/>
        <v>0.15307330004023573</v>
      </c>
      <c r="O212" s="8">
        <f t="shared" si="28"/>
        <v>9.3488911505053129E-3</v>
      </c>
      <c r="P212" s="8">
        <f t="shared" si="28"/>
        <v>4.7797685261887296E-2</v>
      </c>
      <c r="Q212" s="8">
        <f t="shared" si="28"/>
        <v>1.4437528105843648E-2</v>
      </c>
      <c r="R212" s="8">
        <f t="shared" si="28"/>
        <v>7.9512910937019246E-2</v>
      </c>
      <c r="S212" s="8">
        <f t="shared" si="28"/>
        <v>3.9289010910984355E-3</v>
      </c>
      <c r="T212" s="8">
        <f t="shared" si="28"/>
        <v>4.5679392203734825E-3</v>
      </c>
      <c r="U212" s="8">
        <f t="shared" si="28"/>
        <v>1.0354784502141961E-2</v>
      </c>
      <c r="V212" s="8">
        <f t="shared" si="28"/>
        <v>3.7513904996331446E-3</v>
      </c>
      <c r="W212" s="8">
        <f t="shared" si="28"/>
        <v>7.5264490781283286E-3</v>
      </c>
      <c r="X212" s="8">
        <f t="shared" si="28"/>
        <v>1.5384251260325199E-3</v>
      </c>
      <c r="Y212" s="8">
        <f t="shared" si="28"/>
        <v>1.0532295093607252E-3</v>
      </c>
    </row>
    <row r="213" spans="1:25" s="1" customFormat="1" ht="5.0999999999999996" customHeight="1" x14ac:dyDescent="0.2">
      <c r="B213" s="12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s="1" customFormat="1" ht="9.9" customHeight="1" x14ac:dyDescent="0.2">
      <c r="A214" s="3" t="s">
        <v>97</v>
      </c>
      <c r="B214" s="12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s="1" customFormat="1" ht="9.9" customHeight="1" x14ac:dyDescent="0.2">
      <c r="B215" s="10" t="s">
        <v>83</v>
      </c>
      <c r="C215" s="4">
        <v>1589</v>
      </c>
      <c r="D215" s="4">
        <v>2445</v>
      </c>
      <c r="E215" s="4">
        <v>60857</v>
      </c>
      <c r="F215" s="4">
        <v>1635</v>
      </c>
      <c r="G215" s="4">
        <v>310</v>
      </c>
      <c r="H215" s="4">
        <v>771</v>
      </c>
      <c r="I215" s="4">
        <v>3548</v>
      </c>
      <c r="J215" s="4">
        <v>2576</v>
      </c>
      <c r="K215" s="4">
        <v>664</v>
      </c>
      <c r="L215" s="4">
        <v>2453</v>
      </c>
      <c r="M215" s="4">
        <v>1593</v>
      </c>
      <c r="N215" s="4">
        <v>14138</v>
      </c>
      <c r="O215" s="4">
        <v>486</v>
      </c>
      <c r="P215" s="4">
        <v>3849</v>
      </c>
      <c r="Q215" s="4">
        <v>1183</v>
      </c>
      <c r="R215" s="4">
        <v>9210</v>
      </c>
      <c r="S215" s="4">
        <v>395</v>
      </c>
      <c r="T215" s="4">
        <v>735</v>
      </c>
      <c r="U215" s="4">
        <v>2071</v>
      </c>
      <c r="V215" s="4">
        <v>554</v>
      </c>
      <c r="W215" s="4">
        <v>965</v>
      </c>
      <c r="X215" s="4">
        <v>324</v>
      </c>
      <c r="Y215" s="4">
        <v>136</v>
      </c>
    </row>
    <row r="216" spans="1:25" s="1" customFormat="1" ht="9.9" customHeight="1" x14ac:dyDescent="0.2">
      <c r="B216" s="10" t="s">
        <v>96</v>
      </c>
      <c r="C216" s="4">
        <v>101</v>
      </c>
      <c r="D216" s="4">
        <v>100</v>
      </c>
      <c r="E216" s="4">
        <v>4298</v>
      </c>
      <c r="F216" s="4">
        <v>139</v>
      </c>
      <c r="G216" s="4">
        <v>40</v>
      </c>
      <c r="H216" s="4">
        <v>72</v>
      </c>
      <c r="I216" s="4">
        <v>546</v>
      </c>
      <c r="J216" s="4">
        <v>889</v>
      </c>
      <c r="K216" s="4">
        <v>45</v>
      </c>
      <c r="L216" s="4">
        <v>285</v>
      </c>
      <c r="M216" s="4">
        <v>40</v>
      </c>
      <c r="N216" s="4">
        <v>1708</v>
      </c>
      <c r="O216" s="4">
        <v>21</v>
      </c>
      <c r="P216" s="4">
        <v>473</v>
      </c>
      <c r="Q216" s="4">
        <v>39</v>
      </c>
      <c r="R216" s="4">
        <v>1520</v>
      </c>
      <c r="S216" s="4">
        <v>44</v>
      </c>
      <c r="T216" s="4">
        <v>30</v>
      </c>
      <c r="U216" s="4">
        <v>83</v>
      </c>
      <c r="V216" s="4">
        <v>36</v>
      </c>
      <c r="W216" s="4">
        <v>23</v>
      </c>
      <c r="X216" s="4">
        <v>13</v>
      </c>
      <c r="Y216" s="4">
        <v>5</v>
      </c>
    </row>
    <row r="217" spans="1:25" s="1" customFormat="1" ht="9.9" customHeight="1" x14ac:dyDescent="0.2">
      <c r="A217" s="6" t="s">
        <v>108</v>
      </c>
      <c r="B217" s="10"/>
      <c r="C217" s="4">
        <v>1690</v>
      </c>
      <c r="D217" s="4">
        <v>2545</v>
      </c>
      <c r="E217" s="4">
        <v>65155</v>
      </c>
      <c r="F217" s="4">
        <v>1774</v>
      </c>
      <c r="G217" s="4">
        <v>350</v>
      </c>
      <c r="H217" s="4">
        <v>843</v>
      </c>
      <c r="I217" s="4">
        <v>4094</v>
      </c>
      <c r="J217" s="4">
        <v>3465</v>
      </c>
      <c r="K217" s="4">
        <v>709</v>
      </c>
      <c r="L217" s="4">
        <v>2738</v>
      </c>
      <c r="M217" s="4">
        <v>1633</v>
      </c>
      <c r="N217" s="4">
        <v>15846</v>
      </c>
      <c r="O217" s="4">
        <v>507</v>
      </c>
      <c r="P217" s="4">
        <v>4322</v>
      </c>
      <c r="Q217" s="4">
        <v>1222</v>
      </c>
      <c r="R217" s="4">
        <v>10730</v>
      </c>
      <c r="S217" s="4">
        <v>439</v>
      </c>
      <c r="T217" s="4">
        <v>765</v>
      </c>
      <c r="U217" s="4">
        <v>2154</v>
      </c>
      <c r="V217" s="4">
        <v>590</v>
      </c>
      <c r="W217" s="4">
        <v>988</v>
      </c>
      <c r="X217" s="4">
        <v>337</v>
      </c>
      <c r="Y217" s="4">
        <v>141</v>
      </c>
    </row>
    <row r="218" spans="1:25" s="7" customFormat="1" ht="9.9" customHeight="1" x14ac:dyDescent="0.2">
      <c r="B218" s="11" t="s">
        <v>109</v>
      </c>
      <c r="C218" s="8">
        <f t="shared" ref="C218:Y218" si="29">C217/ 123037</f>
        <v>1.373570551947788E-2</v>
      </c>
      <c r="D218" s="8">
        <f t="shared" si="29"/>
        <v>2.06848346432374E-2</v>
      </c>
      <c r="E218" s="8">
        <f t="shared" si="29"/>
        <v>0.52955614977608356</v>
      </c>
      <c r="F218" s="8">
        <f t="shared" si="29"/>
        <v>1.4418426977250745E-2</v>
      </c>
      <c r="G218" s="8">
        <f t="shared" si="29"/>
        <v>2.8446727407202711E-3</v>
      </c>
      <c r="H218" s="8">
        <f t="shared" si="29"/>
        <v>6.8515974869348241E-3</v>
      </c>
      <c r="I218" s="8">
        <f t="shared" si="29"/>
        <v>3.3274543430025116E-2</v>
      </c>
      <c r="J218" s="8">
        <f t="shared" si="29"/>
        <v>2.8162260133130685E-2</v>
      </c>
      <c r="K218" s="8">
        <f t="shared" si="29"/>
        <v>5.7624942090590634E-3</v>
      </c>
      <c r="L218" s="8">
        <f t="shared" si="29"/>
        <v>2.2253468468834577E-2</v>
      </c>
      <c r="M218" s="8">
        <f t="shared" si="29"/>
        <v>1.327243024456058E-2</v>
      </c>
      <c r="N218" s="8">
        <f t="shared" si="29"/>
        <v>0.12879052642700975</v>
      </c>
      <c r="O218" s="8">
        <f t="shared" si="29"/>
        <v>4.120711655843364E-3</v>
      </c>
      <c r="P218" s="8">
        <f t="shared" si="29"/>
        <v>3.5127644529694323E-2</v>
      </c>
      <c r="Q218" s="8">
        <f t="shared" si="29"/>
        <v>9.9319716833147758E-3</v>
      </c>
      <c r="R218" s="8">
        <f t="shared" si="29"/>
        <v>8.7209538594081454E-2</v>
      </c>
      <c r="S218" s="8">
        <f t="shared" si="29"/>
        <v>3.5680323805034257E-3</v>
      </c>
      <c r="T218" s="8">
        <f t="shared" si="29"/>
        <v>6.2176418475743071E-3</v>
      </c>
      <c r="U218" s="8">
        <f t="shared" si="29"/>
        <v>1.7506928810032754E-2</v>
      </c>
      <c r="V218" s="8">
        <f t="shared" si="29"/>
        <v>4.7953054772141715E-3</v>
      </c>
      <c r="W218" s="8">
        <f t="shared" si="29"/>
        <v>8.030104765233222E-3</v>
      </c>
      <c r="X218" s="8">
        <f t="shared" si="29"/>
        <v>2.7390134674935181E-3</v>
      </c>
      <c r="Y218" s="8">
        <f t="shared" si="29"/>
        <v>1.1459967326901664E-3</v>
      </c>
    </row>
    <row r="219" spans="1:25" s="1" customFormat="1" ht="5.0999999999999996" customHeight="1" x14ac:dyDescent="0.2">
      <c r="B219" s="12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s="1" customFormat="1" ht="9.9" customHeight="1" x14ac:dyDescent="0.2">
      <c r="A220" s="3" t="s">
        <v>98</v>
      </c>
      <c r="B220" s="12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s="1" customFormat="1" ht="9.9" customHeight="1" x14ac:dyDescent="0.2">
      <c r="B221" s="10" t="s">
        <v>78</v>
      </c>
      <c r="C221" s="4">
        <v>2210</v>
      </c>
      <c r="D221" s="4">
        <v>1657</v>
      </c>
      <c r="E221" s="4">
        <v>41157</v>
      </c>
      <c r="F221" s="4">
        <v>1914</v>
      </c>
      <c r="G221" s="4">
        <v>406</v>
      </c>
      <c r="H221" s="4">
        <v>658</v>
      </c>
      <c r="I221" s="4">
        <v>4676</v>
      </c>
      <c r="J221" s="4">
        <v>4466</v>
      </c>
      <c r="K221" s="4">
        <v>671</v>
      </c>
      <c r="L221" s="4">
        <v>1315</v>
      </c>
      <c r="M221" s="4">
        <v>1326</v>
      </c>
      <c r="N221" s="4">
        <v>12553</v>
      </c>
      <c r="O221" s="4">
        <v>225</v>
      </c>
      <c r="P221" s="4">
        <v>4184</v>
      </c>
      <c r="Q221" s="4">
        <v>654</v>
      </c>
      <c r="R221" s="4">
        <v>8721</v>
      </c>
      <c r="S221" s="4">
        <v>320</v>
      </c>
      <c r="T221" s="4">
        <v>597</v>
      </c>
      <c r="U221" s="4">
        <v>747</v>
      </c>
      <c r="V221" s="4">
        <v>671</v>
      </c>
      <c r="W221" s="4">
        <v>482</v>
      </c>
      <c r="X221" s="4">
        <v>123</v>
      </c>
      <c r="Y221" s="4">
        <v>128</v>
      </c>
    </row>
    <row r="222" spans="1:25" s="1" customFormat="1" ht="9.9" customHeight="1" x14ac:dyDescent="0.2">
      <c r="B222" s="10" t="s">
        <v>79</v>
      </c>
      <c r="C222" s="4">
        <v>15</v>
      </c>
      <c r="D222" s="4">
        <v>7</v>
      </c>
      <c r="E222" s="4">
        <v>595</v>
      </c>
      <c r="F222" s="4">
        <v>58</v>
      </c>
      <c r="G222" s="4">
        <v>15</v>
      </c>
      <c r="H222" s="4">
        <v>17</v>
      </c>
      <c r="I222" s="4">
        <v>27</v>
      </c>
      <c r="J222" s="4">
        <v>75</v>
      </c>
      <c r="K222" s="4">
        <v>16</v>
      </c>
      <c r="L222" s="4">
        <v>13</v>
      </c>
      <c r="M222" s="4">
        <v>7</v>
      </c>
      <c r="N222" s="4">
        <v>89</v>
      </c>
      <c r="O222" s="4">
        <v>24</v>
      </c>
      <c r="P222" s="4">
        <v>36</v>
      </c>
      <c r="Q222" s="4">
        <v>6</v>
      </c>
      <c r="R222" s="4">
        <v>72</v>
      </c>
      <c r="S222" s="4">
        <v>7</v>
      </c>
      <c r="T222" s="4">
        <v>7</v>
      </c>
      <c r="U222" s="4">
        <v>9</v>
      </c>
      <c r="V222" s="4">
        <v>2</v>
      </c>
      <c r="W222" s="4">
        <v>7</v>
      </c>
      <c r="X222" s="4">
        <v>0</v>
      </c>
      <c r="Y222" s="4">
        <v>1</v>
      </c>
    </row>
    <row r="223" spans="1:25" s="1" customFormat="1" ht="9.9" customHeight="1" x14ac:dyDescent="0.2">
      <c r="A223" s="6" t="s">
        <v>108</v>
      </c>
      <c r="B223" s="10"/>
      <c r="C223" s="4">
        <v>2225</v>
      </c>
      <c r="D223" s="4">
        <v>1664</v>
      </c>
      <c r="E223" s="4">
        <v>41752</v>
      </c>
      <c r="F223" s="4">
        <v>1972</v>
      </c>
      <c r="G223" s="4">
        <v>421</v>
      </c>
      <c r="H223" s="4">
        <v>675</v>
      </c>
      <c r="I223" s="4">
        <v>4703</v>
      </c>
      <c r="J223" s="4">
        <v>4541</v>
      </c>
      <c r="K223" s="4">
        <v>687</v>
      </c>
      <c r="L223" s="4">
        <v>1328</v>
      </c>
      <c r="M223" s="4">
        <v>1333</v>
      </c>
      <c r="N223" s="4">
        <v>12642</v>
      </c>
      <c r="O223" s="4">
        <v>249</v>
      </c>
      <c r="P223" s="4">
        <v>4220</v>
      </c>
      <c r="Q223" s="4">
        <v>660</v>
      </c>
      <c r="R223" s="4">
        <v>8793</v>
      </c>
      <c r="S223" s="4">
        <v>327</v>
      </c>
      <c r="T223" s="4">
        <v>604</v>
      </c>
      <c r="U223" s="4">
        <v>756</v>
      </c>
      <c r="V223" s="4">
        <v>673</v>
      </c>
      <c r="W223" s="4">
        <v>489</v>
      </c>
      <c r="X223" s="4">
        <v>123</v>
      </c>
      <c r="Y223" s="4">
        <v>129</v>
      </c>
    </row>
    <row r="224" spans="1:25" s="7" customFormat="1" ht="9.9" customHeight="1" x14ac:dyDescent="0.2">
      <c r="B224" s="11" t="s">
        <v>109</v>
      </c>
      <c r="C224" s="8">
        <f t="shared" ref="C224:Y224" si="30">C223/ 90966</f>
        <v>2.4459688235164787E-2</v>
      </c>
      <c r="D224" s="8">
        <f t="shared" si="30"/>
        <v>1.8292548864410878E-2</v>
      </c>
      <c r="E224" s="8">
        <f t="shared" si="30"/>
        <v>0.45898467559307871</v>
      </c>
      <c r="F224" s="8">
        <f t="shared" si="30"/>
        <v>2.1678429303256162E-2</v>
      </c>
      <c r="G224" s="8">
        <f t="shared" si="30"/>
        <v>4.6281028076424159E-3</v>
      </c>
      <c r="H224" s="8">
        <f t="shared" si="30"/>
        <v>7.4203548578589806E-3</v>
      </c>
      <c r="I224" s="8">
        <f t="shared" si="30"/>
        <v>5.1700635402238196E-2</v>
      </c>
      <c r="J224" s="8">
        <f t="shared" si="30"/>
        <v>4.9919750236352041E-2</v>
      </c>
      <c r="K224" s="8">
        <f t="shared" si="30"/>
        <v>7.5522722775542509E-3</v>
      </c>
      <c r="L224" s="8">
        <f t="shared" si="30"/>
        <v>1.4598861112943298E-2</v>
      </c>
      <c r="M224" s="8">
        <f t="shared" si="30"/>
        <v>1.4653826704482993E-2</v>
      </c>
      <c r="N224" s="8">
        <f t="shared" si="30"/>
        <v>0.13897500164896776</v>
      </c>
      <c r="O224" s="8">
        <f t="shared" si="30"/>
        <v>2.7372864586768684E-3</v>
      </c>
      <c r="P224" s="8">
        <f t="shared" si="30"/>
        <v>4.6390959259503553E-2</v>
      </c>
      <c r="Q224" s="8">
        <f t="shared" si="30"/>
        <v>7.2554580832398918E-3</v>
      </c>
      <c r="R224" s="8">
        <f t="shared" si="30"/>
        <v>9.6662489281709646E-2</v>
      </c>
      <c r="S224" s="8">
        <f t="shared" si="30"/>
        <v>3.5947496866961283E-3</v>
      </c>
      <c r="T224" s="8">
        <f t="shared" si="30"/>
        <v>6.6398434579952948E-3</v>
      </c>
      <c r="U224" s="8">
        <f t="shared" si="30"/>
        <v>8.310797440802058E-3</v>
      </c>
      <c r="V224" s="8">
        <f t="shared" si="30"/>
        <v>7.3983686212431019E-3</v>
      </c>
      <c r="W224" s="8">
        <f t="shared" si="30"/>
        <v>5.3756348525822832E-3</v>
      </c>
      <c r="X224" s="8">
        <f t="shared" si="30"/>
        <v>1.3521535518765252E-3</v>
      </c>
      <c r="Y224" s="8">
        <f t="shared" si="30"/>
        <v>1.4181122617241606E-3</v>
      </c>
    </row>
    <row r="225" spans="1:25" s="1" customFormat="1" ht="5.0999999999999996" customHeight="1" x14ac:dyDescent="0.2">
      <c r="B225" s="12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s="1" customFormat="1" ht="9.9" customHeight="1" x14ac:dyDescent="0.2">
      <c r="A226" s="3" t="s">
        <v>99</v>
      </c>
      <c r="B226" s="12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s="1" customFormat="1" ht="9.9" customHeight="1" x14ac:dyDescent="0.2">
      <c r="B227" s="10" t="s">
        <v>96</v>
      </c>
      <c r="C227" s="4">
        <v>179</v>
      </c>
      <c r="D227" s="4">
        <v>136</v>
      </c>
      <c r="E227" s="4">
        <v>5768</v>
      </c>
      <c r="F227" s="4">
        <v>215</v>
      </c>
      <c r="G227" s="4">
        <v>55</v>
      </c>
      <c r="H227" s="4">
        <v>93</v>
      </c>
      <c r="I227" s="4">
        <v>1442</v>
      </c>
      <c r="J227" s="4">
        <v>352</v>
      </c>
      <c r="K227" s="4">
        <v>112</v>
      </c>
      <c r="L227" s="4">
        <v>462</v>
      </c>
      <c r="M227" s="4">
        <v>103</v>
      </c>
      <c r="N227" s="4">
        <v>4595</v>
      </c>
      <c r="O227" s="4">
        <v>37</v>
      </c>
      <c r="P227" s="4">
        <v>1012</v>
      </c>
      <c r="Q227" s="4">
        <v>89</v>
      </c>
      <c r="R227" s="4">
        <v>4377</v>
      </c>
      <c r="S227" s="4">
        <v>45</v>
      </c>
      <c r="T227" s="4">
        <v>41</v>
      </c>
      <c r="U227" s="4">
        <v>76</v>
      </c>
      <c r="V227" s="4">
        <v>66</v>
      </c>
      <c r="W227" s="4">
        <v>33</v>
      </c>
      <c r="X227" s="4">
        <v>17</v>
      </c>
      <c r="Y227" s="4">
        <v>9</v>
      </c>
    </row>
    <row r="228" spans="1:25" s="1" customFormat="1" ht="9.9" customHeight="1" x14ac:dyDescent="0.2">
      <c r="B228" s="10" t="s">
        <v>78</v>
      </c>
      <c r="C228" s="4">
        <v>1086</v>
      </c>
      <c r="D228" s="4">
        <v>2399</v>
      </c>
      <c r="E228" s="4">
        <v>48901</v>
      </c>
      <c r="F228" s="4">
        <v>2242</v>
      </c>
      <c r="G228" s="4">
        <v>408</v>
      </c>
      <c r="H228" s="4">
        <v>862</v>
      </c>
      <c r="I228" s="4">
        <v>6029</v>
      </c>
      <c r="J228" s="4">
        <v>14684</v>
      </c>
      <c r="K228" s="4">
        <v>2210</v>
      </c>
      <c r="L228" s="4">
        <v>1681</v>
      </c>
      <c r="M228" s="4">
        <v>748</v>
      </c>
      <c r="N228" s="4">
        <v>30323</v>
      </c>
      <c r="O228" s="4">
        <v>1093</v>
      </c>
      <c r="P228" s="4">
        <v>8883</v>
      </c>
      <c r="Q228" s="4">
        <v>757</v>
      </c>
      <c r="R228" s="4">
        <v>19408</v>
      </c>
      <c r="S228" s="4">
        <v>481</v>
      </c>
      <c r="T228" s="4">
        <v>554</v>
      </c>
      <c r="U228" s="4">
        <v>978</v>
      </c>
      <c r="V228" s="4">
        <v>475</v>
      </c>
      <c r="W228" s="4">
        <v>532</v>
      </c>
      <c r="X228" s="4">
        <v>227</v>
      </c>
      <c r="Y228" s="4">
        <v>146</v>
      </c>
    </row>
    <row r="229" spans="1:25" s="1" customFormat="1" ht="9.9" customHeight="1" x14ac:dyDescent="0.2">
      <c r="B229" s="10" t="s">
        <v>79</v>
      </c>
      <c r="C229" s="4">
        <v>271</v>
      </c>
      <c r="D229" s="4">
        <v>108</v>
      </c>
      <c r="E229" s="4">
        <v>5221</v>
      </c>
      <c r="F229" s="4">
        <v>162</v>
      </c>
      <c r="G229" s="4">
        <v>54</v>
      </c>
      <c r="H229" s="4">
        <v>68</v>
      </c>
      <c r="I229" s="4">
        <v>926</v>
      </c>
      <c r="J229" s="4">
        <v>735</v>
      </c>
      <c r="K229" s="4">
        <v>105</v>
      </c>
      <c r="L229" s="4">
        <v>445</v>
      </c>
      <c r="M229" s="4">
        <v>69</v>
      </c>
      <c r="N229" s="4">
        <v>2552</v>
      </c>
      <c r="O229" s="4">
        <v>49</v>
      </c>
      <c r="P229" s="4">
        <v>528</v>
      </c>
      <c r="Q229" s="4">
        <v>37</v>
      </c>
      <c r="R229" s="4">
        <v>1901</v>
      </c>
      <c r="S229" s="4">
        <v>43</v>
      </c>
      <c r="T229" s="4">
        <v>42</v>
      </c>
      <c r="U229" s="4">
        <v>102</v>
      </c>
      <c r="V229" s="4">
        <v>56</v>
      </c>
      <c r="W229" s="4">
        <v>15</v>
      </c>
      <c r="X229" s="4">
        <v>23</v>
      </c>
      <c r="Y229" s="4">
        <v>6</v>
      </c>
    </row>
    <row r="230" spans="1:25" s="1" customFormat="1" ht="9.9" customHeight="1" x14ac:dyDescent="0.2">
      <c r="B230" s="10" t="s">
        <v>80</v>
      </c>
      <c r="C230" s="4">
        <v>14</v>
      </c>
      <c r="D230" s="4">
        <v>32</v>
      </c>
      <c r="E230" s="4">
        <v>1218</v>
      </c>
      <c r="F230" s="4">
        <v>73</v>
      </c>
      <c r="G230" s="4">
        <v>8</v>
      </c>
      <c r="H230" s="4">
        <v>29</v>
      </c>
      <c r="I230" s="4">
        <v>97</v>
      </c>
      <c r="J230" s="4">
        <v>223</v>
      </c>
      <c r="K230" s="4">
        <v>73</v>
      </c>
      <c r="L230" s="4">
        <v>26</v>
      </c>
      <c r="M230" s="4">
        <v>10</v>
      </c>
      <c r="N230" s="4">
        <v>712</v>
      </c>
      <c r="O230" s="4">
        <v>3</v>
      </c>
      <c r="P230" s="4">
        <v>122</v>
      </c>
      <c r="Q230" s="4">
        <v>12</v>
      </c>
      <c r="R230" s="4">
        <v>327</v>
      </c>
      <c r="S230" s="4">
        <v>17</v>
      </c>
      <c r="T230" s="4">
        <v>25</v>
      </c>
      <c r="U230" s="4">
        <v>18</v>
      </c>
      <c r="V230" s="4">
        <v>8</v>
      </c>
      <c r="W230" s="4">
        <v>17</v>
      </c>
      <c r="X230" s="4">
        <v>4</v>
      </c>
      <c r="Y230" s="4">
        <v>1</v>
      </c>
    </row>
    <row r="231" spans="1:25" s="1" customFormat="1" ht="9.9" customHeight="1" x14ac:dyDescent="0.2">
      <c r="A231" s="6" t="s">
        <v>108</v>
      </c>
      <c r="B231" s="10"/>
      <c r="C231" s="4">
        <v>1550</v>
      </c>
      <c r="D231" s="4">
        <v>2675</v>
      </c>
      <c r="E231" s="4">
        <v>61108</v>
      </c>
      <c r="F231" s="4">
        <v>2692</v>
      </c>
      <c r="G231" s="4">
        <v>525</v>
      </c>
      <c r="H231" s="4">
        <v>1052</v>
      </c>
      <c r="I231" s="4">
        <v>8494</v>
      </c>
      <c r="J231" s="4">
        <v>15994</v>
      </c>
      <c r="K231" s="4">
        <v>2500</v>
      </c>
      <c r="L231" s="4">
        <v>2614</v>
      </c>
      <c r="M231" s="4">
        <v>930</v>
      </c>
      <c r="N231" s="4">
        <v>38182</v>
      </c>
      <c r="O231" s="4">
        <v>1182</v>
      </c>
      <c r="P231" s="4">
        <v>10545</v>
      </c>
      <c r="Q231" s="4">
        <v>895</v>
      </c>
      <c r="R231" s="4">
        <v>26013</v>
      </c>
      <c r="S231" s="4">
        <v>586</v>
      </c>
      <c r="T231" s="4">
        <v>662</v>
      </c>
      <c r="U231" s="4">
        <v>1174</v>
      </c>
      <c r="V231" s="4">
        <v>605</v>
      </c>
      <c r="W231" s="4">
        <v>597</v>
      </c>
      <c r="X231" s="4">
        <v>271</v>
      </c>
      <c r="Y231" s="4">
        <v>162</v>
      </c>
    </row>
    <row r="232" spans="1:25" s="7" customFormat="1" ht="9.9" customHeight="1" x14ac:dyDescent="0.2">
      <c r="B232" s="11" t="s">
        <v>109</v>
      </c>
      <c r="C232" s="8">
        <f t="shared" ref="C232:Y232" si="31">C231/ 181008</f>
        <v>8.5631574295058788E-3</v>
      </c>
      <c r="D232" s="8">
        <f t="shared" si="31"/>
        <v>1.4778352338018209E-2</v>
      </c>
      <c r="E232" s="8">
        <f t="shared" si="31"/>
        <v>0.33759833819499691</v>
      </c>
      <c r="F232" s="8">
        <f t="shared" si="31"/>
        <v>1.4872270838857952E-2</v>
      </c>
      <c r="G232" s="8">
        <f t="shared" si="31"/>
        <v>2.9004242906390879E-3</v>
      </c>
      <c r="H232" s="8">
        <f t="shared" si="31"/>
        <v>5.8118978166710866E-3</v>
      </c>
      <c r="I232" s="8">
        <f t="shared" si="31"/>
        <v>4.6926102713692214E-2</v>
      </c>
      <c r="J232" s="8">
        <f t="shared" si="31"/>
        <v>8.8360735437107749E-2</v>
      </c>
      <c r="K232" s="8">
        <f t="shared" si="31"/>
        <v>1.3811544241138514E-2</v>
      </c>
      <c r="L232" s="8">
        <f t="shared" si="31"/>
        <v>1.4441350658534429E-2</v>
      </c>
      <c r="M232" s="8">
        <f t="shared" si="31"/>
        <v>5.1378944577035266E-3</v>
      </c>
      <c r="N232" s="8">
        <f t="shared" si="31"/>
        <v>0.2109409528860603</v>
      </c>
      <c r="O232" s="8">
        <f t="shared" si="31"/>
        <v>6.530098117210289E-3</v>
      </c>
      <c r="P232" s="8">
        <f t="shared" si="31"/>
        <v>5.8257093609122249E-2</v>
      </c>
      <c r="Q232" s="8">
        <f t="shared" si="31"/>
        <v>4.9445328383275877E-3</v>
      </c>
      <c r="R232" s="8">
        <f t="shared" si="31"/>
        <v>0.14371188013789446</v>
      </c>
      <c r="S232" s="8">
        <f t="shared" si="31"/>
        <v>3.2374259701228674E-3</v>
      </c>
      <c r="T232" s="8">
        <f t="shared" si="31"/>
        <v>3.6572969150534783E-3</v>
      </c>
      <c r="U232" s="8">
        <f t="shared" si="31"/>
        <v>6.4859011756386456E-3</v>
      </c>
      <c r="V232" s="8">
        <f t="shared" si="31"/>
        <v>3.34239370635552E-3</v>
      </c>
      <c r="W232" s="8">
        <f t="shared" si="31"/>
        <v>3.2981967647838771E-3</v>
      </c>
      <c r="X232" s="8">
        <f t="shared" si="31"/>
        <v>1.4971713957394148E-3</v>
      </c>
      <c r="Y232" s="8">
        <f t="shared" si="31"/>
        <v>8.949880668257757E-4</v>
      </c>
    </row>
    <row r="233" spans="1:25" s="1" customFormat="1" ht="5.0999999999999996" customHeight="1" x14ac:dyDescent="0.2">
      <c r="B233" s="12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s="1" customFormat="1" ht="9.9" customHeight="1" x14ac:dyDescent="0.2">
      <c r="A234" s="3" t="s">
        <v>100</v>
      </c>
      <c r="B234" s="12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s="1" customFormat="1" ht="9.9" customHeight="1" x14ac:dyDescent="0.2">
      <c r="B235" s="10" t="s">
        <v>83</v>
      </c>
      <c r="C235" s="4">
        <v>1253</v>
      </c>
      <c r="D235" s="4">
        <v>1720</v>
      </c>
      <c r="E235" s="4">
        <v>77156</v>
      </c>
      <c r="F235" s="4">
        <v>1938</v>
      </c>
      <c r="G235" s="4">
        <v>493</v>
      </c>
      <c r="H235" s="4">
        <v>923</v>
      </c>
      <c r="I235" s="4">
        <v>1475</v>
      </c>
      <c r="J235" s="4">
        <v>3387</v>
      </c>
      <c r="K235" s="4">
        <v>584</v>
      </c>
      <c r="L235" s="4">
        <v>502</v>
      </c>
      <c r="M235" s="4">
        <v>394</v>
      </c>
      <c r="N235" s="4">
        <v>13896</v>
      </c>
      <c r="O235" s="4">
        <v>583</v>
      </c>
      <c r="P235" s="4">
        <v>4032</v>
      </c>
      <c r="Q235" s="4">
        <v>659</v>
      </c>
      <c r="R235" s="4">
        <v>6139</v>
      </c>
      <c r="S235" s="4">
        <v>754</v>
      </c>
      <c r="T235" s="4">
        <v>625</v>
      </c>
      <c r="U235" s="4">
        <v>3944</v>
      </c>
      <c r="V235" s="4">
        <v>420</v>
      </c>
      <c r="W235" s="4">
        <v>794</v>
      </c>
      <c r="X235" s="4">
        <v>103</v>
      </c>
      <c r="Y235" s="4">
        <v>159</v>
      </c>
    </row>
    <row r="236" spans="1:25" s="1" customFormat="1" ht="9.9" customHeight="1" x14ac:dyDescent="0.2">
      <c r="A236" s="6" t="s">
        <v>108</v>
      </c>
      <c r="B236" s="10"/>
      <c r="C236" s="4">
        <v>1253</v>
      </c>
      <c r="D236" s="4">
        <v>1720</v>
      </c>
      <c r="E236" s="4">
        <v>77156</v>
      </c>
      <c r="F236" s="4">
        <v>1938</v>
      </c>
      <c r="G236" s="4">
        <v>493</v>
      </c>
      <c r="H236" s="4">
        <v>923</v>
      </c>
      <c r="I236" s="4">
        <v>1475</v>
      </c>
      <c r="J236" s="4">
        <v>3387</v>
      </c>
      <c r="K236" s="4">
        <v>584</v>
      </c>
      <c r="L236" s="4">
        <v>502</v>
      </c>
      <c r="M236" s="4">
        <v>394</v>
      </c>
      <c r="N236" s="4">
        <v>13896</v>
      </c>
      <c r="O236" s="4">
        <v>583</v>
      </c>
      <c r="P236" s="4">
        <v>4032</v>
      </c>
      <c r="Q236" s="4">
        <v>659</v>
      </c>
      <c r="R236" s="4">
        <v>6139</v>
      </c>
      <c r="S236" s="4">
        <v>754</v>
      </c>
      <c r="T236" s="4">
        <v>625</v>
      </c>
      <c r="U236" s="4">
        <v>3944</v>
      </c>
      <c r="V236" s="4">
        <v>420</v>
      </c>
      <c r="W236" s="4">
        <v>794</v>
      </c>
      <c r="X236" s="4">
        <v>103</v>
      </c>
      <c r="Y236" s="4">
        <v>159</v>
      </c>
    </row>
    <row r="237" spans="1:25" s="7" customFormat="1" ht="9.9" customHeight="1" x14ac:dyDescent="0.2">
      <c r="B237" s="11" t="s">
        <v>109</v>
      </c>
      <c r="C237" s="8">
        <f t="shared" ref="C237:Y237" si="32">C236/ 121933</f>
        <v>1.0276135254607039E-2</v>
      </c>
      <c r="D237" s="8">
        <f t="shared" si="32"/>
        <v>1.4106107452453397E-2</v>
      </c>
      <c r="E237" s="8">
        <f t="shared" si="32"/>
        <v>0.63277373639621759</v>
      </c>
      <c r="F237" s="8">
        <f t="shared" si="32"/>
        <v>1.5893974559799233E-2</v>
      </c>
      <c r="G237" s="8">
        <f t="shared" si="32"/>
        <v>4.0432040546857697E-3</v>
      </c>
      <c r="H237" s="8">
        <f t="shared" si="32"/>
        <v>7.569730917799119E-3</v>
      </c>
      <c r="I237" s="8">
        <f t="shared" si="32"/>
        <v>1.2096807263005093E-2</v>
      </c>
      <c r="J237" s="8">
        <f t="shared" si="32"/>
        <v>2.7777549965964914E-2</v>
      </c>
      <c r="K237" s="8">
        <f t="shared" si="32"/>
        <v>4.7895155536237114E-3</v>
      </c>
      <c r="L237" s="8">
        <f t="shared" si="32"/>
        <v>4.1170150820532591E-3</v>
      </c>
      <c r="M237" s="8">
        <f t="shared" si="32"/>
        <v>3.2312827536433945E-3</v>
      </c>
      <c r="N237" s="8">
        <f t="shared" si="32"/>
        <v>0.11396422625540256</v>
      </c>
      <c r="O237" s="8">
        <f t="shared" si="32"/>
        <v>4.7813143283606573E-3</v>
      </c>
      <c r="P237" s="8">
        <f t="shared" si="32"/>
        <v>3.3067340260634938E-2</v>
      </c>
      <c r="Q237" s="8">
        <f t="shared" si="32"/>
        <v>5.4046074483527842E-3</v>
      </c>
      <c r="R237" s="8">
        <f t="shared" si="32"/>
        <v>5.0347321889890349E-2</v>
      </c>
      <c r="S237" s="8">
        <f t="shared" si="32"/>
        <v>6.1837238483429422E-3</v>
      </c>
      <c r="T237" s="8">
        <f t="shared" si="32"/>
        <v>5.1257657894089375E-3</v>
      </c>
      <c r="U237" s="8">
        <f t="shared" si="32"/>
        <v>3.2345632437486158E-2</v>
      </c>
      <c r="V237" s="8">
        <f t="shared" si="32"/>
        <v>3.4445146104828063E-3</v>
      </c>
      <c r="W237" s="8">
        <f t="shared" si="32"/>
        <v>6.5117728588651143E-3</v>
      </c>
      <c r="X237" s="8">
        <f t="shared" si="32"/>
        <v>8.4472620209459298E-4</v>
      </c>
      <c r="Y237" s="8">
        <f t="shared" si="32"/>
        <v>1.3039948168256338E-3</v>
      </c>
    </row>
    <row r="238" spans="1:25" s="1" customFormat="1" ht="5.0999999999999996" customHeight="1" x14ac:dyDescent="0.2">
      <c r="B238" s="12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s="1" customFormat="1" ht="9.9" customHeight="1" x14ac:dyDescent="0.2">
      <c r="A239" s="3" t="s">
        <v>101</v>
      </c>
      <c r="B239" s="12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s="1" customFormat="1" ht="9.9" customHeight="1" x14ac:dyDescent="0.2">
      <c r="B240" s="10" t="s">
        <v>83</v>
      </c>
      <c r="C240" s="4">
        <v>19</v>
      </c>
      <c r="D240" s="4">
        <v>195</v>
      </c>
      <c r="E240" s="4">
        <v>4005</v>
      </c>
      <c r="F240" s="4">
        <v>101</v>
      </c>
      <c r="G240" s="4">
        <v>32</v>
      </c>
      <c r="H240" s="4">
        <v>30</v>
      </c>
      <c r="I240" s="4">
        <v>142</v>
      </c>
      <c r="J240" s="4">
        <v>97</v>
      </c>
      <c r="K240" s="4">
        <v>66</v>
      </c>
      <c r="L240" s="4">
        <v>33</v>
      </c>
      <c r="M240" s="4">
        <v>27</v>
      </c>
      <c r="N240" s="4">
        <v>1170</v>
      </c>
      <c r="O240" s="4">
        <v>34</v>
      </c>
      <c r="P240" s="4">
        <v>465</v>
      </c>
      <c r="Q240" s="4">
        <v>124</v>
      </c>
      <c r="R240" s="4">
        <v>885</v>
      </c>
      <c r="S240" s="4">
        <v>19</v>
      </c>
      <c r="T240" s="4">
        <v>89</v>
      </c>
      <c r="U240" s="4">
        <v>147</v>
      </c>
      <c r="V240" s="4">
        <v>19</v>
      </c>
      <c r="W240" s="4">
        <v>26</v>
      </c>
      <c r="X240" s="4">
        <v>12</v>
      </c>
      <c r="Y240" s="4">
        <v>12</v>
      </c>
    </row>
    <row r="241" spans="1:25" s="1" customFormat="1" ht="9.9" customHeight="1" x14ac:dyDescent="0.2">
      <c r="B241" s="10" t="s">
        <v>96</v>
      </c>
      <c r="C241" s="4">
        <v>627</v>
      </c>
      <c r="D241" s="4">
        <v>578</v>
      </c>
      <c r="E241" s="4">
        <v>46881</v>
      </c>
      <c r="F241" s="4">
        <v>1762</v>
      </c>
      <c r="G241" s="4">
        <v>455</v>
      </c>
      <c r="H241" s="4">
        <v>779</v>
      </c>
      <c r="I241" s="4">
        <v>1936</v>
      </c>
      <c r="J241" s="4">
        <v>4884</v>
      </c>
      <c r="K241" s="4">
        <v>675</v>
      </c>
      <c r="L241" s="4">
        <v>1176</v>
      </c>
      <c r="M241" s="4">
        <v>454</v>
      </c>
      <c r="N241" s="4">
        <v>11898</v>
      </c>
      <c r="O241" s="4">
        <v>281</v>
      </c>
      <c r="P241" s="4">
        <v>5031</v>
      </c>
      <c r="Q241" s="4">
        <v>1421</v>
      </c>
      <c r="R241" s="4">
        <v>8070</v>
      </c>
      <c r="S241" s="4">
        <v>447</v>
      </c>
      <c r="T241" s="4">
        <v>397</v>
      </c>
      <c r="U241" s="4">
        <v>1373</v>
      </c>
      <c r="V241" s="4">
        <v>316</v>
      </c>
      <c r="W241" s="4">
        <v>485</v>
      </c>
      <c r="X241" s="4">
        <v>129</v>
      </c>
      <c r="Y241" s="4">
        <v>154</v>
      </c>
    </row>
    <row r="242" spans="1:25" s="1" customFormat="1" ht="9.9" customHeight="1" x14ac:dyDescent="0.2">
      <c r="A242" s="6" t="s">
        <v>108</v>
      </c>
      <c r="B242" s="10"/>
      <c r="C242" s="4">
        <v>646</v>
      </c>
      <c r="D242" s="4">
        <v>773</v>
      </c>
      <c r="E242" s="4">
        <v>50886</v>
      </c>
      <c r="F242" s="4">
        <v>1863</v>
      </c>
      <c r="G242" s="4">
        <v>487</v>
      </c>
      <c r="H242" s="4">
        <v>809</v>
      </c>
      <c r="I242" s="4">
        <v>2078</v>
      </c>
      <c r="J242" s="4">
        <v>4981</v>
      </c>
      <c r="K242" s="4">
        <v>741</v>
      </c>
      <c r="L242" s="4">
        <v>1209</v>
      </c>
      <c r="M242" s="4">
        <v>481</v>
      </c>
      <c r="N242" s="4">
        <v>13068</v>
      </c>
      <c r="O242" s="4">
        <v>315</v>
      </c>
      <c r="P242" s="4">
        <v>5496</v>
      </c>
      <c r="Q242" s="4">
        <v>1545</v>
      </c>
      <c r="R242" s="4">
        <v>8955</v>
      </c>
      <c r="S242" s="4">
        <v>466</v>
      </c>
      <c r="T242" s="4">
        <v>486</v>
      </c>
      <c r="U242" s="4">
        <v>1520</v>
      </c>
      <c r="V242" s="4">
        <v>335</v>
      </c>
      <c r="W242" s="4">
        <v>511</v>
      </c>
      <c r="X242" s="4">
        <v>141</v>
      </c>
      <c r="Y242" s="4">
        <v>166</v>
      </c>
    </row>
    <row r="243" spans="1:25" s="7" customFormat="1" ht="9.9" customHeight="1" x14ac:dyDescent="0.2">
      <c r="B243" s="11" t="s">
        <v>109</v>
      </c>
      <c r="C243" s="8">
        <f t="shared" ref="C243:Y243" si="33">C242/ 97966</f>
        <v>6.5941244921707528E-3</v>
      </c>
      <c r="D243" s="8">
        <f t="shared" si="33"/>
        <v>7.8904926198885336E-3</v>
      </c>
      <c r="E243" s="8">
        <f t="shared" si="33"/>
        <v>0.51942510666966091</v>
      </c>
      <c r="F243" s="8">
        <f t="shared" si="33"/>
        <v>1.9016801747545067E-2</v>
      </c>
      <c r="G243" s="8">
        <f t="shared" si="33"/>
        <v>4.9711124267603048E-3</v>
      </c>
      <c r="H243" s="8">
        <f t="shared" si="33"/>
        <v>8.257967049792786E-3</v>
      </c>
      <c r="I243" s="8">
        <f t="shared" si="33"/>
        <v>2.1211440703917686E-2</v>
      </c>
      <c r="J243" s="8">
        <f t="shared" si="33"/>
        <v>5.0844170426474489E-2</v>
      </c>
      <c r="K243" s="8">
        <f t="shared" si="33"/>
        <v>7.5638486821958638E-3</v>
      </c>
      <c r="L243" s="8">
        <f t="shared" si="33"/>
        <v>1.2341016270951147E-2</v>
      </c>
      <c r="M243" s="8">
        <f t="shared" si="33"/>
        <v>4.9098666884429291E-3</v>
      </c>
      <c r="N243" s="8">
        <f t="shared" si="33"/>
        <v>0.13339321805524365</v>
      </c>
      <c r="O243" s="8">
        <f t="shared" si="33"/>
        <v>3.2154012616622094E-3</v>
      </c>
      <c r="P243" s="8">
        <f t="shared" si="33"/>
        <v>5.6101096298715881E-2</v>
      </c>
      <c r="Q243" s="8">
        <f t="shared" si="33"/>
        <v>1.5770777616724168E-2</v>
      </c>
      <c r="R243" s="8">
        <f t="shared" si="33"/>
        <v>9.1409264438682802E-2</v>
      </c>
      <c r="S243" s="8">
        <f t="shared" si="33"/>
        <v>4.7567523426494908E-3</v>
      </c>
      <c r="T243" s="8">
        <f t="shared" si="33"/>
        <v>4.9609048037074083E-3</v>
      </c>
      <c r="U243" s="8">
        <f t="shared" si="33"/>
        <v>1.5515587040401771E-2</v>
      </c>
      <c r="V243" s="8">
        <f t="shared" si="33"/>
        <v>3.4195537227201273E-3</v>
      </c>
      <c r="W243" s="8">
        <f t="shared" si="33"/>
        <v>5.2160953800298067E-3</v>
      </c>
      <c r="X243" s="8">
        <f t="shared" si="33"/>
        <v>1.4392748504583222E-3</v>
      </c>
      <c r="Y243" s="8">
        <f t="shared" si="33"/>
        <v>1.6944654267807197E-3</v>
      </c>
    </row>
    <row r="244" spans="1:25" s="1" customFormat="1" ht="5.0999999999999996" customHeight="1" x14ac:dyDescent="0.2">
      <c r="B244" s="12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s="1" customFormat="1" ht="9.9" customHeight="1" x14ac:dyDescent="0.2">
      <c r="A245" s="3" t="s">
        <v>102</v>
      </c>
      <c r="B245" s="12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s="1" customFormat="1" ht="9.9" customHeight="1" x14ac:dyDescent="0.2">
      <c r="B246" s="10" t="s">
        <v>83</v>
      </c>
      <c r="C246" s="4">
        <v>1861</v>
      </c>
      <c r="D246" s="4">
        <v>3171</v>
      </c>
      <c r="E246" s="4">
        <v>63744</v>
      </c>
      <c r="F246" s="4">
        <v>1555</v>
      </c>
      <c r="G246" s="4">
        <v>335</v>
      </c>
      <c r="H246" s="4">
        <v>1125</v>
      </c>
      <c r="I246" s="4">
        <v>1890</v>
      </c>
      <c r="J246" s="4">
        <v>1203</v>
      </c>
      <c r="K246" s="4">
        <v>424</v>
      </c>
      <c r="L246" s="4">
        <v>380</v>
      </c>
      <c r="M246" s="4">
        <v>203</v>
      </c>
      <c r="N246" s="4">
        <v>5975</v>
      </c>
      <c r="O246" s="4">
        <v>234</v>
      </c>
      <c r="P246" s="4">
        <v>1756</v>
      </c>
      <c r="Q246" s="4">
        <v>722</v>
      </c>
      <c r="R246" s="4">
        <v>4229</v>
      </c>
      <c r="S246" s="4">
        <v>282</v>
      </c>
      <c r="T246" s="4">
        <v>473</v>
      </c>
      <c r="U246" s="4">
        <v>2371</v>
      </c>
      <c r="V246" s="4">
        <v>620</v>
      </c>
      <c r="W246" s="4">
        <v>394</v>
      </c>
      <c r="X246" s="4">
        <v>65</v>
      </c>
      <c r="Y246" s="4">
        <v>410</v>
      </c>
    </row>
    <row r="247" spans="1:25" s="1" customFormat="1" ht="9.9" customHeight="1" x14ac:dyDescent="0.2">
      <c r="A247" s="6" t="s">
        <v>108</v>
      </c>
      <c r="B247" s="10"/>
      <c r="C247" s="4">
        <v>1861</v>
      </c>
      <c r="D247" s="4">
        <v>3171</v>
      </c>
      <c r="E247" s="4">
        <v>63744</v>
      </c>
      <c r="F247" s="4">
        <v>1555</v>
      </c>
      <c r="G247" s="4">
        <v>335</v>
      </c>
      <c r="H247" s="4">
        <v>1125</v>
      </c>
      <c r="I247" s="4">
        <v>1890</v>
      </c>
      <c r="J247" s="4">
        <v>1203</v>
      </c>
      <c r="K247" s="4">
        <v>424</v>
      </c>
      <c r="L247" s="4">
        <v>380</v>
      </c>
      <c r="M247" s="4">
        <v>203</v>
      </c>
      <c r="N247" s="4">
        <v>5975</v>
      </c>
      <c r="O247" s="4">
        <v>234</v>
      </c>
      <c r="P247" s="4">
        <v>1756</v>
      </c>
      <c r="Q247" s="4">
        <v>722</v>
      </c>
      <c r="R247" s="4">
        <v>4229</v>
      </c>
      <c r="S247" s="4">
        <v>282</v>
      </c>
      <c r="T247" s="4">
        <v>473</v>
      </c>
      <c r="U247" s="4">
        <v>2371</v>
      </c>
      <c r="V247" s="4">
        <v>620</v>
      </c>
      <c r="W247" s="4">
        <v>394</v>
      </c>
      <c r="X247" s="4">
        <v>65</v>
      </c>
      <c r="Y247" s="4">
        <v>410</v>
      </c>
    </row>
    <row r="248" spans="1:25" s="7" customFormat="1" ht="9.9" customHeight="1" x14ac:dyDescent="0.2">
      <c r="B248" s="11" t="s">
        <v>109</v>
      </c>
      <c r="C248" s="8">
        <f t="shared" ref="C248:Y248" si="34">C247/ 93422</f>
        <v>1.992036137098328E-2</v>
      </c>
      <c r="D248" s="8">
        <f t="shared" si="34"/>
        <v>3.3942754383335834E-2</v>
      </c>
      <c r="E248" s="8">
        <f t="shared" si="34"/>
        <v>0.68232322151099312</v>
      </c>
      <c r="F248" s="8">
        <f t="shared" si="34"/>
        <v>1.6644901629166577E-2</v>
      </c>
      <c r="G248" s="8">
        <f t="shared" si="34"/>
        <v>3.5858791291130568E-3</v>
      </c>
      <c r="H248" s="8">
        <f t="shared" si="34"/>
        <v>1.2042131403737878E-2</v>
      </c>
      <c r="I248" s="8">
        <f t="shared" si="34"/>
        <v>2.0230780758279634E-2</v>
      </c>
      <c r="J248" s="8">
        <f t="shared" si="34"/>
        <v>1.2877052514397037E-2</v>
      </c>
      <c r="K248" s="8">
        <f t="shared" si="34"/>
        <v>4.5385455246087641E-3</v>
      </c>
      <c r="L248" s="8">
        <f t="shared" si="34"/>
        <v>4.0675643852625719E-3</v>
      </c>
      <c r="M248" s="8">
        <f t="shared" si="34"/>
        <v>2.1729357110744792E-3</v>
      </c>
      <c r="N248" s="8">
        <f t="shared" si="34"/>
        <v>6.395709789985228E-2</v>
      </c>
      <c r="O248" s="8">
        <f t="shared" si="34"/>
        <v>2.5047633319774786E-3</v>
      </c>
      <c r="P248" s="8">
        <f t="shared" si="34"/>
        <v>1.8796429106634413E-2</v>
      </c>
      <c r="Q248" s="8">
        <f t="shared" si="34"/>
        <v>7.7283723319988866E-3</v>
      </c>
      <c r="R248" s="8">
        <f t="shared" si="34"/>
        <v>4.5267709961251096E-2</v>
      </c>
      <c r="S248" s="8">
        <f t="shared" si="34"/>
        <v>3.0185609385369612E-3</v>
      </c>
      <c r="T248" s="8">
        <f t="shared" si="34"/>
        <v>5.0630472479715697E-3</v>
      </c>
      <c r="U248" s="8">
        <f t="shared" si="34"/>
        <v>2.5379460940677785E-2</v>
      </c>
      <c r="V248" s="8">
        <f t="shared" si="34"/>
        <v>6.6365524180599855E-3</v>
      </c>
      <c r="W248" s="8">
        <f t="shared" si="34"/>
        <v>4.2174220205090877E-3</v>
      </c>
      <c r="X248" s="8">
        <f t="shared" si="34"/>
        <v>6.9576759221596628E-4</v>
      </c>
      <c r="Y248" s="8">
        <f t="shared" si="34"/>
        <v>4.3886878893622484E-3</v>
      </c>
    </row>
    <row r="249" spans="1:25" s="1" customFormat="1" ht="5.0999999999999996" customHeight="1" x14ac:dyDescent="0.2">
      <c r="B249" s="12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s="1" customFormat="1" ht="9.9" customHeight="1" x14ac:dyDescent="0.2">
      <c r="A250" s="3" t="s">
        <v>103</v>
      </c>
      <c r="B250" s="12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s="1" customFormat="1" ht="9.9" customHeight="1" x14ac:dyDescent="0.2">
      <c r="B251" s="10" t="s">
        <v>83</v>
      </c>
      <c r="C251" s="4">
        <v>50</v>
      </c>
      <c r="D251" s="4">
        <v>60</v>
      </c>
      <c r="E251" s="4">
        <v>6306</v>
      </c>
      <c r="F251" s="4">
        <v>231</v>
      </c>
      <c r="G251" s="4">
        <v>58</v>
      </c>
      <c r="H251" s="4">
        <v>119</v>
      </c>
      <c r="I251" s="4">
        <v>226</v>
      </c>
      <c r="J251" s="4">
        <v>480</v>
      </c>
      <c r="K251" s="4">
        <v>112</v>
      </c>
      <c r="L251" s="4">
        <v>215</v>
      </c>
      <c r="M251" s="4">
        <v>24</v>
      </c>
      <c r="N251" s="4">
        <v>1736</v>
      </c>
      <c r="O251" s="4">
        <v>54</v>
      </c>
      <c r="P251" s="4">
        <v>634</v>
      </c>
      <c r="Q251" s="4">
        <v>184</v>
      </c>
      <c r="R251" s="4">
        <v>821</v>
      </c>
      <c r="S251" s="4">
        <v>76</v>
      </c>
      <c r="T251" s="4">
        <v>12</v>
      </c>
      <c r="U251" s="4">
        <v>234</v>
      </c>
      <c r="V251" s="4">
        <v>14</v>
      </c>
      <c r="W251" s="4">
        <v>18</v>
      </c>
      <c r="X251" s="4">
        <v>14</v>
      </c>
      <c r="Y251" s="4">
        <v>43</v>
      </c>
    </row>
    <row r="252" spans="1:25" s="1" customFormat="1" ht="9.9" customHeight="1" x14ac:dyDescent="0.2">
      <c r="B252" s="10" t="s">
        <v>96</v>
      </c>
      <c r="C252" s="4">
        <v>913</v>
      </c>
      <c r="D252" s="4">
        <v>1093</v>
      </c>
      <c r="E252" s="4">
        <v>86441</v>
      </c>
      <c r="F252" s="4">
        <v>2789</v>
      </c>
      <c r="G252" s="4">
        <v>742</v>
      </c>
      <c r="H252" s="4">
        <v>1376</v>
      </c>
      <c r="I252" s="4">
        <v>7906</v>
      </c>
      <c r="J252" s="4">
        <v>14974</v>
      </c>
      <c r="K252" s="4">
        <v>2662</v>
      </c>
      <c r="L252" s="4">
        <v>2193</v>
      </c>
      <c r="M252" s="4">
        <v>1475</v>
      </c>
      <c r="N252" s="4">
        <v>39735</v>
      </c>
      <c r="O252" s="4">
        <v>2542</v>
      </c>
      <c r="P252" s="4">
        <v>13886</v>
      </c>
      <c r="Q252" s="4">
        <v>788</v>
      </c>
      <c r="R252" s="4">
        <v>24705</v>
      </c>
      <c r="S252" s="4">
        <v>734</v>
      </c>
      <c r="T252" s="4">
        <v>541</v>
      </c>
      <c r="U252" s="4">
        <v>1804</v>
      </c>
      <c r="V252" s="4">
        <v>492</v>
      </c>
      <c r="W252" s="4">
        <v>539</v>
      </c>
      <c r="X252" s="4">
        <v>275</v>
      </c>
      <c r="Y252" s="4">
        <v>152</v>
      </c>
    </row>
    <row r="253" spans="1:25" s="1" customFormat="1" ht="9.9" customHeight="1" x14ac:dyDescent="0.2">
      <c r="A253" s="6" t="s">
        <v>108</v>
      </c>
      <c r="B253" s="10"/>
      <c r="C253" s="4">
        <v>963</v>
      </c>
      <c r="D253" s="4">
        <v>1153</v>
      </c>
      <c r="E253" s="4">
        <v>92747</v>
      </c>
      <c r="F253" s="4">
        <v>3020</v>
      </c>
      <c r="G253" s="4">
        <v>800</v>
      </c>
      <c r="H253" s="4">
        <v>1495</v>
      </c>
      <c r="I253" s="4">
        <v>8132</v>
      </c>
      <c r="J253" s="4">
        <v>15454</v>
      </c>
      <c r="K253" s="4">
        <v>2774</v>
      </c>
      <c r="L253" s="4">
        <v>2408</v>
      </c>
      <c r="M253" s="4">
        <v>1499</v>
      </c>
      <c r="N253" s="4">
        <v>41471</v>
      </c>
      <c r="O253" s="4">
        <v>2596</v>
      </c>
      <c r="P253" s="4">
        <v>14520</v>
      </c>
      <c r="Q253" s="4">
        <v>972</v>
      </c>
      <c r="R253" s="4">
        <v>25526</v>
      </c>
      <c r="S253" s="4">
        <v>810</v>
      </c>
      <c r="T253" s="4">
        <v>553</v>
      </c>
      <c r="U253" s="4">
        <v>2038</v>
      </c>
      <c r="V253" s="4">
        <v>506</v>
      </c>
      <c r="W253" s="4">
        <v>557</v>
      </c>
      <c r="X253" s="4">
        <v>289</v>
      </c>
      <c r="Y253" s="4">
        <v>195</v>
      </c>
    </row>
    <row r="254" spans="1:25" s="7" customFormat="1" ht="9.9" customHeight="1" x14ac:dyDescent="0.2">
      <c r="B254" s="11" t="s">
        <v>109</v>
      </c>
      <c r="C254" s="8">
        <f t="shared" ref="C254:Y254" si="35">C253/ 220493</f>
        <v>4.3674855891116726E-3</v>
      </c>
      <c r="D254" s="8">
        <f t="shared" si="35"/>
        <v>5.2291909493725423E-3</v>
      </c>
      <c r="E254" s="8">
        <f t="shared" si="35"/>
        <v>0.420634668674289</v>
      </c>
      <c r="F254" s="8">
        <f t="shared" si="35"/>
        <v>1.3696579936778037E-2</v>
      </c>
      <c r="G254" s="8">
        <f t="shared" si="35"/>
        <v>3.6282330958352419E-3</v>
      </c>
      <c r="H254" s="8">
        <f t="shared" si="35"/>
        <v>6.780260597842108E-3</v>
      </c>
      <c r="I254" s="8">
        <f t="shared" si="35"/>
        <v>3.6880989419165233E-2</v>
      </c>
      <c r="J254" s="8">
        <f t="shared" si="35"/>
        <v>7.008839282879728E-2</v>
      </c>
      <c r="K254" s="8">
        <f t="shared" si="35"/>
        <v>1.2580898259808701E-2</v>
      </c>
      <c r="L254" s="8">
        <f t="shared" si="35"/>
        <v>1.0920981618464078E-2</v>
      </c>
      <c r="M254" s="8">
        <f t="shared" si="35"/>
        <v>6.7984017633212846E-3</v>
      </c>
      <c r="N254" s="8">
        <f t="shared" si="35"/>
        <v>0.18808306839672914</v>
      </c>
      <c r="O254" s="8">
        <f t="shared" si="35"/>
        <v>1.177361639598536E-2</v>
      </c>
      <c r="P254" s="8">
        <f t="shared" si="35"/>
        <v>6.5852430689409644E-2</v>
      </c>
      <c r="Q254" s="8">
        <f t="shared" si="35"/>
        <v>4.4083032114398193E-3</v>
      </c>
      <c r="R254" s="8">
        <f t="shared" si="35"/>
        <v>0.11576784750536298</v>
      </c>
      <c r="S254" s="8">
        <f t="shared" si="35"/>
        <v>3.6735860095331824E-3</v>
      </c>
      <c r="T254" s="8">
        <f t="shared" si="35"/>
        <v>2.508016127496111E-3</v>
      </c>
      <c r="U254" s="8">
        <f t="shared" si="35"/>
        <v>9.2429238116402794E-3</v>
      </c>
      <c r="V254" s="8">
        <f t="shared" si="35"/>
        <v>2.2948574331157906E-3</v>
      </c>
      <c r="W254" s="8">
        <f t="shared" si="35"/>
        <v>2.5261572929752871E-3</v>
      </c>
      <c r="X254" s="8">
        <f t="shared" si="35"/>
        <v>1.3106992058704811E-3</v>
      </c>
      <c r="Y254" s="8">
        <f t="shared" si="35"/>
        <v>8.8438181710984024E-4</v>
      </c>
    </row>
    <row r="255" spans="1:25" s="1" customFormat="1" ht="5.0999999999999996" customHeight="1" x14ac:dyDescent="0.2">
      <c r="B255" s="12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s="1" customFormat="1" ht="9.9" customHeight="1" x14ac:dyDescent="0.2">
      <c r="A256" s="3" t="s">
        <v>104</v>
      </c>
      <c r="B256" s="12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s="1" customFormat="1" ht="9.9" customHeight="1" x14ac:dyDescent="0.2">
      <c r="B257" s="10" t="s">
        <v>96</v>
      </c>
      <c r="C257" s="4">
        <v>1588</v>
      </c>
      <c r="D257" s="4">
        <v>1413</v>
      </c>
      <c r="E257" s="4">
        <v>97462</v>
      </c>
      <c r="F257" s="4">
        <v>3188</v>
      </c>
      <c r="G257" s="4">
        <v>1175</v>
      </c>
      <c r="H257" s="4">
        <v>1462</v>
      </c>
      <c r="I257" s="4">
        <v>8785</v>
      </c>
      <c r="J257" s="4">
        <v>10178</v>
      </c>
      <c r="K257" s="4">
        <v>1926</v>
      </c>
      <c r="L257" s="4">
        <v>3213</v>
      </c>
      <c r="M257" s="4">
        <v>1226</v>
      </c>
      <c r="N257" s="4">
        <v>36460</v>
      </c>
      <c r="O257" s="4">
        <v>2043</v>
      </c>
      <c r="P257" s="4">
        <v>7293</v>
      </c>
      <c r="Q257" s="4">
        <v>787</v>
      </c>
      <c r="R257" s="4">
        <v>27182</v>
      </c>
      <c r="S257" s="4">
        <v>813</v>
      </c>
      <c r="T257" s="4">
        <v>652</v>
      </c>
      <c r="U257" s="4">
        <v>1785</v>
      </c>
      <c r="V257" s="4">
        <v>583</v>
      </c>
      <c r="W257" s="4">
        <v>573</v>
      </c>
      <c r="X257" s="4">
        <v>259</v>
      </c>
      <c r="Y257" s="4">
        <v>96</v>
      </c>
    </row>
    <row r="258" spans="1:25" s="1" customFormat="1" ht="9.9" customHeight="1" x14ac:dyDescent="0.2">
      <c r="A258" s="6" t="s">
        <v>108</v>
      </c>
      <c r="B258" s="10"/>
      <c r="C258" s="4">
        <v>1588</v>
      </c>
      <c r="D258" s="4">
        <v>1413</v>
      </c>
      <c r="E258" s="4">
        <v>97462</v>
      </c>
      <c r="F258" s="4">
        <v>3188</v>
      </c>
      <c r="G258" s="4">
        <v>1175</v>
      </c>
      <c r="H258" s="4">
        <v>1462</v>
      </c>
      <c r="I258" s="4">
        <v>8785</v>
      </c>
      <c r="J258" s="4">
        <v>10178</v>
      </c>
      <c r="K258" s="4">
        <v>1926</v>
      </c>
      <c r="L258" s="4">
        <v>3213</v>
      </c>
      <c r="M258" s="4">
        <v>1226</v>
      </c>
      <c r="N258" s="4">
        <v>36460</v>
      </c>
      <c r="O258" s="4">
        <v>2043</v>
      </c>
      <c r="P258" s="4">
        <v>7293</v>
      </c>
      <c r="Q258" s="4">
        <v>787</v>
      </c>
      <c r="R258" s="4">
        <v>27182</v>
      </c>
      <c r="S258" s="4">
        <v>813</v>
      </c>
      <c r="T258" s="4">
        <v>652</v>
      </c>
      <c r="U258" s="4">
        <v>1785</v>
      </c>
      <c r="V258" s="4">
        <v>583</v>
      </c>
      <c r="W258" s="4">
        <v>573</v>
      </c>
      <c r="X258" s="4">
        <v>259</v>
      </c>
      <c r="Y258" s="4">
        <v>96</v>
      </c>
    </row>
    <row r="259" spans="1:25" s="7" customFormat="1" ht="9.9" customHeight="1" x14ac:dyDescent="0.2">
      <c r="B259" s="11" t="s">
        <v>109</v>
      </c>
      <c r="C259" s="8">
        <f t="shared" ref="C259:Y259" si="36">C258/ 210155</f>
        <v>7.5563274725797625E-3</v>
      </c>
      <c r="D259" s="8">
        <f t="shared" si="36"/>
        <v>6.7236087649591965E-3</v>
      </c>
      <c r="E259" s="8">
        <f t="shared" si="36"/>
        <v>0.46376246104066049</v>
      </c>
      <c r="F259" s="8">
        <f t="shared" si="36"/>
        <v>1.5169755656539221E-2</v>
      </c>
      <c r="G259" s="8">
        <f t="shared" si="36"/>
        <v>5.5911113225952276E-3</v>
      </c>
      <c r="H259" s="8">
        <f t="shared" si="36"/>
        <v>6.9567700030929549E-3</v>
      </c>
      <c r="I259" s="8">
        <f t="shared" si="36"/>
        <v>4.1802479122552402E-2</v>
      </c>
      <c r="J259" s="8">
        <f t="shared" si="36"/>
        <v>4.8430920035212106E-2</v>
      </c>
      <c r="K259" s="8">
        <f t="shared" si="36"/>
        <v>9.1646641764411979E-3</v>
      </c>
      <c r="L259" s="8">
        <f t="shared" si="36"/>
        <v>1.5288715471913588E-2</v>
      </c>
      <c r="M259" s="8">
        <f t="shared" si="36"/>
        <v>5.8337893459589349E-3</v>
      </c>
      <c r="N259" s="8">
        <f t="shared" si="36"/>
        <v>0.17349099474197616</v>
      </c>
      <c r="O259" s="8">
        <f t="shared" si="36"/>
        <v>9.7213961123932338E-3</v>
      </c>
      <c r="P259" s="8">
        <f t="shared" si="36"/>
        <v>3.4702957341010206E-2</v>
      </c>
      <c r="Q259" s="8">
        <f t="shared" si="36"/>
        <v>3.7448549879850585E-3</v>
      </c>
      <c r="R259" s="8">
        <f t="shared" si="36"/>
        <v>0.12934262806024124</v>
      </c>
      <c r="S259" s="8">
        <f t="shared" si="36"/>
        <v>3.8685731959744001E-3</v>
      </c>
      <c r="T259" s="8">
        <f t="shared" si="36"/>
        <v>3.1024719849634791E-3</v>
      </c>
      <c r="U259" s="8">
        <f t="shared" si="36"/>
        <v>8.4937308177297707E-3</v>
      </c>
      <c r="V259" s="8">
        <f t="shared" si="36"/>
        <v>2.7741428945302275E-3</v>
      </c>
      <c r="W259" s="8">
        <f t="shared" si="36"/>
        <v>2.7265589683804809E-3</v>
      </c>
      <c r="X259" s="8">
        <f t="shared" si="36"/>
        <v>1.2324236872784374E-3</v>
      </c>
      <c r="Y259" s="8">
        <f t="shared" si="36"/>
        <v>4.5680569103756752E-4</v>
      </c>
    </row>
    <row r="260" spans="1:25" s="1" customFormat="1" ht="5.0999999999999996" customHeight="1" x14ac:dyDescent="0.2">
      <c r="B260" s="12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s="1" customFormat="1" ht="9.9" customHeight="1" x14ac:dyDescent="0.2">
      <c r="A261" s="3" t="s">
        <v>105</v>
      </c>
      <c r="B261" s="12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s="1" customFormat="1" ht="9.9" customHeight="1" x14ac:dyDescent="0.2">
      <c r="B262" s="10" t="s">
        <v>96</v>
      </c>
      <c r="C262" s="4">
        <v>304</v>
      </c>
      <c r="D262" s="4">
        <v>351</v>
      </c>
      <c r="E262" s="4">
        <v>27751</v>
      </c>
      <c r="F262" s="4">
        <v>908</v>
      </c>
      <c r="G262" s="4">
        <v>251</v>
      </c>
      <c r="H262" s="4">
        <v>421</v>
      </c>
      <c r="I262" s="4">
        <v>2930</v>
      </c>
      <c r="J262" s="4">
        <v>5071</v>
      </c>
      <c r="K262" s="4">
        <v>801</v>
      </c>
      <c r="L262" s="4">
        <v>649</v>
      </c>
      <c r="M262" s="4">
        <v>495</v>
      </c>
      <c r="N262" s="4">
        <v>14117</v>
      </c>
      <c r="O262" s="4">
        <v>796</v>
      </c>
      <c r="P262" s="4">
        <v>2563</v>
      </c>
      <c r="Q262" s="4">
        <v>183</v>
      </c>
      <c r="R262" s="4">
        <v>9307</v>
      </c>
      <c r="S262" s="4">
        <v>231</v>
      </c>
      <c r="T262" s="4">
        <v>146</v>
      </c>
      <c r="U262" s="4">
        <v>490</v>
      </c>
      <c r="V262" s="4">
        <v>158</v>
      </c>
      <c r="W262" s="4">
        <v>160</v>
      </c>
      <c r="X262" s="4">
        <v>71</v>
      </c>
      <c r="Y262" s="4">
        <v>25</v>
      </c>
    </row>
    <row r="263" spans="1:25" s="1" customFormat="1" ht="9.9" customHeight="1" x14ac:dyDescent="0.2">
      <c r="B263" s="10" t="s">
        <v>80</v>
      </c>
      <c r="C263" s="4">
        <v>1469</v>
      </c>
      <c r="D263" s="4">
        <v>1152</v>
      </c>
      <c r="E263" s="4">
        <v>83840</v>
      </c>
      <c r="F263" s="4">
        <v>2727</v>
      </c>
      <c r="G263" s="4">
        <v>792</v>
      </c>
      <c r="H263" s="4">
        <v>2365</v>
      </c>
      <c r="I263" s="4">
        <v>6067</v>
      </c>
      <c r="J263" s="4">
        <v>4884</v>
      </c>
      <c r="K263" s="4">
        <v>1727</v>
      </c>
      <c r="L263" s="4">
        <v>2031</v>
      </c>
      <c r="M263" s="4">
        <v>1245</v>
      </c>
      <c r="N263" s="4">
        <v>32451</v>
      </c>
      <c r="O263" s="4">
        <v>366</v>
      </c>
      <c r="P263" s="4">
        <v>3878</v>
      </c>
      <c r="Q263" s="4">
        <v>454</v>
      </c>
      <c r="R263" s="4">
        <v>14931</v>
      </c>
      <c r="S263" s="4">
        <v>928</v>
      </c>
      <c r="T263" s="4">
        <v>558</v>
      </c>
      <c r="U263" s="4">
        <v>830</v>
      </c>
      <c r="V263" s="4">
        <v>577</v>
      </c>
      <c r="W263" s="4">
        <v>561</v>
      </c>
      <c r="X263" s="4">
        <v>237</v>
      </c>
      <c r="Y263" s="4">
        <v>77</v>
      </c>
    </row>
    <row r="264" spans="1:25" s="1" customFormat="1" ht="9.9" customHeight="1" x14ac:dyDescent="0.2">
      <c r="A264" s="6" t="s">
        <v>108</v>
      </c>
      <c r="B264" s="10"/>
      <c r="C264" s="4">
        <v>1773</v>
      </c>
      <c r="D264" s="4">
        <v>1503</v>
      </c>
      <c r="E264" s="4">
        <v>111591</v>
      </c>
      <c r="F264" s="4">
        <v>3635</v>
      </c>
      <c r="G264" s="4">
        <v>1043</v>
      </c>
      <c r="H264" s="4">
        <v>2786</v>
      </c>
      <c r="I264" s="4">
        <v>8997</v>
      </c>
      <c r="J264" s="4">
        <v>9955</v>
      </c>
      <c r="K264" s="4">
        <v>2528</v>
      </c>
      <c r="L264" s="4">
        <v>2680</v>
      </c>
      <c r="M264" s="4">
        <v>1740</v>
      </c>
      <c r="N264" s="4">
        <v>46568</v>
      </c>
      <c r="O264" s="4">
        <v>1162</v>
      </c>
      <c r="P264" s="4">
        <v>6441</v>
      </c>
      <c r="Q264" s="4">
        <v>637</v>
      </c>
      <c r="R264" s="4">
        <v>24238</v>
      </c>
      <c r="S264" s="4">
        <v>1159</v>
      </c>
      <c r="T264" s="4">
        <v>704</v>
      </c>
      <c r="U264" s="4">
        <v>1320</v>
      </c>
      <c r="V264" s="4">
        <v>735</v>
      </c>
      <c r="W264" s="4">
        <v>721</v>
      </c>
      <c r="X264" s="4">
        <v>308</v>
      </c>
      <c r="Y264" s="4">
        <v>102</v>
      </c>
    </row>
    <row r="265" spans="1:25" s="7" customFormat="1" ht="9.9" customHeight="1" x14ac:dyDescent="0.2">
      <c r="B265" s="11" t="s">
        <v>109</v>
      </c>
      <c r="C265" s="8">
        <f t="shared" ref="C265:Y265" si="37">C264/ 232340</f>
        <v>7.6310579323405356E-3</v>
      </c>
      <c r="D265" s="8">
        <f t="shared" si="37"/>
        <v>6.468967891882586E-3</v>
      </c>
      <c r="E265" s="8">
        <f t="shared" si="37"/>
        <v>0.48029181372127056</v>
      </c>
      <c r="F265" s="8">
        <f t="shared" si="37"/>
        <v>1.5645175174313505E-2</v>
      </c>
      <c r="G265" s="8">
        <f t="shared" si="37"/>
        <v>4.48911078591719E-3</v>
      </c>
      <c r="H265" s="8">
        <f t="shared" si="37"/>
        <v>1.1991047602651288E-2</v>
      </c>
      <c r="I265" s="8">
        <f t="shared" si="37"/>
        <v>3.8723422570371008E-2</v>
      </c>
      <c r="J265" s="8">
        <f t="shared" si="37"/>
        <v>4.2846690195403291E-2</v>
      </c>
      <c r="K265" s="8">
        <f t="shared" si="37"/>
        <v>1.0880606008435913E-2</v>
      </c>
      <c r="L265" s="8">
        <f t="shared" si="37"/>
        <v>1.1534819660841869E-2</v>
      </c>
      <c r="M265" s="8">
        <f t="shared" si="37"/>
        <v>7.489024705173453E-3</v>
      </c>
      <c r="N265" s="8">
        <f t="shared" si="37"/>
        <v>0.20043040371868812</v>
      </c>
      <c r="O265" s="8">
        <f t="shared" si="37"/>
        <v>5.0012912111560646E-3</v>
      </c>
      <c r="P265" s="8">
        <f t="shared" si="37"/>
        <v>2.7722303520702419E-2</v>
      </c>
      <c r="Q265" s="8">
        <f t="shared" si="37"/>
        <v>2.7416716880433846E-3</v>
      </c>
      <c r="R265" s="8">
        <f t="shared" si="37"/>
        <v>0.10432125333562882</v>
      </c>
      <c r="S265" s="8">
        <f t="shared" si="37"/>
        <v>4.9883790995954207E-3</v>
      </c>
      <c r="T265" s="8">
        <f t="shared" si="37"/>
        <v>3.0300421795644316E-3</v>
      </c>
      <c r="U265" s="8">
        <f t="shared" si="37"/>
        <v>5.6813290866833087E-3</v>
      </c>
      <c r="V265" s="8">
        <f t="shared" si="37"/>
        <v>3.1634673323577517E-3</v>
      </c>
      <c r="W265" s="8">
        <f t="shared" si="37"/>
        <v>3.1032108117414136E-3</v>
      </c>
      <c r="X265" s="8">
        <f t="shared" si="37"/>
        <v>1.3256434535594388E-3</v>
      </c>
      <c r="Y265" s="8">
        <f t="shared" si="37"/>
        <v>4.3901179306189204E-4</v>
      </c>
    </row>
    <row r="266" spans="1:25" s="1" customFormat="1" ht="5.0999999999999996" customHeight="1" x14ac:dyDescent="0.2">
      <c r="B266" s="12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s="1" customFormat="1" ht="9.9" customHeight="1" x14ac:dyDescent="0.2">
      <c r="A267" s="3" t="s">
        <v>106</v>
      </c>
      <c r="B267" s="12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s="1" customFormat="1" ht="9.9" customHeight="1" x14ac:dyDescent="0.2">
      <c r="B268" s="10" t="s">
        <v>80</v>
      </c>
      <c r="C268" s="4">
        <v>3159</v>
      </c>
      <c r="D268" s="4">
        <v>2088</v>
      </c>
      <c r="E268" s="4">
        <v>106253</v>
      </c>
      <c r="F268" s="4">
        <v>3507</v>
      </c>
      <c r="G268" s="4">
        <v>804</v>
      </c>
      <c r="H268" s="4">
        <v>2003</v>
      </c>
      <c r="I268" s="4">
        <v>5275</v>
      </c>
      <c r="J268" s="4">
        <v>5479</v>
      </c>
      <c r="K268" s="4">
        <v>1188</v>
      </c>
      <c r="L268" s="4">
        <v>2816</v>
      </c>
      <c r="M268" s="4">
        <v>1702</v>
      </c>
      <c r="N268" s="4">
        <v>31943</v>
      </c>
      <c r="O268" s="4">
        <v>351</v>
      </c>
      <c r="P268" s="4">
        <v>4487</v>
      </c>
      <c r="Q268" s="4">
        <v>621</v>
      </c>
      <c r="R268" s="4">
        <v>13924</v>
      </c>
      <c r="S268" s="4">
        <v>1390</v>
      </c>
      <c r="T268" s="4">
        <v>1003</v>
      </c>
      <c r="U268" s="4">
        <v>1870</v>
      </c>
      <c r="V268" s="4">
        <v>979</v>
      </c>
      <c r="W268" s="4">
        <v>1175</v>
      </c>
      <c r="X268" s="4">
        <v>367</v>
      </c>
      <c r="Y268" s="4">
        <v>166</v>
      </c>
    </row>
    <row r="269" spans="1:25" s="1" customFormat="1" ht="9.9" customHeight="1" x14ac:dyDescent="0.2">
      <c r="A269" s="6" t="s">
        <v>108</v>
      </c>
      <c r="B269" s="10"/>
      <c r="C269" s="4">
        <v>3159</v>
      </c>
      <c r="D269" s="4">
        <v>2088</v>
      </c>
      <c r="E269" s="4">
        <v>106253</v>
      </c>
      <c r="F269" s="4">
        <v>3507</v>
      </c>
      <c r="G269" s="4">
        <v>804</v>
      </c>
      <c r="H269" s="4">
        <v>2003</v>
      </c>
      <c r="I269" s="4">
        <v>5275</v>
      </c>
      <c r="J269" s="4">
        <v>5479</v>
      </c>
      <c r="K269" s="4">
        <v>1188</v>
      </c>
      <c r="L269" s="4">
        <v>2816</v>
      </c>
      <c r="M269" s="4">
        <v>1702</v>
      </c>
      <c r="N269" s="4">
        <v>31943</v>
      </c>
      <c r="O269" s="4">
        <v>351</v>
      </c>
      <c r="P269" s="4">
        <v>4487</v>
      </c>
      <c r="Q269" s="4">
        <v>621</v>
      </c>
      <c r="R269" s="4">
        <v>13924</v>
      </c>
      <c r="S269" s="4">
        <v>1390</v>
      </c>
      <c r="T269" s="4">
        <v>1003</v>
      </c>
      <c r="U269" s="4">
        <v>1870</v>
      </c>
      <c r="V269" s="4">
        <v>979</v>
      </c>
      <c r="W269" s="4">
        <v>1175</v>
      </c>
      <c r="X269" s="4">
        <v>367</v>
      </c>
      <c r="Y269" s="4">
        <v>166</v>
      </c>
    </row>
    <row r="270" spans="1:25" s="7" customFormat="1" ht="9.9" customHeight="1" x14ac:dyDescent="0.2">
      <c r="B270" s="11" t="s">
        <v>109</v>
      </c>
      <c r="C270" s="8">
        <f t="shared" ref="C270:Y270" si="38">C269/ 192562</f>
        <v>1.6405105887973743E-2</v>
      </c>
      <c r="D270" s="8">
        <f t="shared" si="38"/>
        <v>1.0843260871823102E-2</v>
      </c>
      <c r="E270" s="8">
        <f t="shared" si="38"/>
        <v>0.55178591830163792</v>
      </c>
      <c r="F270" s="8">
        <f t="shared" si="38"/>
        <v>1.8212316033277595E-2</v>
      </c>
      <c r="G270" s="8">
        <f t="shared" si="38"/>
        <v>4.1752786115640678E-3</v>
      </c>
      <c r="H270" s="8">
        <f t="shared" si="38"/>
        <v>1.0401844600700033E-2</v>
      </c>
      <c r="I270" s="8">
        <f t="shared" si="38"/>
        <v>2.7393774472637383E-2</v>
      </c>
      <c r="J270" s="8">
        <f t="shared" si="38"/>
        <v>2.8453173523332743E-2</v>
      </c>
      <c r="K270" s="8">
        <f t="shared" si="38"/>
        <v>6.1694415305200406E-3</v>
      </c>
      <c r="L270" s="8">
        <f t="shared" si="38"/>
        <v>1.4623861405677133E-2</v>
      </c>
      <c r="M270" s="8">
        <f t="shared" si="38"/>
        <v>8.8387116876642337E-3</v>
      </c>
      <c r="N270" s="8">
        <f t="shared" si="38"/>
        <v>0.16588423468804853</v>
      </c>
      <c r="O270" s="8">
        <f t="shared" si="38"/>
        <v>1.8227895431081936E-3</v>
      </c>
      <c r="P270" s="8">
        <f t="shared" si="38"/>
        <v>2.3301585982696483E-2</v>
      </c>
      <c r="Q270" s="8">
        <f t="shared" si="38"/>
        <v>3.2249353454991119E-3</v>
      </c>
      <c r="R270" s="8">
        <f t="shared" si="38"/>
        <v>7.2309178342559802E-2</v>
      </c>
      <c r="S270" s="8">
        <f t="shared" si="38"/>
        <v>7.2184543160125052E-3</v>
      </c>
      <c r="T270" s="8">
        <f t="shared" si="38"/>
        <v>5.2087119992521892E-3</v>
      </c>
      <c r="U270" s="8">
        <f t="shared" si="38"/>
        <v>9.7111579647074717E-3</v>
      </c>
      <c r="V270" s="8">
        <f t="shared" si="38"/>
        <v>5.0840768168174408E-3</v>
      </c>
      <c r="W270" s="8">
        <f t="shared" si="38"/>
        <v>6.1019308067012182E-3</v>
      </c>
      <c r="X270" s="8">
        <f t="shared" si="38"/>
        <v>1.9058796647313592E-3</v>
      </c>
      <c r="Y270" s="8">
        <f t="shared" si="38"/>
        <v>8.6206001184034229E-4</v>
      </c>
    </row>
    <row r="271" spans="1:25" s="1" customFormat="1" ht="5.0999999999999996" customHeight="1" x14ac:dyDescent="0.2">
      <c r="B271" s="12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s="1" customFormat="1" ht="9.9" customHeight="1" x14ac:dyDescent="0.2">
      <c r="A272" s="3" t="s">
        <v>107</v>
      </c>
      <c r="B272" s="12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s="1" customFormat="1" ht="9.9" customHeight="1" x14ac:dyDescent="0.2">
      <c r="B273" s="10" t="s">
        <v>80</v>
      </c>
      <c r="C273" s="4">
        <v>1928</v>
      </c>
      <c r="D273" s="4">
        <v>1429</v>
      </c>
      <c r="E273" s="4">
        <v>85886</v>
      </c>
      <c r="F273" s="4">
        <v>3745</v>
      </c>
      <c r="G273" s="4">
        <v>631</v>
      </c>
      <c r="H273" s="4">
        <v>2808</v>
      </c>
      <c r="I273" s="4">
        <v>6888</v>
      </c>
      <c r="J273" s="4">
        <v>14881</v>
      </c>
      <c r="K273" s="4">
        <v>3567</v>
      </c>
      <c r="L273" s="4">
        <v>2728</v>
      </c>
      <c r="M273" s="4">
        <v>1313</v>
      </c>
      <c r="N273" s="4">
        <v>49117</v>
      </c>
      <c r="O273" s="4">
        <v>407</v>
      </c>
      <c r="P273" s="4">
        <v>5974</v>
      </c>
      <c r="Q273" s="4">
        <v>595</v>
      </c>
      <c r="R273" s="4">
        <v>20175</v>
      </c>
      <c r="S273" s="4">
        <v>1047</v>
      </c>
      <c r="T273" s="4">
        <v>652</v>
      </c>
      <c r="U273" s="4">
        <v>1097</v>
      </c>
      <c r="V273" s="4">
        <v>843</v>
      </c>
      <c r="W273" s="4">
        <v>837</v>
      </c>
      <c r="X273" s="4">
        <v>335</v>
      </c>
      <c r="Y273" s="4">
        <v>116</v>
      </c>
    </row>
    <row r="274" spans="1:25" s="1" customFormat="1" ht="9.9" customHeight="1" x14ac:dyDescent="0.2">
      <c r="A274" s="6" t="s">
        <v>108</v>
      </c>
      <c r="B274" s="10"/>
      <c r="C274" s="4">
        <v>1928</v>
      </c>
      <c r="D274" s="4">
        <v>1429</v>
      </c>
      <c r="E274" s="4">
        <v>85886</v>
      </c>
      <c r="F274" s="4">
        <v>3745</v>
      </c>
      <c r="G274" s="4">
        <v>631</v>
      </c>
      <c r="H274" s="4">
        <v>2808</v>
      </c>
      <c r="I274" s="4">
        <v>6888</v>
      </c>
      <c r="J274" s="4">
        <v>14881</v>
      </c>
      <c r="K274" s="4">
        <v>3567</v>
      </c>
      <c r="L274" s="4">
        <v>2728</v>
      </c>
      <c r="M274" s="4">
        <v>1313</v>
      </c>
      <c r="N274" s="4">
        <v>49117</v>
      </c>
      <c r="O274" s="4">
        <v>407</v>
      </c>
      <c r="P274" s="4">
        <v>5974</v>
      </c>
      <c r="Q274" s="4">
        <v>595</v>
      </c>
      <c r="R274" s="4">
        <v>20175</v>
      </c>
      <c r="S274" s="4">
        <v>1047</v>
      </c>
      <c r="T274" s="4">
        <v>652</v>
      </c>
      <c r="U274" s="4">
        <v>1097</v>
      </c>
      <c r="V274" s="4">
        <v>843</v>
      </c>
      <c r="W274" s="4">
        <v>837</v>
      </c>
      <c r="X274" s="4">
        <v>335</v>
      </c>
      <c r="Y274" s="4">
        <v>116</v>
      </c>
    </row>
    <row r="275" spans="1:25" s="7" customFormat="1" ht="9.9" customHeight="1" x14ac:dyDescent="0.2">
      <c r="B275" s="11" t="s">
        <v>109</v>
      </c>
      <c r="C275" s="8">
        <f t="shared" ref="C275:Y275" si="39">C274/ 207023</f>
        <v>9.3129748868483204E-3</v>
      </c>
      <c r="D275" s="8">
        <f t="shared" si="39"/>
        <v>6.9026146853248191E-3</v>
      </c>
      <c r="E275" s="8">
        <f t="shared" si="39"/>
        <v>0.4148621167696343</v>
      </c>
      <c r="F275" s="8">
        <f t="shared" si="39"/>
        <v>1.808977746433971E-2</v>
      </c>
      <c r="G275" s="8">
        <f t="shared" si="39"/>
        <v>3.0479705153533664E-3</v>
      </c>
      <c r="H275" s="8">
        <f t="shared" si="39"/>
        <v>1.3563710312380749E-2</v>
      </c>
      <c r="I275" s="8">
        <f t="shared" si="39"/>
        <v>3.3271665467122014E-2</v>
      </c>
      <c r="J275" s="8">
        <f t="shared" si="39"/>
        <v>7.1880902121986445E-2</v>
      </c>
      <c r="K275" s="8">
        <f t="shared" si="39"/>
        <v>1.7229969616902471E-2</v>
      </c>
      <c r="L275" s="8">
        <f t="shared" si="39"/>
        <v>1.3177279819150529E-2</v>
      </c>
      <c r="M275" s="8">
        <f t="shared" si="39"/>
        <v>6.3422904701409986E-3</v>
      </c>
      <c r="N275" s="8">
        <f t="shared" si="39"/>
        <v>0.23725383169985945</v>
      </c>
      <c r="O275" s="8">
        <f t="shared" si="39"/>
        <v>1.9659651343087482E-3</v>
      </c>
      <c r="P275" s="8">
        <f t="shared" si="39"/>
        <v>2.885669708196674E-2</v>
      </c>
      <c r="Q275" s="8">
        <f t="shared" si="39"/>
        <v>2.874076793399767E-3</v>
      </c>
      <c r="R275" s="8">
        <f t="shared" si="39"/>
        <v>9.7452940011496306E-2</v>
      </c>
      <c r="S275" s="8">
        <f t="shared" si="39"/>
        <v>5.0574090801505144E-3</v>
      </c>
      <c r="T275" s="8">
        <f t="shared" si="39"/>
        <v>3.1494085198262994E-3</v>
      </c>
      <c r="U275" s="8">
        <f t="shared" si="39"/>
        <v>5.2989281384194023E-3</v>
      </c>
      <c r="V275" s="8">
        <f t="shared" si="39"/>
        <v>4.0720113224134514E-3</v>
      </c>
      <c r="W275" s="8">
        <f t="shared" si="39"/>
        <v>4.0430290354211851E-3</v>
      </c>
      <c r="X275" s="8">
        <f t="shared" si="39"/>
        <v>1.6181776904015497E-3</v>
      </c>
      <c r="Y275" s="8">
        <f t="shared" si="39"/>
        <v>5.6032421518382015E-4</v>
      </c>
    </row>
    <row r="276" spans="1:25" s="1" customFormat="1" ht="5.0999999999999996" customHeight="1" x14ac:dyDescent="0.2">
      <c r="B276" s="12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s="1" customFormat="1" ht="9.9" customHeight="1" x14ac:dyDescent="0.2">
      <c r="B277" s="12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</sheetData>
  <pageMargins left="0.9" right="0.9" top="1" bottom="0.8" header="0.3" footer="0.3"/>
  <pageSetup scale="93" firstPageNumber="302" orientation="portrait" useFirstPageNumber="1" r:id="rId1"/>
  <headerFooter alignWithMargins="0">
    <oddHeader>&amp;C&amp;"Arial,Bold"&amp;11Supplement to the Statement of Vote
June, 7, 2022 Primary Election
Counties by State Senate Districts for United States Senate (Full Term)</oddHeader>
    <oddFooter>&amp;C&amp;"Arial,Bold"&amp;8&amp;P</oddFooter>
  </headerFooter>
  <rowBreaks count="3" manualBreakCount="3">
    <brk id="71" max="24" man="1"/>
    <brk id="143" max="24" man="1"/>
    <brk id="21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SSOV Statewide Office SD Export</vt:lpstr>
      <vt:lpstr>'SSOV Statewide Office SD Export'!Print_Area</vt:lpstr>
      <vt:lpstr>'SSOV Statewide Office SD Export'!Print_Titles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Keller, Wesley</cp:lastModifiedBy>
  <cp:lastPrinted>2022-10-10T18:49:18Z</cp:lastPrinted>
  <dcterms:created xsi:type="dcterms:W3CDTF">2022-09-13T21:55:52Z</dcterms:created>
  <dcterms:modified xsi:type="dcterms:W3CDTF">2022-10-11T19:16:44Z</dcterms:modified>
</cp:coreProperties>
</file>