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-CandE/CE/SOV - SSOV/Primary 2026 SSOV/SSOV Exports/Formatted/"/>
    </mc:Choice>
  </mc:AlternateContent>
  <xr:revisionPtr revIDLastSave="112" documentId="13_ncr:1_{6655FA7A-3B25-4AA0-87B8-81A784C9C145}" xr6:coauthVersionLast="47" xr6:coauthVersionMax="47" xr10:uidLastSave="{8D61CE28-B757-4FA9-A1EA-A0C65004E69C}"/>
  <bookViews>
    <workbookView xWindow="-132" yWindow="-132" windowWidth="23304" windowHeight="13944" xr2:uid="{00000000-000D-0000-FFFF-FFFF00000000}"/>
  </bookViews>
  <sheets>
    <sheet name="SSOV Statewide Office CD Export" sheetId="1" r:id="rId1"/>
  </sheets>
  <definedNames>
    <definedName name="_xlnm.Print_Area" localSheetId="0">'SSOV Statewide Office CD Export'!$A$1:$BK$354</definedName>
    <definedName name="_xlnm.Print_Titles" localSheetId="0">'SSOV Statewide Office CD Export'!$A:$B,'SSOV Statewide Office CD Export'!$1:$2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353" i="1" l="1"/>
  <c r="BJ353" i="1"/>
  <c r="BI353" i="1"/>
  <c r="BH353" i="1"/>
  <c r="BG353" i="1"/>
  <c r="BF353" i="1"/>
  <c r="BE353" i="1"/>
  <c r="BD353" i="1"/>
  <c r="BC353" i="1"/>
  <c r="BB353" i="1"/>
  <c r="BA353" i="1"/>
  <c r="AZ353" i="1"/>
  <c r="AY353" i="1"/>
  <c r="AX353" i="1"/>
  <c r="AW353" i="1"/>
  <c r="AV353" i="1"/>
  <c r="AU353" i="1"/>
  <c r="AT353" i="1"/>
  <c r="AS353" i="1"/>
  <c r="AR353" i="1"/>
  <c r="AQ353" i="1"/>
  <c r="AP353" i="1"/>
  <c r="AO353" i="1"/>
  <c r="AN353" i="1"/>
  <c r="AM353" i="1"/>
  <c r="AL353" i="1"/>
  <c r="AK353" i="1"/>
  <c r="AJ353" i="1"/>
  <c r="AI353" i="1"/>
  <c r="AH353" i="1"/>
  <c r="AG353" i="1"/>
  <c r="AF353" i="1"/>
  <c r="AE353" i="1"/>
  <c r="AD353" i="1"/>
  <c r="AC353" i="1"/>
  <c r="AB353" i="1"/>
  <c r="AA353" i="1"/>
  <c r="Z353" i="1"/>
  <c r="Y353" i="1"/>
  <c r="X353" i="1"/>
  <c r="W353" i="1"/>
  <c r="V353" i="1"/>
  <c r="U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C353" i="1"/>
  <c r="BK348" i="1"/>
  <c r="BJ348" i="1"/>
  <c r="BI348" i="1"/>
  <c r="BH348" i="1"/>
  <c r="BG348" i="1"/>
  <c r="BF348" i="1"/>
  <c r="BE348" i="1"/>
  <c r="BD348" i="1"/>
  <c r="BC348" i="1"/>
  <c r="BB348" i="1"/>
  <c r="BA348" i="1"/>
  <c r="AZ348" i="1"/>
  <c r="AY348" i="1"/>
  <c r="AX348" i="1"/>
  <c r="AW348" i="1"/>
  <c r="AV348" i="1"/>
  <c r="AU348" i="1"/>
  <c r="AT348" i="1"/>
  <c r="AS348" i="1"/>
  <c r="AR348" i="1"/>
  <c r="AQ348" i="1"/>
  <c r="AP348" i="1"/>
  <c r="AO348" i="1"/>
  <c r="AN348" i="1"/>
  <c r="AM348" i="1"/>
  <c r="AL348" i="1"/>
  <c r="AK348" i="1"/>
  <c r="AJ348" i="1"/>
  <c r="AI348" i="1"/>
  <c r="AH348" i="1"/>
  <c r="AG348" i="1"/>
  <c r="AF348" i="1"/>
  <c r="AE348" i="1"/>
  <c r="AD348" i="1"/>
  <c r="AC348" i="1"/>
  <c r="AB348" i="1"/>
  <c r="AA348" i="1"/>
  <c r="Z348" i="1"/>
  <c r="Y348" i="1"/>
  <c r="X348" i="1"/>
  <c r="W348" i="1"/>
  <c r="V348" i="1"/>
  <c r="U348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C348" i="1"/>
  <c r="BK343" i="1"/>
  <c r="BJ343" i="1"/>
  <c r="BI343" i="1"/>
  <c r="BH343" i="1"/>
  <c r="BG343" i="1"/>
  <c r="BF343" i="1"/>
  <c r="BE343" i="1"/>
  <c r="BD343" i="1"/>
  <c r="BC343" i="1"/>
  <c r="BB343" i="1"/>
  <c r="BA343" i="1"/>
  <c r="AZ343" i="1"/>
  <c r="AY343" i="1"/>
  <c r="AX343" i="1"/>
  <c r="AW343" i="1"/>
  <c r="AV343" i="1"/>
  <c r="AU343" i="1"/>
  <c r="AT343" i="1"/>
  <c r="AS343" i="1"/>
  <c r="AR343" i="1"/>
  <c r="AQ343" i="1"/>
  <c r="AP343" i="1"/>
  <c r="AO343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C343" i="1"/>
  <c r="BK338" i="1"/>
  <c r="BJ338" i="1"/>
  <c r="BI338" i="1"/>
  <c r="BH338" i="1"/>
  <c r="BG338" i="1"/>
  <c r="BF338" i="1"/>
  <c r="BE338" i="1"/>
  <c r="BD338" i="1"/>
  <c r="BC338" i="1"/>
  <c r="BB338" i="1"/>
  <c r="BA338" i="1"/>
  <c r="AZ338" i="1"/>
  <c r="AY338" i="1"/>
  <c r="AX338" i="1"/>
  <c r="AW338" i="1"/>
  <c r="AV338" i="1"/>
  <c r="AU338" i="1"/>
  <c r="AT338" i="1"/>
  <c r="AS338" i="1"/>
  <c r="AR338" i="1"/>
  <c r="AQ338" i="1"/>
  <c r="AP338" i="1"/>
  <c r="AO338" i="1"/>
  <c r="AN338" i="1"/>
  <c r="AM338" i="1"/>
  <c r="AL338" i="1"/>
  <c r="AK338" i="1"/>
  <c r="AJ338" i="1"/>
  <c r="AI338" i="1"/>
  <c r="AH338" i="1"/>
  <c r="AG338" i="1"/>
  <c r="AF338" i="1"/>
  <c r="AE338" i="1"/>
  <c r="AD338" i="1"/>
  <c r="AC338" i="1"/>
  <c r="AB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K332" i="1"/>
  <c r="BJ332" i="1"/>
  <c r="BI332" i="1"/>
  <c r="BH332" i="1"/>
  <c r="BG332" i="1"/>
  <c r="BF332" i="1"/>
  <c r="BE332" i="1"/>
  <c r="BD332" i="1"/>
  <c r="BC332" i="1"/>
  <c r="BB332" i="1"/>
  <c r="BA332" i="1"/>
  <c r="AZ332" i="1"/>
  <c r="AY332" i="1"/>
  <c r="AX332" i="1"/>
  <c r="AW332" i="1"/>
  <c r="AV332" i="1"/>
  <c r="AU332" i="1"/>
  <c r="AT332" i="1"/>
  <c r="AS332" i="1"/>
  <c r="AR332" i="1"/>
  <c r="AQ332" i="1"/>
  <c r="AP332" i="1"/>
  <c r="AO332" i="1"/>
  <c r="AN332" i="1"/>
  <c r="AM332" i="1"/>
  <c r="AL332" i="1"/>
  <c r="AK332" i="1"/>
  <c r="AJ332" i="1"/>
  <c r="AI332" i="1"/>
  <c r="AH332" i="1"/>
  <c r="AG332" i="1"/>
  <c r="AF332" i="1"/>
  <c r="AE332" i="1"/>
  <c r="AD332" i="1"/>
  <c r="AC332" i="1"/>
  <c r="AB332" i="1"/>
  <c r="AA332" i="1"/>
  <c r="Z332" i="1"/>
  <c r="Y332" i="1"/>
  <c r="X332" i="1"/>
  <c r="W332" i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C332" i="1"/>
  <c r="BK326" i="1"/>
  <c r="BJ326" i="1"/>
  <c r="BI326" i="1"/>
  <c r="BH326" i="1"/>
  <c r="BG326" i="1"/>
  <c r="BF326" i="1"/>
  <c r="BE326" i="1"/>
  <c r="BD326" i="1"/>
  <c r="BC326" i="1"/>
  <c r="BB326" i="1"/>
  <c r="BA326" i="1"/>
  <c r="AZ326" i="1"/>
  <c r="AY326" i="1"/>
  <c r="AX326" i="1"/>
  <c r="AW326" i="1"/>
  <c r="AV326" i="1"/>
  <c r="AU326" i="1"/>
  <c r="AT326" i="1"/>
  <c r="AS326" i="1"/>
  <c r="AR326" i="1"/>
  <c r="AQ326" i="1"/>
  <c r="AP326" i="1"/>
  <c r="AO326" i="1"/>
  <c r="AN326" i="1"/>
  <c r="AM326" i="1"/>
  <c r="AL326" i="1"/>
  <c r="AK326" i="1"/>
  <c r="AJ326" i="1"/>
  <c r="AI326" i="1"/>
  <c r="AH326" i="1"/>
  <c r="AG326" i="1"/>
  <c r="AF326" i="1"/>
  <c r="AE326" i="1"/>
  <c r="AD326" i="1"/>
  <c r="AC326" i="1"/>
  <c r="AB326" i="1"/>
  <c r="AA326" i="1"/>
  <c r="Z326" i="1"/>
  <c r="Y326" i="1"/>
  <c r="X326" i="1"/>
  <c r="W326" i="1"/>
  <c r="V326" i="1"/>
  <c r="U326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C326" i="1"/>
  <c r="BK321" i="1"/>
  <c r="BJ321" i="1"/>
  <c r="BI321" i="1"/>
  <c r="BH321" i="1"/>
  <c r="BG321" i="1"/>
  <c r="BF321" i="1"/>
  <c r="BE321" i="1"/>
  <c r="BD321" i="1"/>
  <c r="BC321" i="1"/>
  <c r="BB321" i="1"/>
  <c r="BA321" i="1"/>
  <c r="AZ321" i="1"/>
  <c r="AY321" i="1"/>
  <c r="AX321" i="1"/>
  <c r="AW321" i="1"/>
  <c r="AV321" i="1"/>
  <c r="AU321" i="1"/>
  <c r="AT321" i="1"/>
  <c r="AS321" i="1"/>
  <c r="AR321" i="1"/>
  <c r="AQ321" i="1"/>
  <c r="AP321" i="1"/>
  <c r="AO321" i="1"/>
  <c r="AN321" i="1"/>
  <c r="AM321" i="1"/>
  <c r="AL321" i="1"/>
  <c r="AK321" i="1"/>
  <c r="AJ321" i="1"/>
  <c r="AI321" i="1"/>
  <c r="AH321" i="1"/>
  <c r="AG321" i="1"/>
  <c r="AF321" i="1"/>
  <c r="AE321" i="1"/>
  <c r="AD321" i="1"/>
  <c r="AC321" i="1"/>
  <c r="AB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C321" i="1"/>
  <c r="BK316" i="1"/>
  <c r="BJ316" i="1"/>
  <c r="BI316" i="1"/>
  <c r="BH316" i="1"/>
  <c r="BG316" i="1"/>
  <c r="BF316" i="1"/>
  <c r="BE316" i="1"/>
  <c r="BD316" i="1"/>
  <c r="BC316" i="1"/>
  <c r="BB316" i="1"/>
  <c r="BA316" i="1"/>
  <c r="AZ316" i="1"/>
  <c r="AY316" i="1"/>
  <c r="AX316" i="1"/>
  <c r="AW316" i="1"/>
  <c r="AV316" i="1"/>
  <c r="AU316" i="1"/>
  <c r="AT316" i="1"/>
  <c r="AS316" i="1"/>
  <c r="AR316" i="1"/>
  <c r="AQ316" i="1"/>
  <c r="AP316" i="1"/>
  <c r="AO316" i="1"/>
  <c r="AN316" i="1"/>
  <c r="AM316" i="1"/>
  <c r="AL316" i="1"/>
  <c r="AK316" i="1"/>
  <c r="AJ316" i="1"/>
  <c r="AI316" i="1"/>
  <c r="AH316" i="1"/>
  <c r="AG316" i="1"/>
  <c r="AF316" i="1"/>
  <c r="AE316" i="1"/>
  <c r="AD316" i="1"/>
  <c r="AC316" i="1"/>
  <c r="AB316" i="1"/>
  <c r="AA316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BK310" i="1"/>
  <c r="BJ310" i="1"/>
  <c r="BI310" i="1"/>
  <c r="BH310" i="1"/>
  <c r="BG310" i="1"/>
  <c r="BF310" i="1"/>
  <c r="BE310" i="1"/>
  <c r="BD310" i="1"/>
  <c r="BC310" i="1"/>
  <c r="BB310" i="1"/>
  <c r="BA310" i="1"/>
  <c r="AZ310" i="1"/>
  <c r="AY310" i="1"/>
  <c r="AX310" i="1"/>
  <c r="AW310" i="1"/>
  <c r="AV310" i="1"/>
  <c r="AU310" i="1"/>
  <c r="AT310" i="1"/>
  <c r="AS310" i="1"/>
  <c r="AR310" i="1"/>
  <c r="AQ310" i="1"/>
  <c r="AP310" i="1"/>
  <c r="AO310" i="1"/>
  <c r="AN310" i="1"/>
  <c r="AM310" i="1"/>
  <c r="AL310" i="1"/>
  <c r="AK310" i="1"/>
  <c r="AJ310" i="1"/>
  <c r="AI310" i="1"/>
  <c r="AH310" i="1"/>
  <c r="AG310" i="1"/>
  <c r="AF310" i="1"/>
  <c r="AE310" i="1"/>
  <c r="AD310" i="1"/>
  <c r="AC310" i="1"/>
  <c r="AB310" i="1"/>
  <c r="AA310" i="1"/>
  <c r="Z310" i="1"/>
  <c r="Y310" i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C310" i="1"/>
  <c r="BK305" i="1"/>
  <c r="BJ305" i="1"/>
  <c r="BI305" i="1"/>
  <c r="BH305" i="1"/>
  <c r="BG305" i="1"/>
  <c r="BF305" i="1"/>
  <c r="BE305" i="1"/>
  <c r="BD305" i="1"/>
  <c r="BC305" i="1"/>
  <c r="BB305" i="1"/>
  <c r="BA305" i="1"/>
  <c r="AZ305" i="1"/>
  <c r="AY305" i="1"/>
  <c r="AX305" i="1"/>
  <c r="AW305" i="1"/>
  <c r="AV305" i="1"/>
  <c r="AU305" i="1"/>
  <c r="AT305" i="1"/>
  <c r="AS305" i="1"/>
  <c r="AR305" i="1"/>
  <c r="AQ305" i="1"/>
  <c r="AP305" i="1"/>
  <c r="AO305" i="1"/>
  <c r="AN305" i="1"/>
  <c r="AM305" i="1"/>
  <c r="AL305" i="1"/>
  <c r="AK305" i="1"/>
  <c r="AJ305" i="1"/>
  <c r="AI305" i="1"/>
  <c r="AH305" i="1"/>
  <c r="AG305" i="1"/>
  <c r="AF305" i="1"/>
  <c r="AE305" i="1"/>
  <c r="AD305" i="1"/>
  <c r="AC305" i="1"/>
  <c r="AB305" i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BK300" i="1"/>
  <c r="BJ300" i="1"/>
  <c r="BI300" i="1"/>
  <c r="BH300" i="1"/>
  <c r="BG300" i="1"/>
  <c r="BF300" i="1"/>
  <c r="BE300" i="1"/>
  <c r="BD300" i="1"/>
  <c r="BC300" i="1"/>
  <c r="BB300" i="1"/>
  <c r="BA300" i="1"/>
  <c r="AZ300" i="1"/>
  <c r="AY300" i="1"/>
  <c r="AX300" i="1"/>
  <c r="AW300" i="1"/>
  <c r="AV300" i="1"/>
  <c r="AU300" i="1"/>
  <c r="AT300" i="1"/>
  <c r="AS300" i="1"/>
  <c r="AR300" i="1"/>
  <c r="AQ300" i="1"/>
  <c r="AP300" i="1"/>
  <c r="AO300" i="1"/>
  <c r="AN300" i="1"/>
  <c r="AM300" i="1"/>
  <c r="AL300" i="1"/>
  <c r="AK300" i="1"/>
  <c r="AJ300" i="1"/>
  <c r="AI300" i="1"/>
  <c r="AH300" i="1"/>
  <c r="AG300" i="1"/>
  <c r="AF300" i="1"/>
  <c r="AE300" i="1"/>
  <c r="AD300" i="1"/>
  <c r="AC300" i="1"/>
  <c r="AB300" i="1"/>
  <c r="AA300" i="1"/>
  <c r="Z300" i="1"/>
  <c r="Y300" i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C300" i="1"/>
  <c r="BK294" i="1"/>
  <c r="BJ294" i="1"/>
  <c r="BI294" i="1"/>
  <c r="BH294" i="1"/>
  <c r="BG294" i="1"/>
  <c r="BF294" i="1"/>
  <c r="BE294" i="1"/>
  <c r="BD294" i="1"/>
  <c r="BC294" i="1"/>
  <c r="BB294" i="1"/>
  <c r="BA294" i="1"/>
  <c r="AZ294" i="1"/>
  <c r="AY294" i="1"/>
  <c r="AX294" i="1"/>
  <c r="AW294" i="1"/>
  <c r="AV294" i="1"/>
  <c r="AU294" i="1"/>
  <c r="AT294" i="1"/>
  <c r="AS294" i="1"/>
  <c r="AR294" i="1"/>
  <c r="AQ294" i="1"/>
  <c r="AP294" i="1"/>
  <c r="AO294" i="1"/>
  <c r="AN294" i="1"/>
  <c r="AM294" i="1"/>
  <c r="AL294" i="1"/>
  <c r="AK294" i="1"/>
  <c r="AJ294" i="1"/>
  <c r="AI294" i="1"/>
  <c r="AH294" i="1"/>
  <c r="AG294" i="1"/>
  <c r="AF294" i="1"/>
  <c r="AE294" i="1"/>
  <c r="AD294" i="1"/>
  <c r="AC294" i="1"/>
  <c r="AB294" i="1"/>
  <c r="AA294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C294" i="1"/>
  <c r="BK288" i="1"/>
  <c r="BJ288" i="1"/>
  <c r="BI288" i="1"/>
  <c r="BH288" i="1"/>
  <c r="BG288" i="1"/>
  <c r="BF288" i="1"/>
  <c r="BE288" i="1"/>
  <c r="BD288" i="1"/>
  <c r="BC288" i="1"/>
  <c r="BB288" i="1"/>
  <c r="BA288" i="1"/>
  <c r="AZ288" i="1"/>
  <c r="AY288" i="1"/>
  <c r="AX288" i="1"/>
  <c r="AW288" i="1"/>
  <c r="AV288" i="1"/>
  <c r="AU288" i="1"/>
  <c r="AT288" i="1"/>
  <c r="AS288" i="1"/>
  <c r="AR288" i="1"/>
  <c r="AQ288" i="1"/>
  <c r="AP288" i="1"/>
  <c r="AO288" i="1"/>
  <c r="AN288" i="1"/>
  <c r="AM288" i="1"/>
  <c r="AL288" i="1"/>
  <c r="AK288" i="1"/>
  <c r="AJ288" i="1"/>
  <c r="AI288" i="1"/>
  <c r="AH288" i="1"/>
  <c r="AG288" i="1"/>
  <c r="AF288" i="1"/>
  <c r="AE288" i="1"/>
  <c r="AD288" i="1"/>
  <c r="AC288" i="1"/>
  <c r="AB288" i="1"/>
  <c r="AA288" i="1"/>
  <c r="Z288" i="1"/>
  <c r="Y288" i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C288" i="1"/>
  <c r="BK282" i="1"/>
  <c r="BJ282" i="1"/>
  <c r="BI282" i="1"/>
  <c r="BH282" i="1"/>
  <c r="BG282" i="1"/>
  <c r="BF282" i="1"/>
  <c r="BE282" i="1"/>
  <c r="BD282" i="1"/>
  <c r="BC282" i="1"/>
  <c r="BB282" i="1"/>
  <c r="BA282" i="1"/>
  <c r="AZ282" i="1"/>
  <c r="AY282" i="1"/>
  <c r="AX282" i="1"/>
  <c r="AW282" i="1"/>
  <c r="AV282" i="1"/>
  <c r="AU282" i="1"/>
  <c r="AT282" i="1"/>
  <c r="AS282" i="1"/>
  <c r="AR282" i="1"/>
  <c r="AQ282" i="1"/>
  <c r="AP282" i="1"/>
  <c r="AO282" i="1"/>
  <c r="AN282" i="1"/>
  <c r="AM282" i="1"/>
  <c r="AL282" i="1"/>
  <c r="AK282" i="1"/>
  <c r="AJ282" i="1"/>
  <c r="AI282" i="1"/>
  <c r="AH282" i="1"/>
  <c r="AG282" i="1"/>
  <c r="AF282" i="1"/>
  <c r="AE282" i="1"/>
  <c r="AD282" i="1"/>
  <c r="AC282" i="1"/>
  <c r="AB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BK277" i="1"/>
  <c r="BJ277" i="1"/>
  <c r="BI277" i="1"/>
  <c r="BH277" i="1"/>
  <c r="BG277" i="1"/>
  <c r="BF277" i="1"/>
  <c r="BE277" i="1"/>
  <c r="BD277" i="1"/>
  <c r="BC277" i="1"/>
  <c r="BB277" i="1"/>
  <c r="BA277" i="1"/>
  <c r="AZ277" i="1"/>
  <c r="AY277" i="1"/>
  <c r="AX277" i="1"/>
  <c r="AW277" i="1"/>
  <c r="AV277" i="1"/>
  <c r="AU277" i="1"/>
  <c r="AT277" i="1"/>
  <c r="AS277" i="1"/>
  <c r="AR277" i="1"/>
  <c r="AQ277" i="1"/>
  <c r="AP277" i="1"/>
  <c r="AO277" i="1"/>
  <c r="AN277" i="1"/>
  <c r="AM277" i="1"/>
  <c r="AL277" i="1"/>
  <c r="AK277" i="1"/>
  <c r="AJ277" i="1"/>
  <c r="AI277" i="1"/>
  <c r="AH277" i="1"/>
  <c r="AG277" i="1"/>
  <c r="AF277" i="1"/>
  <c r="AE277" i="1"/>
  <c r="AD277" i="1"/>
  <c r="AC277" i="1"/>
  <c r="AB277" i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C277" i="1"/>
  <c r="BK271" i="1"/>
  <c r="BJ271" i="1"/>
  <c r="BI271" i="1"/>
  <c r="BH271" i="1"/>
  <c r="BG271" i="1"/>
  <c r="BF271" i="1"/>
  <c r="BE271" i="1"/>
  <c r="BD271" i="1"/>
  <c r="BC271" i="1"/>
  <c r="BB271" i="1"/>
  <c r="BA271" i="1"/>
  <c r="AZ271" i="1"/>
  <c r="AY271" i="1"/>
  <c r="AX271" i="1"/>
  <c r="AW271" i="1"/>
  <c r="AV271" i="1"/>
  <c r="AU271" i="1"/>
  <c r="AT271" i="1"/>
  <c r="AS271" i="1"/>
  <c r="AR271" i="1"/>
  <c r="AQ271" i="1"/>
  <c r="AP271" i="1"/>
  <c r="AO271" i="1"/>
  <c r="AN271" i="1"/>
  <c r="AM271" i="1"/>
  <c r="AL271" i="1"/>
  <c r="AK271" i="1"/>
  <c r="AJ271" i="1"/>
  <c r="AI271" i="1"/>
  <c r="AH271" i="1"/>
  <c r="AG271" i="1"/>
  <c r="AF271" i="1"/>
  <c r="AE271" i="1"/>
  <c r="AD271" i="1"/>
  <c r="AC271" i="1"/>
  <c r="AB271" i="1"/>
  <c r="AA271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C271" i="1"/>
  <c r="BK266" i="1"/>
  <c r="BJ266" i="1"/>
  <c r="BI266" i="1"/>
  <c r="BH266" i="1"/>
  <c r="BG266" i="1"/>
  <c r="BF266" i="1"/>
  <c r="BE266" i="1"/>
  <c r="BD266" i="1"/>
  <c r="BC266" i="1"/>
  <c r="BB266" i="1"/>
  <c r="BA266" i="1"/>
  <c r="AZ266" i="1"/>
  <c r="AY266" i="1"/>
  <c r="AX266" i="1"/>
  <c r="AW266" i="1"/>
  <c r="AV266" i="1"/>
  <c r="AU266" i="1"/>
  <c r="AT266" i="1"/>
  <c r="AS266" i="1"/>
  <c r="AR266" i="1"/>
  <c r="AQ266" i="1"/>
  <c r="AP266" i="1"/>
  <c r="AO266" i="1"/>
  <c r="AN266" i="1"/>
  <c r="AM266" i="1"/>
  <c r="AL266" i="1"/>
  <c r="AK266" i="1"/>
  <c r="AJ266" i="1"/>
  <c r="AI266" i="1"/>
  <c r="AH266" i="1"/>
  <c r="AG266" i="1"/>
  <c r="AF266" i="1"/>
  <c r="AE266" i="1"/>
  <c r="AD266" i="1"/>
  <c r="AC266" i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BK261" i="1"/>
  <c r="BJ261" i="1"/>
  <c r="BI261" i="1"/>
  <c r="BH261" i="1"/>
  <c r="BG261" i="1"/>
  <c r="BF261" i="1"/>
  <c r="BE261" i="1"/>
  <c r="BD261" i="1"/>
  <c r="BC261" i="1"/>
  <c r="BB261" i="1"/>
  <c r="BA261" i="1"/>
  <c r="AZ261" i="1"/>
  <c r="AY261" i="1"/>
  <c r="AX261" i="1"/>
  <c r="AW261" i="1"/>
  <c r="AV261" i="1"/>
  <c r="AU261" i="1"/>
  <c r="AT261" i="1"/>
  <c r="AS261" i="1"/>
  <c r="AR261" i="1"/>
  <c r="AQ261" i="1"/>
  <c r="AP261" i="1"/>
  <c r="AO261" i="1"/>
  <c r="AN261" i="1"/>
  <c r="AM261" i="1"/>
  <c r="AL261" i="1"/>
  <c r="AK261" i="1"/>
  <c r="AJ261" i="1"/>
  <c r="AI261" i="1"/>
  <c r="AH261" i="1"/>
  <c r="AG261" i="1"/>
  <c r="AF261" i="1"/>
  <c r="AE261" i="1"/>
  <c r="AD261" i="1"/>
  <c r="AC261" i="1"/>
  <c r="AB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C261" i="1"/>
  <c r="BK254" i="1"/>
  <c r="BJ254" i="1"/>
  <c r="BI254" i="1"/>
  <c r="BH254" i="1"/>
  <c r="BG254" i="1"/>
  <c r="BF254" i="1"/>
  <c r="BE254" i="1"/>
  <c r="BD254" i="1"/>
  <c r="BC254" i="1"/>
  <c r="BB254" i="1"/>
  <c r="BA254" i="1"/>
  <c r="AZ254" i="1"/>
  <c r="AY254" i="1"/>
  <c r="AX254" i="1"/>
  <c r="AW254" i="1"/>
  <c r="AV254" i="1"/>
  <c r="AU254" i="1"/>
  <c r="AT254" i="1"/>
  <c r="AS254" i="1"/>
  <c r="AR254" i="1"/>
  <c r="AQ254" i="1"/>
  <c r="AP254" i="1"/>
  <c r="AO254" i="1"/>
  <c r="AN254" i="1"/>
  <c r="AM254" i="1"/>
  <c r="AL254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BK249" i="1"/>
  <c r="BJ249" i="1"/>
  <c r="BI249" i="1"/>
  <c r="BH249" i="1"/>
  <c r="BG249" i="1"/>
  <c r="BF249" i="1"/>
  <c r="BE249" i="1"/>
  <c r="BD249" i="1"/>
  <c r="BC249" i="1"/>
  <c r="BB249" i="1"/>
  <c r="BA249" i="1"/>
  <c r="AZ249" i="1"/>
  <c r="AY249" i="1"/>
  <c r="AX249" i="1"/>
  <c r="AW249" i="1"/>
  <c r="AV249" i="1"/>
  <c r="AU249" i="1"/>
  <c r="AT249" i="1"/>
  <c r="AS249" i="1"/>
  <c r="AR249" i="1"/>
  <c r="AQ249" i="1"/>
  <c r="AP249" i="1"/>
  <c r="AO249" i="1"/>
  <c r="AN249" i="1"/>
  <c r="AM249" i="1"/>
  <c r="AL249" i="1"/>
  <c r="AK249" i="1"/>
  <c r="AJ249" i="1"/>
  <c r="AI249" i="1"/>
  <c r="AH249" i="1"/>
  <c r="AG249" i="1"/>
  <c r="AF249" i="1"/>
  <c r="AE249" i="1"/>
  <c r="AD249" i="1"/>
  <c r="AC249" i="1"/>
  <c r="AB249" i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C249" i="1"/>
  <c r="BK243" i="1"/>
  <c r="BJ243" i="1"/>
  <c r="BI243" i="1"/>
  <c r="BH243" i="1"/>
  <c r="BG243" i="1"/>
  <c r="BF243" i="1"/>
  <c r="BE243" i="1"/>
  <c r="BD243" i="1"/>
  <c r="BC243" i="1"/>
  <c r="BB243" i="1"/>
  <c r="BA243" i="1"/>
  <c r="AZ243" i="1"/>
  <c r="AY243" i="1"/>
  <c r="AX243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C243" i="1"/>
  <c r="BK237" i="1"/>
  <c r="BJ237" i="1"/>
  <c r="BI237" i="1"/>
  <c r="BH237" i="1"/>
  <c r="BG237" i="1"/>
  <c r="BF237" i="1"/>
  <c r="BE237" i="1"/>
  <c r="BD237" i="1"/>
  <c r="BC237" i="1"/>
  <c r="BB237" i="1"/>
  <c r="BA237" i="1"/>
  <c r="AZ237" i="1"/>
  <c r="AY237" i="1"/>
  <c r="AX237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K231" i="1"/>
  <c r="BJ231" i="1"/>
  <c r="BI231" i="1"/>
  <c r="BH231" i="1"/>
  <c r="BG231" i="1"/>
  <c r="BF231" i="1"/>
  <c r="BE231" i="1"/>
  <c r="BD231" i="1"/>
  <c r="BC231" i="1"/>
  <c r="BB231" i="1"/>
  <c r="BA231" i="1"/>
  <c r="AZ231" i="1"/>
  <c r="AY231" i="1"/>
  <c r="AX231" i="1"/>
  <c r="AW231" i="1"/>
  <c r="AV231" i="1"/>
  <c r="AU231" i="1"/>
  <c r="AT231" i="1"/>
  <c r="AS231" i="1"/>
  <c r="AR231" i="1"/>
  <c r="AQ231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Y231" i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C231" i="1"/>
  <c r="BK226" i="1"/>
  <c r="BJ226" i="1"/>
  <c r="BI226" i="1"/>
  <c r="BH226" i="1"/>
  <c r="BG226" i="1"/>
  <c r="BF226" i="1"/>
  <c r="BE226" i="1"/>
  <c r="BD226" i="1"/>
  <c r="BC226" i="1"/>
  <c r="BB226" i="1"/>
  <c r="BA226" i="1"/>
  <c r="AZ226" i="1"/>
  <c r="AY226" i="1"/>
  <c r="AX226" i="1"/>
  <c r="AW226" i="1"/>
  <c r="AV226" i="1"/>
  <c r="AU226" i="1"/>
  <c r="AT226" i="1"/>
  <c r="AS226" i="1"/>
  <c r="AR226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C226" i="1"/>
  <c r="BK221" i="1"/>
  <c r="BJ221" i="1"/>
  <c r="BI221" i="1"/>
  <c r="BH221" i="1"/>
  <c r="BG221" i="1"/>
  <c r="BF221" i="1"/>
  <c r="BE221" i="1"/>
  <c r="BD221" i="1"/>
  <c r="BC221" i="1"/>
  <c r="BB221" i="1"/>
  <c r="BA221" i="1"/>
  <c r="AZ221" i="1"/>
  <c r="AY221" i="1"/>
  <c r="AX221" i="1"/>
  <c r="AW221" i="1"/>
  <c r="AV221" i="1"/>
  <c r="AU221" i="1"/>
  <c r="AT221" i="1"/>
  <c r="AS221" i="1"/>
  <c r="AR221" i="1"/>
  <c r="AQ221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C221" i="1"/>
  <c r="BK215" i="1"/>
  <c r="BJ215" i="1"/>
  <c r="BI215" i="1"/>
  <c r="BH215" i="1"/>
  <c r="BG215" i="1"/>
  <c r="BF215" i="1"/>
  <c r="BE215" i="1"/>
  <c r="BD215" i="1"/>
  <c r="BC215" i="1"/>
  <c r="BB215" i="1"/>
  <c r="BA215" i="1"/>
  <c r="AZ215" i="1"/>
  <c r="AY215" i="1"/>
  <c r="AX215" i="1"/>
  <c r="AW215" i="1"/>
  <c r="AV215" i="1"/>
  <c r="AU215" i="1"/>
  <c r="AT215" i="1"/>
  <c r="AS215" i="1"/>
  <c r="AR215" i="1"/>
  <c r="AQ215" i="1"/>
  <c r="AP215" i="1"/>
  <c r="AO215" i="1"/>
  <c r="AN215" i="1"/>
  <c r="AM215" i="1"/>
  <c r="AL215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K210" i="1"/>
  <c r="BJ210" i="1"/>
  <c r="BI210" i="1"/>
  <c r="BH210" i="1"/>
  <c r="BG210" i="1"/>
  <c r="BF210" i="1"/>
  <c r="BE210" i="1"/>
  <c r="BD210" i="1"/>
  <c r="BC210" i="1"/>
  <c r="BB210" i="1"/>
  <c r="BA210" i="1"/>
  <c r="AZ210" i="1"/>
  <c r="AY210" i="1"/>
  <c r="AX210" i="1"/>
  <c r="AW210" i="1"/>
  <c r="AV210" i="1"/>
  <c r="AU210" i="1"/>
  <c r="AT210" i="1"/>
  <c r="AS210" i="1"/>
  <c r="AR210" i="1"/>
  <c r="AQ210" i="1"/>
  <c r="AP210" i="1"/>
  <c r="AO210" i="1"/>
  <c r="AN210" i="1"/>
  <c r="AM210" i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K204" i="1"/>
  <c r="BJ204" i="1"/>
  <c r="BI204" i="1"/>
  <c r="BH204" i="1"/>
  <c r="BG204" i="1"/>
  <c r="BF204" i="1"/>
  <c r="BE204" i="1"/>
  <c r="BD204" i="1"/>
  <c r="BC204" i="1"/>
  <c r="BB204" i="1"/>
  <c r="BA204" i="1"/>
  <c r="AZ204" i="1"/>
  <c r="AY204" i="1"/>
  <c r="AX204" i="1"/>
  <c r="AW204" i="1"/>
  <c r="AV204" i="1"/>
  <c r="AU204" i="1"/>
  <c r="AT204" i="1"/>
  <c r="AS204" i="1"/>
  <c r="AR204" i="1"/>
  <c r="AQ204" i="1"/>
  <c r="AP204" i="1"/>
  <c r="AO204" i="1"/>
  <c r="AN204" i="1"/>
  <c r="AM204" i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BK197" i="1"/>
  <c r="BJ197" i="1"/>
  <c r="BI197" i="1"/>
  <c r="BH197" i="1"/>
  <c r="BG197" i="1"/>
  <c r="BF197" i="1"/>
  <c r="BE197" i="1"/>
  <c r="BD197" i="1"/>
  <c r="BC197" i="1"/>
  <c r="BB197" i="1"/>
  <c r="BA197" i="1"/>
  <c r="AZ197" i="1"/>
  <c r="AY197" i="1"/>
  <c r="AX197" i="1"/>
  <c r="AW197" i="1"/>
  <c r="AV197" i="1"/>
  <c r="AU197" i="1"/>
  <c r="AT197" i="1"/>
  <c r="AS197" i="1"/>
  <c r="AR197" i="1"/>
  <c r="AQ197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BK190" i="1"/>
  <c r="BJ190" i="1"/>
  <c r="BI190" i="1"/>
  <c r="BH190" i="1"/>
  <c r="BG190" i="1"/>
  <c r="BF190" i="1"/>
  <c r="BE190" i="1"/>
  <c r="BD190" i="1"/>
  <c r="BC190" i="1"/>
  <c r="BB190" i="1"/>
  <c r="BA190" i="1"/>
  <c r="AZ190" i="1"/>
  <c r="AY190" i="1"/>
  <c r="AX190" i="1"/>
  <c r="AW190" i="1"/>
  <c r="AV190" i="1"/>
  <c r="AU190" i="1"/>
  <c r="AT190" i="1"/>
  <c r="AS190" i="1"/>
  <c r="AR190" i="1"/>
  <c r="AQ190" i="1"/>
  <c r="AP190" i="1"/>
  <c r="AO190" i="1"/>
  <c r="AN190" i="1"/>
  <c r="AM190" i="1"/>
  <c r="AL190" i="1"/>
  <c r="AK190" i="1"/>
  <c r="AJ190" i="1"/>
  <c r="AI190" i="1"/>
  <c r="AH190" i="1"/>
  <c r="AG190" i="1"/>
  <c r="AF190" i="1"/>
  <c r="AE190" i="1"/>
  <c r="AD190" i="1"/>
  <c r="AC190" i="1"/>
  <c r="AB190" i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C190" i="1"/>
  <c r="BK182" i="1"/>
  <c r="BJ182" i="1"/>
  <c r="BI182" i="1"/>
  <c r="BH182" i="1"/>
  <c r="BG182" i="1"/>
  <c r="BF182" i="1"/>
  <c r="BE182" i="1"/>
  <c r="BD182" i="1"/>
  <c r="BC182" i="1"/>
  <c r="BB182" i="1"/>
  <c r="BA182" i="1"/>
  <c r="AZ182" i="1"/>
  <c r="AY182" i="1"/>
  <c r="AX182" i="1"/>
  <c r="AW182" i="1"/>
  <c r="AV182" i="1"/>
  <c r="AU182" i="1"/>
  <c r="AT182" i="1"/>
  <c r="AS182" i="1"/>
  <c r="AR182" i="1"/>
  <c r="AQ182" i="1"/>
  <c r="AP182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C182" i="1"/>
  <c r="BK173" i="1"/>
  <c r="BJ173" i="1"/>
  <c r="BI173" i="1"/>
  <c r="BH173" i="1"/>
  <c r="BG173" i="1"/>
  <c r="BF173" i="1"/>
  <c r="BE173" i="1"/>
  <c r="BD173" i="1"/>
  <c r="BC173" i="1"/>
  <c r="BB173" i="1"/>
  <c r="BA173" i="1"/>
  <c r="AZ173" i="1"/>
  <c r="AY173" i="1"/>
  <c r="AX173" i="1"/>
  <c r="AW173" i="1"/>
  <c r="AV173" i="1"/>
  <c r="AU173" i="1"/>
  <c r="AT173" i="1"/>
  <c r="AS173" i="1"/>
  <c r="AR173" i="1"/>
  <c r="AQ173" i="1"/>
  <c r="AP173" i="1"/>
  <c r="AO173" i="1"/>
  <c r="AN173" i="1"/>
  <c r="AM173" i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C173" i="1"/>
  <c r="BK167" i="1"/>
  <c r="BJ167" i="1"/>
  <c r="BI167" i="1"/>
  <c r="BH167" i="1"/>
  <c r="BG167" i="1"/>
  <c r="BF167" i="1"/>
  <c r="BE167" i="1"/>
  <c r="BD167" i="1"/>
  <c r="BC167" i="1"/>
  <c r="BB167" i="1"/>
  <c r="BA167" i="1"/>
  <c r="AZ167" i="1"/>
  <c r="AY167" i="1"/>
  <c r="AX167" i="1"/>
  <c r="AW167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BK159" i="1"/>
  <c r="BJ159" i="1"/>
  <c r="BI159" i="1"/>
  <c r="BH159" i="1"/>
  <c r="BG159" i="1"/>
  <c r="BF159" i="1"/>
  <c r="BE159" i="1"/>
  <c r="BD159" i="1"/>
  <c r="BC159" i="1"/>
  <c r="BB159" i="1"/>
  <c r="BA159" i="1"/>
  <c r="AZ159" i="1"/>
  <c r="AY159" i="1"/>
  <c r="AX159" i="1"/>
  <c r="AW159" i="1"/>
  <c r="AV159" i="1"/>
  <c r="AU159" i="1"/>
  <c r="AT159" i="1"/>
  <c r="AS159" i="1"/>
  <c r="AR159" i="1"/>
  <c r="AQ159" i="1"/>
  <c r="AP159" i="1"/>
  <c r="AO159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BK151" i="1"/>
  <c r="BJ151" i="1"/>
  <c r="BI151" i="1"/>
  <c r="BH151" i="1"/>
  <c r="BG151" i="1"/>
  <c r="BF151" i="1"/>
  <c r="BE151" i="1"/>
  <c r="BD151" i="1"/>
  <c r="BC151" i="1"/>
  <c r="BB151" i="1"/>
  <c r="BA151" i="1"/>
  <c r="AZ151" i="1"/>
  <c r="AY151" i="1"/>
  <c r="AX151" i="1"/>
  <c r="AW151" i="1"/>
  <c r="AV151" i="1"/>
  <c r="AU151" i="1"/>
  <c r="AT151" i="1"/>
  <c r="AS151" i="1"/>
  <c r="AR151" i="1"/>
  <c r="AQ151" i="1"/>
  <c r="AP151" i="1"/>
  <c r="AO151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BK141" i="1"/>
  <c r="BJ141" i="1"/>
  <c r="BI141" i="1"/>
  <c r="BH141" i="1"/>
  <c r="BG141" i="1"/>
  <c r="BF141" i="1"/>
  <c r="BE141" i="1"/>
  <c r="BD141" i="1"/>
  <c r="BC141" i="1"/>
  <c r="BB141" i="1"/>
  <c r="BA141" i="1"/>
  <c r="AZ141" i="1"/>
  <c r="AY141" i="1"/>
  <c r="AX141" i="1"/>
  <c r="AW141" i="1"/>
  <c r="AV141" i="1"/>
  <c r="AU141" i="1"/>
  <c r="AT141" i="1"/>
  <c r="AS141" i="1"/>
  <c r="AR141" i="1"/>
  <c r="AQ141" i="1"/>
  <c r="AP141" i="1"/>
  <c r="AO141" i="1"/>
  <c r="AN141" i="1"/>
  <c r="AM141" i="1"/>
  <c r="AL141" i="1"/>
  <c r="AK141" i="1"/>
  <c r="AJ141" i="1"/>
  <c r="AI141" i="1"/>
  <c r="AH141" i="1"/>
  <c r="AG141" i="1"/>
  <c r="AF141" i="1"/>
  <c r="AE141" i="1"/>
  <c r="AD141" i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BK135" i="1"/>
  <c r="BJ135" i="1"/>
  <c r="BI135" i="1"/>
  <c r="BH135" i="1"/>
  <c r="BG135" i="1"/>
  <c r="BF135" i="1"/>
  <c r="BE135" i="1"/>
  <c r="BD135" i="1"/>
  <c r="BC135" i="1"/>
  <c r="BB135" i="1"/>
  <c r="BA135" i="1"/>
  <c r="AZ135" i="1"/>
  <c r="AY135" i="1"/>
  <c r="AX135" i="1"/>
  <c r="AW135" i="1"/>
  <c r="AV135" i="1"/>
  <c r="AU135" i="1"/>
  <c r="AT135" i="1"/>
  <c r="AS135" i="1"/>
  <c r="AR135" i="1"/>
  <c r="AQ135" i="1"/>
  <c r="AP135" i="1"/>
  <c r="AO135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BK129" i="1"/>
  <c r="BJ129" i="1"/>
  <c r="BI129" i="1"/>
  <c r="BH129" i="1"/>
  <c r="BG129" i="1"/>
  <c r="BF129" i="1"/>
  <c r="BE129" i="1"/>
  <c r="BD129" i="1"/>
  <c r="BC129" i="1"/>
  <c r="BB129" i="1"/>
  <c r="BA129" i="1"/>
  <c r="AZ129" i="1"/>
  <c r="AY129" i="1"/>
  <c r="AX129" i="1"/>
  <c r="AW129" i="1"/>
  <c r="AV129" i="1"/>
  <c r="AU129" i="1"/>
  <c r="AT129" i="1"/>
  <c r="AS129" i="1"/>
  <c r="AR129" i="1"/>
  <c r="AQ129" i="1"/>
  <c r="AP129" i="1"/>
  <c r="AO129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BK123" i="1"/>
  <c r="BJ123" i="1"/>
  <c r="BI123" i="1"/>
  <c r="BH123" i="1"/>
  <c r="BG123" i="1"/>
  <c r="BF123" i="1"/>
  <c r="BE123" i="1"/>
  <c r="BD123" i="1"/>
  <c r="BC123" i="1"/>
  <c r="BB123" i="1"/>
  <c r="BA123" i="1"/>
  <c r="AZ123" i="1"/>
  <c r="AY123" i="1"/>
  <c r="AX123" i="1"/>
  <c r="AW123" i="1"/>
  <c r="AV123" i="1"/>
  <c r="AU123" i="1"/>
  <c r="AT123" i="1"/>
  <c r="AS123" i="1"/>
  <c r="AR123" i="1"/>
  <c r="AQ123" i="1"/>
  <c r="AP123" i="1"/>
  <c r="AO123" i="1"/>
  <c r="AN123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BK118" i="1"/>
  <c r="BJ118" i="1"/>
  <c r="BI118" i="1"/>
  <c r="BH118" i="1"/>
  <c r="BG118" i="1"/>
  <c r="BF118" i="1"/>
  <c r="BE118" i="1"/>
  <c r="BD118" i="1"/>
  <c r="BC118" i="1"/>
  <c r="BB118" i="1"/>
  <c r="BA118" i="1"/>
  <c r="AZ118" i="1"/>
  <c r="AY118" i="1"/>
  <c r="AX118" i="1"/>
  <c r="AW118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K109" i="1"/>
  <c r="BJ109" i="1"/>
  <c r="BI109" i="1"/>
  <c r="BH109" i="1"/>
  <c r="BG109" i="1"/>
  <c r="BF109" i="1"/>
  <c r="BE109" i="1"/>
  <c r="BD109" i="1"/>
  <c r="BC109" i="1"/>
  <c r="BB109" i="1"/>
  <c r="BA109" i="1"/>
  <c r="AZ109" i="1"/>
  <c r="AY109" i="1"/>
  <c r="AX109" i="1"/>
  <c r="AW109" i="1"/>
  <c r="AV109" i="1"/>
  <c r="AU109" i="1"/>
  <c r="AT109" i="1"/>
  <c r="AS109" i="1"/>
  <c r="AR109" i="1"/>
  <c r="AQ109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K104" i="1"/>
  <c r="BJ104" i="1"/>
  <c r="BI104" i="1"/>
  <c r="BH104" i="1"/>
  <c r="BG104" i="1"/>
  <c r="BF104" i="1"/>
  <c r="BE104" i="1"/>
  <c r="BD104" i="1"/>
  <c r="BC104" i="1"/>
  <c r="BB104" i="1"/>
  <c r="BA104" i="1"/>
  <c r="AZ104" i="1"/>
  <c r="AY104" i="1"/>
  <c r="AX104" i="1"/>
  <c r="AW104" i="1"/>
  <c r="AV104" i="1"/>
  <c r="AU104" i="1"/>
  <c r="AT104" i="1"/>
  <c r="AS104" i="1"/>
  <c r="AR104" i="1"/>
  <c r="AQ104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K93" i="1"/>
  <c r="BJ93" i="1"/>
  <c r="BI93" i="1"/>
  <c r="BH93" i="1"/>
  <c r="BG93" i="1"/>
  <c r="BF93" i="1"/>
  <c r="BE93" i="1"/>
  <c r="BD93" i="1"/>
  <c r="BC93" i="1"/>
  <c r="BB93" i="1"/>
  <c r="BA93" i="1"/>
  <c r="AZ93" i="1"/>
  <c r="AY93" i="1"/>
  <c r="AX93" i="1"/>
  <c r="AW93" i="1"/>
  <c r="AV93" i="1"/>
  <c r="AU93" i="1"/>
  <c r="AT93" i="1"/>
  <c r="AS93" i="1"/>
  <c r="AR93" i="1"/>
  <c r="AQ93" i="1"/>
  <c r="AP93" i="1"/>
  <c r="AO93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K87" i="1"/>
  <c r="BJ87" i="1"/>
  <c r="BI87" i="1"/>
  <c r="BH87" i="1"/>
  <c r="BG87" i="1"/>
  <c r="BF87" i="1"/>
  <c r="BE87" i="1"/>
  <c r="BD87" i="1"/>
  <c r="BC87" i="1"/>
  <c r="BB87" i="1"/>
  <c r="BA87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K78" i="1"/>
  <c r="BJ78" i="1"/>
  <c r="BI78" i="1"/>
  <c r="BH78" i="1"/>
  <c r="BG78" i="1"/>
  <c r="BF78" i="1"/>
  <c r="BE78" i="1"/>
  <c r="BD78" i="1"/>
  <c r="BC78" i="1"/>
  <c r="BB78" i="1"/>
  <c r="BA78" i="1"/>
  <c r="AZ78" i="1"/>
  <c r="AY78" i="1"/>
  <c r="AX78" i="1"/>
  <c r="AW78" i="1"/>
  <c r="AV78" i="1"/>
  <c r="AU78" i="1"/>
  <c r="AT78" i="1"/>
  <c r="AS78" i="1"/>
  <c r="AR78" i="1"/>
  <c r="AQ78" i="1"/>
  <c r="AP78" i="1"/>
  <c r="AO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K71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K64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<sst xmlns="http://schemas.openxmlformats.org/spreadsheetml/2006/main" count="422" uniqueCount="178">
  <si>
    <t>DEM</t>
  </si>
  <si>
    <t>REP</t>
  </si>
  <si>
    <t>LIB</t>
  </si>
  <si>
    <t>PF</t>
  </si>
  <si>
    <t>NPP</t>
  </si>
  <si>
    <t>US Congressional 1</t>
  </si>
  <si>
    <t>Butte</t>
  </si>
  <si>
    <t>Glenn</t>
  </si>
  <si>
    <t>Lake</t>
  </si>
  <si>
    <t>Lassen</t>
  </si>
  <si>
    <t>Mendocino</t>
  </si>
  <si>
    <t>Plumas</t>
  </si>
  <si>
    <t>Sierra</t>
  </si>
  <si>
    <t>Sonoma</t>
  </si>
  <si>
    <t>Tehama</t>
  </si>
  <si>
    <t>District Totals</t>
  </si>
  <si>
    <t>Percent</t>
  </si>
  <si>
    <t>US Congressional 2</t>
  </si>
  <si>
    <t>Del Norte</t>
  </si>
  <si>
    <t>Humboldt</t>
  </si>
  <si>
    <t>Marin</t>
  </si>
  <si>
    <t>Modoc</t>
  </si>
  <si>
    <t>Shasta</t>
  </si>
  <si>
    <t>Siskiyou</t>
  </si>
  <si>
    <t>Trinity</t>
  </si>
  <si>
    <t>US Congressional 3</t>
  </si>
  <si>
    <t>El Dorado</t>
  </si>
  <si>
    <t>Nevada</t>
  </si>
  <si>
    <t>Placer</t>
  </si>
  <si>
    <t>Sacramento</t>
  </si>
  <si>
    <t>US Congressional 4</t>
  </si>
  <si>
    <t>Colusa</t>
  </si>
  <si>
    <t>Napa</t>
  </si>
  <si>
    <t>Sutter</t>
  </si>
  <si>
    <t>Yolo</t>
  </si>
  <si>
    <t>Yuba</t>
  </si>
  <si>
    <t>US Congressional 5</t>
  </si>
  <si>
    <t>Alpine</t>
  </si>
  <si>
    <t>Amador</t>
  </si>
  <si>
    <t>Calaveras</t>
  </si>
  <si>
    <t>Fresno</t>
  </si>
  <si>
    <t>Inyo</t>
  </si>
  <si>
    <t>Madera</t>
  </si>
  <si>
    <t>Mariposa</t>
  </si>
  <si>
    <t>Mono</t>
  </si>
  <si>
    <t>San Joaquin</t>
  </si>
  <si>
    <t>Stanislaus</t>
  </si>
  <si>
    <t>Tuolumne</t>
  </si>
  <si>
    <t>US Congressional 6</t>
  </si>
  <si>
    <t>US Congressional 7</t>
  </si>
  <si>
    <t>US Congressional 8</t>
  </si>
  <si>
    <t>Contra Costa</t>
  </si>
  <si>
    <t>Solano</t>
  </si>
  <si>
    <t>US Congressional 9</t>
  </si>
  <si>
    <t>US Congressional 10</t>
  </si>
  <si>
    <t>Alameda</t>
  </si>
  <si>
    <t>US Congressional 11</t>
  </si>
  <si>
    <t>San Francisco</t>
  </si>
  <si>
    <t>US Congressional 12</t>
  </si>
  <si>
    <t>US Congressional 13</t>
  </si>
  <si>
    <t>Merced</t>
  </si>
  <si>
    <t>US Congressional 14</t>
  </si>
  <si>
    <t>US Congressional 15</t>
  </si>
  <si>
    <t>San Mateo</t>
  </si>
  <si>
    <t>US Congressional 16</t>
  </si>
  <si>
    <t>Santa Clara</t>
  </si>
  <si>
    <t>US Congressional 17</t>
  </si>
  <si>
    <t>US Congressional 18</t>
  </si>
  <si>
    <t>Kings</t>
  </si>
  <si>
    <t>Monterey</t>
  </si>
  <si>
    <t>San Benito</t>
  </si>
  <si>
    <t>Santa Cruz</t>
  </si>
  <si>
    <t>US Congressional 19</t>
  </si>
  <si>
    <t>San Luis Obispo</t>
  </si>
  <si>
    <t>US Congressional 20</t>
  </si>
  <si>
    <t>Kern</t>
  </si>
  <si>
    <t>Tulare</t>
  </si>
  <si>
    <t>US Congressional 21</t>
  </si>
  <si>
    <t>US Congressional 22</t>
  </si>
  <si>
    <t>US Congressional 23</t>
  </si>
  <si>
    <t>Los Angeles</t>
  </si>
  <si>
    <t>Riverside</t>
  </si>
  <si>
    <t>San Bernardino</t>
  </si>
  <si>
    <t>US Congressional 24</t>
  </si>
  <si>
    <t>Santa Barbara</t>
  </si>
  <si>
    <t>Ventura</t>
  </si>
  <si>
    <t>US Congressional 25</t>
  </si>
  <si>
    <t>Imperial</t>
  </si>
  <si>
    <t>US Congressional 26</t>
  </si>
  <si>
    <t>US Congressional 27</t>
  </si>
  <si>
    <t>US Congressional 28</t>
  </si>
  <si>
    <t>US Congressional 29</t>
  </si>
  <si>
    <t>US Congressional 30</t>
  </si>
  <si>
    <t>US Congressional 31</t>
  </si>
  <si>
    <t>US Congressional 32</t>
  </si>
  <si>
    <t>US Congressional 33</t>
  </si>
  <si>
    <t>US Congressional 34</t>
  </si>
  <si>
    <t>US Congressional 35</t>
  </si>
  <si>
    <t>US Congressional 36</t>
  </si>
  <si>
    <t>US Congressional 37</t>
  </si>
  <si>
    <t>US Congressional 38</t>
  </si>
  <si>
    <t>Orange</t>
  </si>
  <si>
    <t>US Congressional 39</t>
  </si>
  <si>
    <t>US Congressional 40</t>
  </si>
  <si>
    <t>US Congressional 41</t>
  </si>
  <si>
    <t>US Congressional 42</t>
  </si>
  <si>
    <t>US Congressional 43</t>
  </si>
  <si>
    <t>US Congressional 44</t>
  </si>
  <si>
    <t>US Congressional 45</t>
  </si>
  <si>
    <t>US Congressional 46</t>
  </si>
  <si>
    <t>US Congressional 47</t>
  </si>
  <si>
    <t>US Congressional 48</t>
  </si>
  <si>
    <t>San Diego</t>
  </si>
  <si>
    <t>US Congressional 49</t>
  </si>
  <si>
    <t>US Congressional 50</t>
  </si>
  <si>
    <t>US Congressional 51</t>
  </si>
  <si>
    <t>US Congressional 52</t>
  </si>
  <si>
    <t>Akinyemi
Agbede</t>
  </si>
  <si>
    <t>Mohammad
Arif</t>
  </si>
  <si>
    <t>Larry
Azevedo</t>
  </si>
  <si>
    <t>Xavier
Becerra</t>
  </si>
  <si>
    <t>Carolina
Buhler</t>
  </si>
  <si>
    <t>Louis A.
De Barraicua</t>
  </si>
  <si>
    <t>Sophia
Edum-a-Sam</t>
  </si>
  <si>
    <t>Derek
Grasty</t>
  </si>
  <si>
    <t>Joel E.
Jacob</t>
  </si>
  <si>
    <t>Gary
Howard
Kidgell</t>
  </si>
  <si>
    <t>Matthew
Chase
Levy</t>
  </si>
  <si>
    <t>Matt
Mahan</t>
  </si>
  <si>
    <t>Barack D.
Obama Shaw</t>
  </si>
  <si>
    <t>Thunder
Parley</t>
  </si>
  <si>
    <t>Katie
Porter</t>
  </si>
  <si>
    <t>Raji
Rab</t>
  </si>
  <si>
    <t>Satish
Rao</t>
  </si>
  <si>
    <t>Scott P
Shields</t>
  </si>
  <si>
    <t>Tom
Steyer</t>
  </si>
  <si>
    <t>Eric
Swalwell</t>
  </si>
  <si>
    <t>Tony K.
Thurmond</t>
  </si>
  <si>
    <t>Antonio
Villaraigosa</t>
  </si>
  <si>
    <t>Betty T.
Yee</t>
  </si>
  <si>
    <t>Erin
"Zez"
Zezulak</t>
  </si>
  <si>
    <t>James
Athans Jr.</t>
  </si>
  <si>
    <t>Chad
Bianco</t>
  </si>
  <si>
    <t>Patricia
De Luca Basualdo</t>
  </si>
  <si>
    <t>Randeep S.
Dhillon</t>
  </si>
  <si>
    <t>Rafael M.
Hernandez</t>
  </si>
  <si>
    <t>Steve
Hilton</t>
  </si>
  <si>
    <t>Alicia
Olivia
Lapp</t>
  </si>
  <si>
    <t>Leo
Naranjo IV</t>
  </si>
  <si>
    <t>Tim
Nelson</t>
  </si>
  <si>
    <t>Gretha
Solórzano</t>
  </si>
  <si>
    <t>Leo
Samuel
Zacky</t>
  </si>
  <si>
    <t>David
Zickefoose</t>
  </si>
  <si>
    <t>Tom
Woodard</t>
  </si>
  <si>
    <t>Ramsey
Robinson</t>
  </si>
  <si>
    <t>Naomi
Bar-Lev</t>
  </si>
  <si>
    <t>Joseph
Cabrera</t>
  </si>
  <si>
    <t>Elaine
Culotti</t>
  </si>
  <si>
    <t>LivingForGod
AndCountry
DeMott</t>
  </si>
  <si>
    <t>Serge
Fiankan</t>
  </si>
  <si>
    <t>Lukasz
Adam
Filinski</t>
  </si>
  <si>
    <t>Max
Fomin</t>
  </si>
  <si>
    <t>Don J.
Grundmann</t>
  </si>
  <si>
    <t>Jon
Henderson</t>
  </si>
  <si>
    <t>Lewis
Herms</t>
  </si>
  <si>
    <t>Dawit
Kellel</t>
  </si>
  <si>
    <t>Anne
Komarovsk</t>
  </si>
  <si>
    <t>Duane
Terrence
Loynes Jr.</t>
  </si>
  <si>
    <t>Amanda
Martin</t>
  </si>
  <si>
    <t>Brent
Maupin</t>
  </si>
  <si>
    <t>Daniel
Mercuri</t>
  </si>
  <si>
    <t>Mauro
Alberto
Orozco</t>
  </si>
  <si>
    <t>Reza
Safarnejad</t>
  </si>
  <si>
    <t>Sam
Sandak</t>
  </si>
  <si>
    <t>Christine R.
Sarmiento</t>
  </si>
  <si>
    <t>Frederic C.
Schultz</t>
  </si>
  <si>
    <t>Margaret
Trowe</t>
  </si>
  <si>
    <t>Nancy D.
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</si>
</sst>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7.5"/>
      <color indexed="8"/>
      <name val="Arial"/>
      <family val="2"/>
    </font>
    <font>
      <b/>
      <sz val="7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1" fillId="0" borderId="0" xfId="0" applyFont="1"/>
    <xf numFmtId="49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49" fontId="1" fillId="2" borderId="0" xfId="0" applyNumberFormat="1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55"/>
  <sheetViews>
    <sheetView tabSelected="1" view="pageBreakPreview" zoomScaleNormal="100" zoomScaleSheetLayoutView="100" workbookViewId="0">
      <selection activeCell="C10" sqref="C10"/>
    </sheetView>
  </sheetViews>
  <sheetFormatPr defaultColWidth="7.6640625" defaultRowHeight="9.9" customHeight="1" x14ac:dyDescent="0.2"/>
  <cols>
    <col min="1" max="1" width="2.6640625" style="5" customWidth="1"/>
    <col min="2" max="2" width="20.6640625" style="13" customWidth="1"/>
    <col min="3" max="3" width="8.6640625" style="5" customWidth="1"/>
    <col min="4" max="4" width="9.6640625" style="5" customWidth="1"/>
    <col min="5" max="7" width="7.6640625" style="5"/>
    <col min="8" max="8" width="10.6640625" style="5" customWidth="1"/>
    <col min="9" max="9" width="9.88671875" style="5" customWidth="1"/>
    <col min="10" max="14" width="7.6640625" style="5"/>
    <col min="15" max="15" width="10.109375" style="5" customWidth="1"/>
    <col min="16" max="23" width="7.6640625" style="5"/>
    <col min="24" max="24" width="8.88671875" style="5" customWidth="1"/>
    <col min="25" max="28" width="7.6640625" style="5"/>
    <col min="29" max="29" width="13.6640625" style="5" customWidth="1"/>
    <col min="30" max="30" width="8.6640625" style="5" customWidth="1"/>
    <col min="31" max="37" width="7.6640625" style="5"/>
    <col min="38" max="38" width="8.44140625" style="5" customWidth="1"/>
    <col min="39" max="43" width="7.6640625" style="5"/>
    <col min="44" max="44" width="9.44140625" style="5" customWidth="1"/>
    <col min="45" max="47" width="7.6640625" style="5"/>
    <col min="48" max="48" width="8.88671875" style="5" customWidth="1"/>
    <col min="49" max="49" width="8.109375" style="5" customWidth="1"/>
    <col min="50" max="51" width="7.6640625" style="5"/>
    <col min="52" max="52" width="8.33203125" style="5" customWidth="1"/>
    <col min="53" max="57" width="7.6640625" style="5"/>
    <col min="58" max="58" width="8" style="5" customWidth="1"/>
    <col min="59" max="59" width="7.6640625" style="5"/>
    <col min="60" max="61" width="8.6640625" style="5" customWidth="1"/>
    <col min="62" max="16384" width="7.6640625" style="5"/>
  </cols>
  <sheetData>
    <row r="1" spans="1:63" s="14" customFormat="1" ht="30" customHeight="1" x14ac:dyDescent="0.2">
      <c r="C1" s="15" t="s">
        <v>117</v>
      </c>
      <c r="D1" s="15" t="s">
        <v>118</v>
      </c>
      <c r="E1" s="15" t="s">
        <v>119</v>
      </c>
      <c r="F1" s="15" t="s">
        <v>120</v>
      </c>
      <c r="G1" s="15" t="s">
        <v>121</v>
      </c>
      <c r="H1" s="15" t="s">
        <v>122</v>
      </c>
      <c r="I1" s="15" t="s">
        <v>123</v>
      </c>
      <c r="J1" s="15" t="s">
        <v>124</v>
      </c>
      <c r="K1" s="15" t="s">
        <v>125</v>
      </c>
      <c r="L1" s="15" t="s">
        <v>126</v>
      </c>
      <c r="M1" s="15" t="s">
        <v>127</v>
      </c>
      <c r="N1" s="15" t="s">
        <v>128</v>
      </c>
      <c r="O1" s="15" t="s">
        <v>129</v>
      </c>
      <c r="P1" s="15" t="s">
        <v>130</v>
      </c>
      <c r="Q1" s="15" t="s">
        <v>131</v>
      </c>
      <c r="R1" s="15" t="s">
        <v>132</v>
      </c>
      <c r="S1" s="15" t="s">
        <v>133</v>
      </c>
      <c r="T1" s="15" t="s">
        <v>134</v>
      </c>
      <c r="U1" s="15" t="s">
        <v>135</v>
      </c>
      <c r="V1" s="15" t="s">
        <v>136</v>
      </c>
      <c r="W1" s="15" t="s">
        <v>137</v>
      </c>
      <c r="X1" s="15" t="s">
        <v>138</v>
      </c>
      <c r="Y1" s="15" t="s">
        <v>139</v>
      </c>
      <c r="Z1" s="15" t="s">
        <v>140</v>
      </c>
      <c r="AA1" s="15" t="s">
        <v>141</v>
      </c>
      <c r="AB1" s="15" t="s">
        <v>142</v>
      </c>
      <c r="AC1" s="15" t="s">
        <v>143</v>
      </c>
      <c r="AD1" s="15" t="s">
        <v>144</v>
      </c>
      <c r="AE1" s="15" t="s">
        <v>145</v>
      </c>
      <c r="AF1" s="15" t="s">
        <v>146</v>
      </c>
      <c r="AG1" s="15" t="s">
        <v>147</v>
      </c>
      <c r="AH1" s="15" t="s">
        <v>148</v>
      </c>
      <c r="AI1" s="15" t="s">
        <v>149</v>
      </c>
      <c r="AJ1" s="15" t="s">
        <v>150</v>
      </c>
      <c r="AK1" s="15" t="s">
        <v>151</v>
      </c>
      <c r="AL1" s="15" t="s">
        <v>152</v>
      </c>
      <c r="AM1" s="15" t="s">
        <v>153</v>
      </c>
      <c r="AN1" s="15" t="s">
        <v>154</v>
      </c>
      <c r="AO1" s="15" t="s">
        <v>155</v>
      </c>
      <c r="AP1" s="15" t="s">
        <v>156</v>
      </c>
      <c r="AQ1" s="15" t="s">
        <v>157</v>
      </c>
      <c r="AR1" s="15" t="s">
        <v>158</v>
      </c>
      <c r="AS1" s="15" t="s">
        <v>159</v>
      </c>
      <c r="AT1" s="15" t="s">
        <v>160</v>
      </c>
      <c r="AU1" s="15" t="s">
        <v>161</v>
      </c>
      <c r="AV1" s="15" t="s">
        <v>162</v>
      </c>
      <c r="AW1" s="15" t="s">
        <v>163</v>
      </c>
      <c r="AX1" s="15" t="s">
        <v>164</v>
      </c>
      <c r="AY1" s="15" t="s">
        <v>165</v>
      </c>
      <c r="AZ1" s="15" t="s">
        <v>166</v>
      </c>
      <c r="BA1" s="15" t="s">
        <v>167</v>
      </c>
      <c r="BB1" s="15" t="s">
        <v>168</v>
      </c>
      <c r="BC1" s="15" t="s">
        <v>169</v>
      </c>
      <c r="BD1" s="15" t="s">
        <v>170</v>
      </c>
      <c r="BE1" s="15" t="s">
        <v>171</v>
      </c>
      <c r="BF1" s="15" t="s">
        <v>172</v>
      </c>
      <c r="BG1" s="15" t="s">
        <v>173</v>
      </c>
      <c r="BH1" s="15" t="s">
        <v>174</v>
      </c>
      <c r="BI1" s="15" t="s">
        <v>175</v>
      </c>
      <c r="BJ1" s="15" t="s">
        <v>176</v>
      </c>
      <c r="BK1" s="15" t="s">
        <v>177</v>
      </c>
    </row>
    <row r="2" spans="1:63" s="14" customFormat="1" ht="9.9" customHeight="1" x14ac:dyDescent="0.2"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  <c r="H2" s="15" t="s">
        <v>0</v>
      </c>
      <c r="I2" s="15" t="s">
        <v>0</v>
      </c>
      <c r="J2" s="15" t="s">
        <v>0</v>
      </c>
      <c r="K2" s="15" t="s">
        <v>0</v>
      </c>
      <c r="L2" s="15" t="s">
        <v>0</v>
      </c>
      <c r="M2" s="15" t="s">
        <v>0</v>
      </c>
      <c r="N2" s="15" t="s">
        <v>0</v>
      </c>
      <c r="O2" s="15" t="s">
        <v>0</v>
      </c>
      <c r="P2" s="15" t="s">
        <v>0</v>
      </c>
      <c r="Q2" s="15" t="s">
        <v>0</v>
      </c>
      <c r="R2" s="15" t="s">
        <v>0</v>
      </c>
      <c r="S2" s="15" t="s">
        <v>0</v>
      </c>
      <c r="T2" s="15" t="s">
        <v>0</v>
      </c>
      <c r="U2" s="15" t="s">
        <v>0</v>
      </c>
      <c r="V2" s="15" t="s">
        <v>0</v>
      </c>
      <c r="W2" s="15" t="s">
        <v>0</v>
      </c>
      <c r="X2" s="15" t="s">
        <v>0</v>
      </c>
      <c r="Y2" s="15" t="s">
        <v>0</v>
      </c>
      <c r="Z2" s="15" t="s">
        <v>0</v>
      </c>
      <c r="AA2" s="15" t="s">
        <v>1</v>
      </c>
      <c r="AB2" s="15" t="s">
        <v>1</v>
      </c>
      <c r="AC2" s="15" t="s">
        <v>1</v>
      </c>
      <c r="AD2" s="15" t="s">
        <v>1</v>
      </c>
      <c r="AE2" s="15" t="s">
        <v>1</v>
      </c>
      <c r="AF2" s="15" t="s">
        <v>1</v>
      </c>
      <c r="AG2" s="15" t="s">
        <v>1</v>
      </c>
      <c r="AH2" s="15" t="s">
        <v>1</v>
      </c>
      <c r="AI2" s="15" t="s">
        <v>1</v>
      </c>
      <c r="AJ2" s="15" t="s">
        <v>1</v>
      </c>
      <c r="AK2" s="15" t="s">
        <v>1</v>
      </c>
      <c r="AL2" s="15" t="s">
        <v>1</v>
      </c>
      <c r="AM2" s="15" t="s">
        <v>2</v>
      </c>
      <c r="AN2" s="15" t="s">
        <v>3</v>
      </c>
      <c r="AO2" s="15" t="s">
        <v>4</v>
      </c>
      <c r="AP2" s="15" t="s">
        <v>4</v>
      </c>
      <c r="AQ2" s="15" t="s">
        <v>4</v>
      </c>
      <c r="AR2" s="15" t="s">
        <v>4</v>
      </c>
      <c r="AS2" s="15" t="s">
        <v>4</v>
      </c>
      <c r="AT2" s="15" t="s">
        <v>4</v>
      </c>
      <c r="AU2" s="15" t="s">
        <v>4</v>
      </c>
      <c r="AV2" s="15" t="s">
        <v>4</v>
      </c>
      <c r="AW2" s="15" t="s">
        <v>4</v>
      </c>
      <c r="AX2" s="15" t="s">
        <v>4</v>
      </c>
      <c r="AY2" s="15" t="s">
        <v>4</v>
      </c>
      <c r="AZ2" s="15" t="s">
        <v>4</v>
      </c>
      <c r="BA2" s="15" t="s">
        <v>4</v>
      </c>
      <c r="BB2" s="15" t="s">
        <v>4</v>
      </c>
      <c r="BC2" s="15" t="s">
        <v>4</v>
      </c>
      <c r="BD2" s="15" t="s">
        <v>4</v>
      </c>
      <c r="BE2" s="15" t="s">
        <v>4</v>
      </c>
      <c r="BF2" s="15" t="s">
        <v>4</v>
      </c>
      <c r="BG2" s="15" t="s">
        <v>4</v>
      </c>
      <c r="BH2" s="15" t="s">
        <v>4</v>
      </c>
      <c r="BI2" s="15" t="s">
        <v>4</v>
      </c>
      <c r="BJ2" s="15" t="s">
        <v>4</v>
      </c>
      <c r="BK2" s="15" t="s">
        <v>4</v>
      </c>
    </row>
    <row r="3" spans="1:63" s="1" customFormat="1" ht="9.9" customHeight="1" x14ac:dyDescent="0.2">
      <c r="A3" s="3" t="s">
        <v>5</v>
      </c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s="1" customFormat="1" ht="9.9" customHeight="1" x14ac:dyDescent="0.2">
      <c r="B4" s="10" t="s">
        <v>6</v>
      </c>
      <c r="C4" s="4">
        <v>12</v>
      </c>
      <c r="D4" s="4">
        <v>22</v>
      </c>
      <c r="E4" s="4">
        <v>20</v>
      </c>
      <c r="F4" s="4">
        <v>10415</v>
      </c>
      <c r="G4" s="4">
        <v>97</v>
      </c>
      <c r="H4" s="4">
        <v>44</v>
      </c>
      <c r="I4" s="4">
        <v>10</v>
      </c>
      <c r="J4" s="4">
        <v>12</v>
      </c>
      <c r="K4" s="4">
        <v>2</v>
      </c>
      <c r="L4" s="4">
        <v>6</v>
      </c>
      <c r="M4" s="4">
        <v>47</v>
      </c>
      <c r="N4" s="4">
        <v>1692</v>
      </c>
      <c r="O4" s="4">
        <v>40</v>
      </c>
      <c r="P4" s="4">
        <v>41</v>
      </c>
      <c r="Q4" s="4">
        <v>3073</v>
      </c>
      <c r="R4" s="4">
        <v>9</v>
      </c>
      <c r="S4" s="4">
        <v>16</v>
      </c>
      <c r="T4" s="4">
        <v>22</v>
      </c>
      <c r="U4" s="4">
        <v>11748</v>
      </c>
      <c r="V4" s="4">
        <v>179</v>
      </c>
      <c r="W4" s="4">
        <v>469</v>
      </c>
      <c r="X4" s="4">
        <v>147</v>
      </c>
      <c r="Y4" s="4">
        <v>331</v>
      </c>
      <c r="Z4" s="4">
        <v>118</v>
      </c>
      <c r="AA4" s="4">
        <v>19</v>
      </c>
      <c r="AB4" s="4">
        <v>11574</v>
      </c>
      <c r="AC4" s="4">
        <v>14</v>
      </c>
      <c r="AD4" s="4">
        <v>219</v>
      </c>
      <c r="AE4" s="4">
        <v>28</v>
      </c>
      <c r="AF4" s="4">
        <v>19149</v>
      </c>
      <c r="AG4" s="4">
        <v>24</v>
      </c>
      <c r="AH4" s="4">
        <v>99</v>
      </c>
      <c r="AI4" s="4">
        <v>230</v>
      </c>
      <c r="AJ4" s="4">
        <v>93</v>
      </c>
      <c r="AK4" s="4">
        <v>268</v>
      </c>
      <c r="AL4" s="4">
        <v>24</v>
      </c>
      <c r="AM4" s="4">
        <v>143</v>
      </c>
      <c r="AN4" s="4">
        <v>385</v>
      </c>
      <c r="AO4" s="4">
        <v>20</v>
      </c>
      <c r="AP4" s="4">
        <v>51</v>
      </c>
      <c r="AQ4" s="4">
        <v>57</v>
      </c>
      <c r="AR4" s="4">
        <v>24</v>
      </c>
      <c r="AS4" s="4">
        <v>3</v>
      </c>
      <c r="AT4" s="4">
        <v>0</v>
      </c>
      <c r="AU4" s="4">
        <v>10</v>
      </c>
      <c r="AV4" s="4">
        <v>14</v>
      </c>
      <c r="AW4" s="4">
        <v>79</v>
      </c>
      <c r="AX4" s="4">
        <v>50</v>
      </c>
      <c r="AY4" s="4">
        <v>4</v>
      </c>
      <c r="AZ4" s="4">
        <v>2</v>
      </c>
      <c r="BA4" s="4">
        <v>13</v>
      </c>
      <c r="BB4" s="4">
        <v>44</v>
      </c>
      <c r="BC4" s="4">
        <v>21</v>
      </c>
      <c r="BD4" s="4">
        <v>41</v>
      </c>
      <c r="BE4" s="4">
        <v>3</v>
      </c>
      <c r="BF4" s="4">
        <v>3</v>
      </c>
      <c r="BG4" s="4">
        <v>3</v>
      </c>
      <c r="BH4" s="4">
        <v>42</v>
      </c>
      <c r="BI4" s="4">
        <v>34</v>
      </c>
      <c r="BJ4" s="4">
        <v>17</v>
      </c>
      <c r="BK4" s="4">
        <v>16</v>
      </c>
    </row>
    <row r="5" spans="1:63" s="1" customFormat="1" ht="9.9" customHeight="1" x14ac:dyDescent="0.2">
      <c r="B5" s="10" t="s">
        <v>7</v>
      </c>
      <c r="C5" s="4">
        <v>4</v>
      </c>
      <c r="D5" s="4">
        <v>3</v>
      </c>
      <c r="E5" s="4">
        <v>1</v>
      </c>
      <c r="F5" s="4">
        <v>769</v>
      </c>
      <c r="G5" s="4">
        <v>16</v>
      </c>
      <c r="H5" s="4">
        <v>1</v>
      </c>
      <c r="I5" s="4">
        <v>0</v>
      </c>
      <c r="J5" s="4">
        <v>10</v>
      </c>
      <c r="K5" s="4">
        <v>0</v>
      </c>
      <c r="L5" s="4">
        <v>1</v>
      </c>
      <c r="M5" s="4">
        <v>5</v>
      </c>
      <c r="N5" s="4">
        <v>97</v>
      </c>
      <c r="O5" s="4">
        <v>5</v>
      </c>
      <c r="P5" s="4">
        <v>4</v>
      </c>
      <c r="Q5" s="4">
        <v>127</v>
      </c>
      <c r="R5" s="4">
        <v>2</v>
      </c>
      <c r="S5" s="4">
        <v>2</v>
      </c>
      <c r="T5" s="4">
        <v>1</v>
      </c>
      <c r="U5" s="4">
        <v>722</v>
      </c>
      <c r="V5" s="4">
        <v>10</v>
      </c>
      <c r="W5" s="4">
        <v>23</v>
      </c>
      <c r="X5" s="4">
        <v>22</v>
      </c>
      <c r="Y5" s="4">
        <v>22</v>
      </c>
      <c r="Z5" s="4">
        <v>10</v>
      </c>
      <c r="AA5" s="4">
        <v>17</v>
      </c>
      <c r="AB5" s="4">
        <v>1851</v>
      </c>
      <c r="AC5" s="4">
        <v>1</v>
      </c>
      <c r="AD5" s="4">
        <v>25</v>
      </c>
      <c r="AE5" s="4">
        <v>7</v>
      </c>
      <c r="AF5" s="4">
        <v>2508</v>
      </c>
      <c r="AG5" s="4">
        <v>3</v>
      </c>
      <c r="AH5" s="4">
        <v>12</v>
      </c>
      <c r="AI5" s="4">
        <v>37</v>
      </c>
      <c r="AJ5" s="4">
        <v>10</v>
      </c>
      <c r="AK5" s="4">
        <v>38</v>
      </c>
      <c r="AL5" s="4">
        <v>2</v>
      </c>
      <c r="AM5" s="4">
        <v>9</v>
      </c>
      <c r="AN5" s="4">
        <v>31</v>
      </c>
      <c r="AO5" s="4">
        <v>4</v>
      </c>
      <c r="AP5" s="4">
        <v>5</v>
      </c>
      <c r="AQ5" s="4">
        <v>1</v>
      </c>
      <c r="AR5" s="4">
        <v>5</v>
      </c>
      <c r="AS5" s="4">
        <v>0</v>
      </c>
      <c r="AT5" s="4">
        <v>0</v>
      </c>
      <c r="AU5" s="4">
        <v>0</v>
      </c>
      <c r="AV5" s="4">
        <v>1</v>
      </c>
      <c r="AW5" s="4">
        <v>6</v>
      </c>
      <c r="AX5" s="4">
        <v>4</v>
      </c>
      <c r="AY5" s="4">
        <v>0</v>
      </c>
      <c r="AZ5" s="4">
        <v>0</v>
      </c>
      <c r="BA5" s="4">
        <v>0</v>
      </c>
      <c r="BB5" s="4">
        <v>2</v>
      </c>
      <c r="BC5" s="4">
        <v>0</v>
      </c>
      <c r="BD5" s="4">
        <v>3</v>
      </c>
      <c r="BE5" s="4">
        <v>1</v>
      </c>
      <c r="BF5" s="4">
        <v>0</v>
      </c>
      <c r="BG5" s="4">
        <v>0</v>
      </c>
      <c r="BH5" s="4">
        <v>3</v>
      </c>
      <c r="BI5" s="4">
        <v>9</v>
      </c>
      <c r="BJ5" s="4">
        <v>4</v>
      </c>
      <c r="BK5" s="4">
        <v>4</v>
      </c>
    </row>
    <row r="6" spans="1:63" s="1" customFormat="1" ht="9.9" customHeight="1" x14ac:dyDescent="0.2">
      <c r="B6" s="10" t="s">
        <v>8</v>
      </c>
      <c r="C6" s="4">
        <v>1</v>
      </c>
      <c r="D6" s="4">
        <v>3</v>
      </c>
      <c r="E6" s="4">
        <v>3</v>
      </c>
      <c r="F6" s="4">
        <v>2836</v>
      </c>
      <c r="G6" s="4">
        <v>25</v>
      </c>
      <c r="H6" s="4">
        <v>24</v>
      </c>
      <c r="I6" s="4">
        <v>2</v>
      </c>
      <c r="J6" s="4">
        <v>5</v>
      </c>
      <c r="K6" s="4">
        <v>0</v>
      </c>
      <c r="L6" s="4">
        <v>1</v>
      </c>
      <c r="M6" s="4">
        <v>19</v>
      </c>
      <c r="N6" s="4">
        <v>415</v>
      </c>
      <c r="O6" s="4">
        <v>17</v>
      </c>
      <c r="P6" s="4">
        <v>3</v>
      </c>
      <c r="Q6" s="4">
        <v>1138</v>
      </c>
      <c r="R6" s="4">
        <v>0</v>
      </c>
      <c r="S6" s="4">
        <v>0</v>
      </c>
      <c r="T6" s="4">
        <v>5</v>
      </c>
      <c r="U6" s="4">
        <v>3008</v>
      </c>
      <c r="V6" s="4">
        <v>54</v>
      </c>
      <c r="W6" s="4">
        <v>93</v>
      </c>
      <c r="X6" s="4">
        <v>35</v>
      </c>
      <c r="Y6" s="4">
        <v>70</v>
      </c>
      <c r="Z6" s="4">
        <v>22</v>
      </c>
      <c r="AA6" s="4">
        <v>1</v>
      </c>
      <c r="AB6" s="4">
        <v>2648</v>
      </c>
      <c r="AC6" s="4">
        <v>5</v>
      </c>
      <c r="AD6" s="4">
        <v>34</v>
      </c>
      <c r="AE6" s="4">
        <v>8</v>
      </c>
      <c r="AF6" s="4">
        <v>4239</v>
      </c>
      <c r="AG6" s="4">
        <v>17</v>
      </c>
      <c r="AH6" s="4">
        <v>6</v>
      </c>
      <c r="AI6" s="4">
        <v>21</v>
      </c>
      <c r="AJ6" s="4">
        <v>13</v>
      </c>
      <c r="AK6" s="4">
        <v>92</v>
      </c>
      <c r="AL6" s="4">
        <v>14</v>
      </c>
      <c r="AM6" s="4">
        <v>46</v>
      </c>
      <c r="AN6" s="4">
        <v>58</v>
      </c>
      <c r="AO6" s="4">
        <v>4</v>
      </c>
      <c r="AP6" s="4">
        <v>12</v>
      </c>
      <c r="AQ6" s="4">
        <v>22</v>
      </c>
      <c r="AR6" s="4">
        <v>7</v>
      </c>
      <c r="AS6" s="4">
        <v>1</v>
      </c>
      <c r="AT6" s="4">
        <v>1</v>
      </c>
      <c r="AU6" s="4">
        <v>2</v>
      </c>
      <c r="AV6" s="4">
        <v>1</v>
      </c>
      <c r="AW6" s="4">
        <v>20</v>
      </c>
      <c r="AX6" s="4">
        <v>11</v>
      </c>
      <c r="AY6" s="4">
        <v>1</v>
      </c>
      <c r="AZ6" s="4">
        <v>1</v>
      </c>
      <c r="BA6" s="4">
        <v>3</v>
      </c>
      <c r="BB6" s="4">
        <v>18</v>
      </c>
      <c r="BC6" s="4">
        <v>6</v>
      </c>
      <c r="BD6" s="4">
        <v>16</v>
      </c>
      <c r="BE6" s="4">
        <v>3</v>
      </c>
      <c r="BF6" s="4">
        <v>0</v>
      </c>
      <c r="BG6" s="4">
        <v>0</v>
      </c>
      <c r="BH6" s="4">
        <v>2</v>
      </c>
      <c r="BI6" s="4">
        <v>5</v>
      </c>
      <c r="BJ6" s="4">
        <v>0</v>
      </c>
      <c r="BK6" s="4">
        <v>16</v>
      </c>
    </row>
    <row r="7" spans="1:63" s="1" customFormat="1" ht="9.9" customHeight="1" x14ac:dyDescent="0.2">
      <c r="B7" s="10" t="s">
        <v>9</v>
      </c>
      <c r="C7" s="4">
        <v>0</v>
      </c>
      <c r="D7" s="4">
        <v>0</v>
      </c>
      <c r="E7" s="4">
        <v>0</v>
      </c>
      <c r="F7" s="4">
        <v>597</v>
      </c>
      <c r="G7" s="4">
        <v>7</v>
      </c>
      <c r="H7" s="4">
        <v>1</v>
      </c>
      <c r="I7" s="4">
        <v>3</v>
      </c>
      <c r="J7" s="4">
        <v>4</v>
      </c>
      <c r="K7" s="4">
        <v>0</v>
      </c>
      <c r="L7" s="4">
        <v>0</v>
      </c>
      <c r="M7" s="4">
        <v>7</v>
      </c>
      <c r="N7" s="4">
        <v>67</v>
      </c>
      <c r="O7" s="4">
        <v>3</v>
      </c>
      <c r="P7" s="4">
        <v>5</v>
      </c>
      <c r="Q7" s="4">
        <v>188</v>
      </c>
      <c r="R7" s="4">
        <v>0</v>
      </c>
      <c r="S7" s="4">
        <v>3</v>
      </c>
      <c r="T7" s="4">
        <v>1</v>
      </c>
      <c r="U7" s="4">
        <v>425</v>
      </c>
      <c r="V7" s="4">
        <v>22</v>
      </c>
      <c r="W7" s="4">
        <v>78</v>
      </c>
      <c r="X7" s="4">
        <v>12</v>
      </c>
      <c r="Y7" s="4">
        <v>45</v>
      </c>
      <c r="Z7" s="4">
        <v>16</v>
      </c>
      <c r="AA7" s="4">
        <v>1</v>
      </c>
      <c r="AB7" s="4">
        <v>3193</v>
      </c>
      <c r="AC7" s="4">
        <v>0</v>
      </c>
      <c r="AD7" s="4">
        <v>17</v>
      </c>
      <c r="AE7" s="4">
        <v>8</v>
      </c>
      <c r="AF7" s="4">
        <v>2389</v>
      </c>
      <c r="AG7" s="4">
        <v>2</v>
      </c>
      <c r="AH7" s="4">
        <v>15</v>
      </c>
      <c r="AI7" s="4">
        <v>19</v>
      </c>
      <c r="AJ7" s="4">
        <v>8</v>
      </c>
      <c r="AK7" s="4">
        <v>30</v>
      </c>
      <c r="AL7" s="4">
        <v>3</v>
      </c>
      <c r="AM7" s="4">
        <v>5</v>
      </c>
      <c r="AN7" s="4">
        <v>15</v>
      </c>
      <c r="AO7" s="4">
        <v>4</v>
      </c>
      <c r="AP7" s="4">
        <v>3</v>
      </c>
      <c r="AQ7" s="4">
        <v>4</v>
      </c>
      <c r="AR7" s="4">
        <v>4</v>
      </c>
      <c r="AS7" s="4">
        <v>0</v>
      </c>
      <c r="AT7" s="4">
        <v>1</v>
      </c>
      <c r="AU7" s="4">
        <v>0</v>
      </c>
      <c r="AV7" s="4">
        <v>0</v>
      </c>
      <c r="AW7" s="4">
        <v>5</v>
      </c>
      <c r="AX7" s="4">
        <v>16</v>
      </c>
      <c r="AY7" s="4">
        <v>3</v>
      </c>
      <c r="AZ7" s="4">
        <v>1</v>
      </c>
      <c r="BA7" s="4">
        <v>2</v>
      </c>
      <c r="BB7" s="4">
        <v>3</v>
      </c>
      <c r="BC7" s="4">
        <v>2</v>
      </c>
      <c r="BD7" s="4">
        <v>4</v>
      </c>
      <c r="BE7" s="4">
        <v>3</v>
      </c>
      <c r="BF7" s="4">
        <v>0</v>
      </c>
      <c r="BG7" s="4">
        <v>1</v>
      </c>
      <c r="BH7" s="4">
        <v>2</v>
      </c>
      <c r="BI7" s="4">
        <v>2</v>
      </c>
      <c r="BJ7" s="4">
        <v>1</v>
      </c>
      <c r="BK7" s="4">
        <v>4</v>
      </c>
    </row>
    <row r="8" spans="1:63" s="1" customFormat="1" ht="9.9" customHeight="1" x14ac:dyDescent="0.2">
      <c r="B8" s="10" t="s">
        <v>10</v>
      </c>
      <c r="C8" s="4">
        <v>2</v>
      </c>
      <c r="D8" s="4">
        <v>2</v>
      </c>
      <c r="E8" s="4">
        <v>0</v>
      </c>
      <c r="F8" s="4">
        <v>3397</v>
      </c>
      <c r="G8" s="4">
        <v>18</v>
      </c>
      <c r="H8" s="4">
        <v>14</v>
      </c>
      <c r="I8" s="4">
        <v>1</v>
      </c>
      <c r="J8" s="4">
        <v>0</v>
      </c>
      <c r="K8" s="4">
        <v>2</v>
      </c>
      <c r="L8" s="4">
        <v>2</v>
      </c>
      <c r="M8" s="4">
        <v>12</v>
      </c>
      <c r="N8" s="4">
        <v>370</v>
      </c>
      <c r="O8" s="4">
        <v>17</v>
      </c>
      <c r="P8" s="4">
        <v>11</v>
      </c>
      <c r="Q8" s="4">
        <v>1020</v>
      </c>
      <c r="R8" s="4">
        <v>3</v>
      </c>
      <c r="S8" s="4">
        <v>4</v>
      </c>
      <c r="T8" s="4">
        <v>2</v>
      </c>
      <c r="U8" s="4">
        <v>4045</v>
      </c>
      <c r="V8" s="4">
        <v>45</v>
      </c>
      <c r="W8" s="4">
        <v>197</v>
      </c>
      <c r="X8" s="4">
        <v>38</v>
      </c>
      <c r="Y8" s="4">
        <v>114</v>
      </c>
      <c r="Z8" s="4">
        <v>24</v>
      </c>
      <c r="AA8" s="4">
        <v>1</v>
      </c>
      <c r="AB8" s="4">
        <v>2622</v>
      </c>
      <c r="AC8" s="4">
        <v>2</v>
      </c>
      <c r="AD8" s="4">
        <v>29</v>
      </c>
      <c r="AE8" s="4">
        <v>6</v>
      </c>
      <c r="AF8" s="4">
        <v>3558</v>
      </c>
      <c r="AG8" s="4">
        <v>4</v>
      </c>
      <c r="AH8" s="4">
        <v>10</v>
      </c>
      <c r="AI8" s="4">
        <v>19</v>
      </c>
      <c r="AJ8" s="4">
        <v>14</v>
      </c>
      <c r="AK8" s="4">
        <v>63</v>
      </c>
      <c r="AL8" s="4">
        <v>16</v>
      </c>
      <c r="AM8" s="4">
        <v>30</v>
      </c>
      <c r="AN8" s="4">
        <v>69</v>
      </c>
      <c r="AO8" s="4">
        <v>9</v>
      </c>
      <c r="AP8" s="4">
        <v>11</v>
      </c>
      <c r="AQ8" s="4">
        <v>14</v>
      </c>
      <c r="AR8" s="4">
        <v>5</v>
      </c>
      <c r="AS8" s="4">
        <v>2</v>
      </c>
      <c r="AT8" s="4">
        <v>0</v>
      </c>
      <c r="AU8" s="4">
        <v>2</v>
      </c>
      <c r="AV8" s="4">
        <v>3</v>
      </c>
      <c r="AW8" s="4">
        <v>14</v>
      </c>
      <c r="AX8" s="4">
        <v>11</v>
      </c>
      <c r="AY8" s="4">
        <v>0</v>
      </c>
      <c r="AZ8" s="4">
        <v>4</v>
      </c>
      <c r="BA8" s="4">
        <v>8</v>
      </c>
      <c r="BB8" s="4">
        <v>12</v>
      </c>
      <c r="BC8" s="4">
        <v>5</v>
      </c>
      <c r="BD8" s="4">
        <v>7</v>
      </c>
      <c r="BE8" s="4">
        <v>1</v>
      </c>
      <c r="BF8" s="4">
        <v>0</v>
      </c>
      <c r="BG8" s="4">
        <v>0</v>
      </c>
      <c r="BH8" s="4">
        <v>5</v>
      </c>
      <c r="BI8" s="4">
        <v>11</v>
      </c>
      <c r="BJ8" s="4">
        <v>3</v>
      </c>
      <c r="BK8" s="4">
        <v>3</v>
      </c>
    </row>
    <row r="9" spans="1:63" s="1" customFormat="1" ht="9.9" customHeight="1" x14ac:dyDescent="0.2">
      <c r="B9" s="10" t="s">
        <v>11</v>
      </c>
      <c r="C9" s="4">
        <v>1</v>
      </c>
      <c r="D9" s="4">
        <v>1</v>
      </c>
      <c r="E9" s="4">
        <v>5</v>
      </c>
      <c r="F9" s="4">
        <v>1168</v>
      </c>
      <c r="G9" s="4">
        <v>10</v>
      </c>
      <c r="H9" s="4">
        <v>5</v>
      </c>
      <c r="I9" s="4">
        <v>1</v>
      </c>
      <c r="J9" s="4">
        <v>2</v>
      </c>
      <c r="K9" s="4">
        <v>0</v>
      </c>
      <c r="L9" s="4">
        <v>0</v>
      </c>
      <c r="M9" s="4">
        <v>5</v>
      </c>
      <c r="N9" s="4">
        <v>188</v>
      </c>
      <c r="O9" s="4">
        <v>4</v>
      </c>
      <c r="P9" s="4">
        <v>1</v>
      </c>
      <c r="Q9" s="4">
        <v>297</v>
      </c>
      <c r="R9" s="4">
        <v>0</v>
      </c>
      <c r="S9" s="4">
        <v>1</v>
      </c>
      <c r="T9" s="4">
        <v>1</v>
      </c>
      <c r="U9" s="4">
        <v>1169</v>
      </c>
      <c r="V9" s="4">
        <v>21</v>
      </c>
      <c r="W9" s="4">
        <v>48</v>
      </c>
      <c r="X9" s="4">
        <v>28</v>
      </c>
      <c r="Y9" s="4">
        <v>28</v>
      </c>
      <c r="Z9" s="4">
        <v>16</v>
      </c>
      <c r="AA9" s="4">
        <v>1</v>
      </c>
      <c r="AB9" s="4">
        <v>2053</v>
      </c>
      <c r="AC9" s="4">
        <v>0</v>
      </c>
      <c r="AD9" s="4">
        <v>18</v>
      </c>
      <c r="AE9" s="4">
        <v>3</v>
      </c>
      <c r="AF9" s="4">
        <v>2197</v>
      </c>
      <c r="AG9" s="4">
        <v>2</v>
      </c>
      <c r="AH9" s="4">
        <v>7</v>
      </c>
      <c r="AI9" s="4">
        <v>19</v>
      </c>
      <c r="AJ9" s="4">
        <v>15</v>
      </c>
      <c r="AK9" s="4">
        <v>25</v>
      </c>
      <c r="AL9" s="4">
        <v>2</v>
      </c>
      <c r="AM9" s="4">
        <v>19</v>
      </c>
      <c r="AN9" s="4">
        <v>22</v>
      </c>
      <c r="AO9" s="4">
        <v>3</v>
      </c>
      <c r="AP9" s="4">
        <v>8</v>
      </c>
      <c r="AQ9" s="4">
        <v>4</v>
      </c>
      <c r="AR9" s="4">
        <v>5</v>
      </c>
      <c r="AS9" s="4">
        <v>0</v>
      </c>
      <c r="AT9" s="4">
        <v>0</v>
      </c>
      <c r="AU9" s="4">
        <v>3</v>
      </c>
      <c r="AV9" s="4">
        <v>2</v>
      </c>
      <c r="AW9" s="4">
        <v>8</v>
      </c>
      <c r="AX9" s="4">
        <v>11</v>
      </c>
      <c r="AY9" s="4">
        <v>4</v>
      </c>
      <c r="AZ9" s="4">
        <v>0</v>
      </c>
      <c r="BA9" s="4">
        <v>0</v>
      </c>
      <c r="BB9" s="4">
        <v>4</v>
      </c>
      <c r="BC9" s="4">
        <v>0</v>
      </c>
      <c r="BD9" s="4">
        <v>1</v>
      </c>
      <c r="BE9" s="4">
        <v>0</v>
      </c>
      <c r="BF9" s="4">
        <v>0</v>
      </c>
      <c r="BG9" s="4">
        <v>0</v>
      </c>
      <c r="BH9" s="4">
        <v>5</v>
      </c>
      <c r="BI9" s="4">
        <v>3</v>
      </c>
      <c r="BJ9" s="4">
        <v>6</v>
      </c>
      <c r="BK9" s="4">
        <v>2</v>
      </c>
    </row>
    <row r="10" spans="1:63" s="1" customFormat="1" ht="9.9" customHeight="1" x14ac:dyDescent="0.2">
      <c r="B10" s="10" t="s">
        <v>12</v>
      </c>
      <c r="C10" s="4">
        <v>0</v>
      </c>
      <c r="D10" s="4">
        <v>0</v>
      </c>
      <c r="E10" s="4">
        <v>0</v>
      </c>
      <c r="F10" s="4">
        <v>162</v>
      </c>
      <c r="G10" s="4">
        <v>1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40</v>
      </c>
      <c r="O10" s="4">
        <v>0</v>
      </c>
      <c r="P10" s="4">
        <v>0</v>
      </c>
      <c r="Q10" s="4">
        <v>51</v>
      </c>
      <c r="R10" s="4">
        <v>0</v>
      </c>
      <c r="S10" s="4">
        <v>0</v>
      </c>
      <c r="T10" s="4">
        <v>1</v>
      </c>
      <c r="U10" s="4">
        <v>184</v>
      </c>
      <c r="V10" s="4">
        <v>5</v>
      </c>
      <c r="W10" s="4">
        <v>16</v>
      </c>
      <c r="X10" s="4">
        <v>2</v>
      </c>
      <c r="Y10" s="4">
        <v>7</v>
      </c>
      <c r="Z10" s="4">
        <v>1</v>
      </c>
      <c r="AA10" s="4">
        <v>0</v>
      </c>
      <c r="AB10" s="4">
        <v>328</v>
      </c>
      <c r="AC10" s="4">
        <v>0</v>
      </c>
      <c r="AD10" s="4">
        <v>3</v>
      </c>
      <c r="AE10" s="4">
        <v>2</v>
      </c>
      <c r="AF10" s="4">
        <v>426</v>
      </c>
      <c r="AG10" s="4">
        <v>1</v>
      </c>
      <c r="AH10" s="4">
        <v>3</v>
      </c>
      <c r="AI10" s="4">
        <v>3</v>
      </c>
      <c r="AJ10" s="4">
        <v>1</v>
      </c>
      <c r="AK10" s="4">
        <v>4</v>
      </c>
      <c r="AL10" s="4">
        <v>0</v>
      </c>
      <c r="AM10" s="4">
        <v>5</v>
      </c>
      <c r="AN10" s="4">
        <v>1</v>
      </c>
      <c r="AO10" s="4">
        <v>0</v>
      </c>
      <c r="AP10" s="4">
        <v>0</v>
      </c>
      <c r="AQ10" s="4">
        <v>1</v>
      </c>
      <c r="AR10" s="4">
        <v>1</v>
      </c>
      <c r="AS10" s="4">
        <v>0</v>
      </c>
      <c r="AT10" s="4">
        <v>0</v>
      </c>
      <c r="AU10" s="4">
        <v>0</v>
      </c>
      <c r="AV10" s="4">
        <v>1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1</v>
      </c>
      <c r="BE10" s="4">
        <v>0</v>
      </c>
      <c r="BF10" s="4">
        <v>1</v>
      </c>
      <c r="BG10" s="4">
        <v>0</v>
      </c>
      <c r="BH10" s="4">
        <v>0</v>
      </c>
      <c r="BI10" s="4">
        <v>0</v>
      </c>
      <c r="BJ10" s="4">
        <v>0</v>
      </c>
      <c r="BK10" s="4">
        <v>1</v>
      </c>
    </row>
    <row r="11" spans="1:63" s="1" customFormat="1" ht="9.9" customHeight="1" x14ac:dyDescent="0.2">
      <c r="B11" s="10" t="s">
        <v>13</v>
      </c>
      <c r="C11" s="4">
        <v>14</v>
      </c>
      <c r="D11" s="4">
        <v>74</v>
      </c>
      <c r="E11" s="4">
        <v>17</v>
      </c>
      <c r="F11" s="4">
        <v>31977</v>
      </c>
      <c r="G11" s="4">
        <v>126</v>
      </c>
      <c r="H11" s="4">
        <v>96</v>
      </c>
      <c r="I11" s="4">
        <v>14</v>
      </c>
      <c r="J11" s="4">
        <v>18</v>
      </c>
      <c r="K11" s="4">
        <v>10</v>
      </c>
      <c r="L11" s="4">
        <v>3</v>
      </c>
      <c r="M11" s="4">
        <v>109</v>
      </c>
      <c r="N11" s="4">
        <v>3213</v>
      </c>
      <c r="O11" s="4">
        <v>70</v>
      </c>
      <c r="P11" s="4">
        <v>34</v>
      </c>
      <c r="Q11" s="4">
        <v>6608</v>
      </c>
      <c r="R11" s="4">
        <v>19</v>
      </c>
      <c r="S11" s="4">
        <v>16</v>
      </c>
      <c r="T11" s="4">
        <v>15</v>
      </c>
      <c r="U11" s="4">
        <v>25904</v>
      </c>
      <c r="V11" s="4">
        <v>240</v>
      </c>
      <c r="W11" s="4">
        <v>779</v>
      </c>
      <c r="X11" s="4">
        <v>406</v>
      </c>
      <c r="Y11" s="4">
        <v>423</v>
      </c>
      <c r="Z11" s="4">
        <v>97</v>
      </c>
      <c r="AA11" s="4">
        <v>43</v>
      </c>
      <c r="AB11" s="4">
        <v>6568</v>
      </c>
      <c r="AC11" s="4">
        <v>23</v>
      </c>
      <c r="AD11" s="4">
        <v>128</v>
      </c>
      <c r="AE11" s="4">
        <v>18</v>
      </c>
      <c r="AF11" s="4">
        <v>15435</v>
      </c>
      <c r="AG11" s="4">
        <v>33</v>
      </c>
      <c r="AH11" s="4">
        <v>45</v>
      </c>
      <c r="AI11" s="4">
        <v>121</v>
      </c>
      <c r="AJ11" s="4">
        <v>61</v>
      </c>
      <c r="AK11" s="4">
        <v>160</v>
      </c>
      <c r="AL11" s="4">
        <v>40</v>
      </c>
      <c r="AM11" s="4">
        <v>104</v>
      </c>
      <c r="AN11" s="4">
        <v>442</v>
      </c>
      <c r="AO11" s="4">
        <v>24</v>
      </c>
      <c r="AP11" s="4">
        <v>61</v>
      </c>
      <c r="AQ11" s="4">
        <v>58</v>
      </c>
      <c r="AR11" s="4">
        <v>21</v>
      </c>
      <c r="AS11" s="4">
        <v>2</v>
      </c>
      <c r="AT11" s="4">
        <v>1</v>
      </c>
      <c r="AU11" s="4">
        <v>2</v>
      </c>
      <c r="AV11" s="4">
        <v>13</v>
      </c>
      <c r="AW11" s="4">
        <v>52</v>
      </c>
      <c r="AX11" s="4">
        <v>30</v>
      </c>
      <c r="AY11" s="4">
        <v>3</v>
      </c>
      <c r="AZ11" s="4">
        <v>4</v>
      </c>
      <c r="BA11" s="4">
        <v>11</v>
      </c>
      <c r="BB11" s="4">
        <v>36</v>
      </c>
      <c r="BC11" s="4">
        <v>14</v>
      </c>
      <c r="BD11" s="4">
        <v>31</v>
      </c>
      <c r="BE11" s="4">
        <v>8</v>
      </c>
      <c r="BF11" s="4">
        <v>4</v>
      </c>
      <c r="BG11" s="4">
        <v>4</v>
      </c>
      <c r="BH11" s="4">
        <v>26</v>
      </c>
      <c r="BI11" s="4">
        <v>36</v>
      </c>
      <c r="BJ11" s="4">
        <v>35</v>
      </c>
      <c r="BK11" s="4">
        <v>36</v>
      </c>
    </row>
    <row r="12" spans="1:63" s="1" customFormat="1" ht="9.9" customHeight="1" x14ac:dyDescent="0.2">
      <c r="B12" s="10" t="s">
        <v>14</v>
      </c>
      <c r="C12" s="4">
        <v>1</v>
      </c>
      <c r="D12" s="4">
        <v>3</v>
      </c>
      <c r="E12" s="4">
        <v>5</v>
      </c>
      <c r="F12" s="4">
        <v>1537</v>
      </c>
      <c r="G12" s="4">
        <v>25</v>
      </c>
      <c r="H12" s="4">
        <v>8</v>
      </c>
      <c r="I12" s="4">
        <v>0</v>
      </c>
      <c r="J12" s="4">
        <v>8</v>
      </c>
      <c r="K12" s="4">
        <v>1</v>
      </c>
      <c r="L12" s="4">
        <v>2</v>
      </c>
      <c r="M12" s="4">
        <v>8</v>
      </c>
      <c r="N12" s="4">
        <v>355</v>
      </c>
      <c r="O12" s="4">
        <v>12</v>
      </c>
      <c r="P12" s="4">
        <v>16</v>
      </c>
      <c r="Q12" s="4">
        <v>446</v>
      </c>
      <c r="R12" s="4">
        <v>3</v>
      </c>
      <c r="S12" s="4">
        <v>2</v>
      </c>
      <c r="T12" s="4">
        <v>3</v>
      </c>
      <c r="U12" s="4">
        <v>1907</v>
      </c>
      <c r="V12" s="4">
        <v>23</v>
      </c>
      <c r="W12" s="4">
        <v>64</v>
      </c>
      <c r="X12" s="4">
        <v>29</v>
      </c>
      <c r="Y12" s="4">
        <v>65</v>
      </c>
      <c r="Z12" s="4">
        <v>34</v>
      </c>
      <c r="AA12" s="4">
        <v>15</v>
      </c>
      <c r="AB12" s="4">
        <v>5260</v>
      </c>
      <c r="AC12" s="4">
        <v>7</v>
      </c>
      <c r="AD12" s="4">
        <v>55</v>
      </c>
      <c r="AE12" s="4">
        <v>7</v>
      </c>
      <c r="AF12" s="4">
        <v>6246</v>
      </c>
      <c r="AG12" s="4">
        <v>13</v>
      </c>
      <c r="AH12" s="4">
        <v>27</v>
      </c>
      <c r="AI12" s="4">
        <v>71</v>
      </c>
      <c r="AJ12" s="4">
        <v>22</v>
      </c>
      <c r="AK12" s="4">
        <v>75</v>
      </c>
      <c r="AL12" s="4">
        <v>11</v>
      </c>
      <c r="AM12" s="4">
        <v>26</v>
      </c>
      <c r="AN12" s="4">
        <v>51</v>
      </c>
      <c r="AO12" s="4">
        <v>2</v>
      </c>
      <c r="AP12" s="4">
        <v>9</v>
      </c>
      <c r="AQ12" s="4">
        <v>8</v>
      </c>
      <c r="AR12" s="4">
        <v>5</v>
      </c>
      <c r="AS12" s="4">
        <v>1</v>
      </c>
      <c r="AT12" s="4">
        <v>0</v>
      </c>
      <c r="AU12" s="4">
        <v>1</v>
      </c>
      <c r="AV12" s="4">
        <v>3</v>
      </c>
      <c r="AW12" s="4">
        <v>28</v>
      </c>
      <c r="AX12" s="4">
        <v>18</v>
      </c>
      <c r="AY12" s="4">
        <v>1</v>
      </c>
      <c r="AZ12" s="4">
        <v>0</v>
      </c>
      <c r="BA12" s="4">
        <v>3</v>
      </c>
      <c r="BB12" s="4">
        <v>13</v>
      </c>
      <c r="BC12" s="4">
        <v>6</v>
      </c>
      <c r="BD12" s="4">
        <v>11</v>
      </c>
      <c r="BE12" s="4">
        <v>1</v>
      </c>
      <c r="BF12" s="4">
        <v>0</v>
      </c>
      <c r="BG12" s="4">
        <v>1</v>
      </c>
      <c r="BH12" s="4">
        <v>8</v>
      </c>
      <c r="BI12" s="4">
        <v>7</v>
      </c>
      <c r="BJ12" s="4">
        <v>10</v>
      </c>
      <c r="BK12" s="4">
        <v>7</v>
      </c>
    </row>
    <row r="13" spans="1:63" s="1" customFormat="1" ht="9.9" customHeight="1" x14ac:dyDescent="0.2">
      <c r="A13" s="6" t="s">
        <v>15</v>
      </c>
      <c r="B13" s="10"/>
      <c r="C13" s="4">
        <v>35</v>
      </c>
      <c r="D13" s="4">
        <v>108</v>
      </c>
      <c r="E13" s="4">
        <v>51</v>
      </c>
      <c r="F13" s="4">
        <v>52858</v>
      </c>
      <c r="G13" s="4">
        <v>325</v>
      </c>
      <c r="H13" s="4">
        <v>193</v>
      </c>
      <c r="I13" s="4">
        <v>31</v>
      </c>
      <c r="J13" s="4">
        <v>59</v>
      </c>
      <c r="K13" s="4">
        <v>15</v>
      </c>
      <c r="L13" s="4">
        <v>15</v>
      </c>
      <c r="M13" s="4">
        <v>213</v>
      </c>
      <c r="N13" s="4">
        <v>6437</v>
      </c>
      <c r="O13" s="4">
        <v>168</v>
      </c>
      <c r="P13" s="4">
        <v>115</v>
      </c>
      <c r="Q13" s="4">
        <v>12948</v>
      </c>
      <c r="R13" s="4">
        <v>36</v>
      </c>
      <c r="S13" s="4">
        <v>44</v>
      </c>
      <c r="T13" s="4">
        <v>51</v>
      </c>
      <c r="U13" s="4">
        <v>49112</v>
      </c>
      <c r="V13" s="4">
        <v>599</v>
      </c>
      <c r="W13" s="4">
        <v>1767</v>
      </c>
      <c r="X13" s="4">
        <v>719</v>
      </c>
      <c r="Y13" s="4">
        <v>1105</v>
      </c>
      <c r="Z13" s="4">
        <v>338</v>
      </c>
      <c r="AA13" s="4">
        <v>98</v>
      </c>
      <c r="AB13" s="4">
        <v>36097</v>
      </c>
      <c r="AC13" s="4">
        <v>52</v>
      </c>
      <c r="AD13" s="4">
        <v>528</v>
      </c>
      <c r="AE13" s="4">
        <v>87</v>
      </c>
      <c r="AF13" s="4">
        <v>56147</v>
      </c>
      <c r="AG13" s="4">
        <v>99</v>
      </c>
      <c r="AH13" s="4">
        <v>224</v>
      </c>
      <c r="AI13" s="4">
        <v>540</v>
      </c>
      <c r="AJ13" s="4">
        <v>237</v>
      </c>
      <c r="AK13" s="4">
        <v>755</v>
      </c>
      <c r="AL13" s="4">
        <v>112</v>
      </c>
      <c r="AM13" s="4">
        <v>387</v>
      </c>
      <c r="AN13" s="4">
        <v>1074</v>
      </c>
      <c r="AO13" s="4">
        <v>70</v>
      </c>
      <c r="AP13" s="4">
        <v>160</v>
      </c>
      <c r="AQ13" s="4">
        <v>169</v>
      </c>
      <c r="AR13" s="4">
        <v>77</v>
      </c>
      <c r="AS13" s="4">
        <v>9</v>
      </c>
      <c r="AT13" s="4">
        <v>3</v>
      </c>
      <c r="AU13" s="4">
        <v>20</v>
      </c>
      <c r="AV13" s="4">
        <v>38</v>
      </c>
      <c r="AW13" s="4">
        <v>212</v>
      </c>
      <c r="AX13" s="4">
        <v>151</v>
      </c>
      <c r="AY13" s="4">
        <v>16</v>
      </c>
      <c r="AZ13" s="4">
        <v>12</v>
      </c>
      <c r="BA13" s="4">
        <v>40</v>
      </c>
      <c r="BB13" s="4">
        <v>133</v>
      </c>
      <c r="BC13" s="4">
        <v>54</v>
      </c>
      <c r="BD13" s="4">
        <v>115</v>
      </c>
      <c r="BE13" s="4">
        <v>20</v>
      </c>
      <c r="BF13" s="4">
        <v>8</v>
      </c>
      <c r="BG13" s="4">
        <v>9</v>
      </c>
      <c r="BH13" s="4">
        <v>93</v>
      </c>
      <c r="BI13" s="4">
        <v>107</v>
      </c>
      <c r="BJ13" s="4">
        <v>76</v>
      </c>
      <c r="BK13" s="4">
        <v>89</v>
      </c>
    </row>
    <row r="14" spans="1:63" s="7" customFormat="1" ht="9.9" customHeight="1" x14ac:dyDescent="0.2">
      <c r="B14" s="11" t="s">
        <v>16</v>
      </c>
      <c r="C14" s="8">
        <f t="shared" ref="C14:AH14" si="0">C13/ 225867</f>
        <v>1.5495844899874705E-4</v>
      </c>
      <c r="D14" s="8">
        <f t="shared" si="0"/>
        <v>4.7815749976756235E-4</v>
      </c>
      <c r="E14" s="8">
        <f t="shared" si="0"/>
        <v>2.2579659711245999E-4</v>
      </c>
      <c r="F14" s="8">
        <f t="shared" si="0"/>
        <v>0.2340226770621649</v>
      </c>
      <c r="G14" s="8">
        <f t="shared" si="0"/>
        <v>1.4388998835597941E-3</v>
      </c>
      <c r="H14" s="8">
        <f t="shared" si="0"/>
        <v>8.5448516162166233E-4</v>
      </c>
      <c r="I14" s="8">
        <f t="shared" si="0"/>
        <v>1.3724891197031881E-4</v>
      </c>
      <c r="J14" s="8">
        <f t="shared" si="0"/>
        <v>2.6121567116931644E-4</v>
      </c>
      <c r="K14" s="8">
        <f t="shared" si="0"/>
        <v>6.641076385660588E-5</v>
      </c>
      <c r="L14" s="8">
        <f t="shared" si="0"/>
        <v>6.641076385660588E-5</v>
      </c>
      <c r="M14" s="8">
        <f t="shared" si="0"/>
        <v>9.430328467638035E-4</v>
      </c>
      <c r="N14" s="8">
        <f t="shared" si="0"/>
        <v>2.8499072462998137E-2</v>
      </c>
      <c r="O14" s="8">
        <f t="shared" si="0"/>
        <v>7.4380055519398581E-4</v>
      </c>
      <c r="P14" s="8">
        <f t="shared" si="0"/>
        <v>5.0914918956731169E-4</v>
      </c>
      <c r="Q14" s="8">
        <f t="shared" si="0"/>
        <v>5.7325771361022196E-2</v>
      </c>
      <c r="R14" s="8">
        <f t="shared" si="0"/>
        <v>1.5938583325585411E-4</v>
      </c>
      <c r="S14" s="8">
        <f t="shared" si="0"/>
        <v>1.9480490731271059E-4</v>
      </c>
      <c r="T14" s="8">
        <f t="shared" si="0"/>
        <v>2.2579659711245999E-4</v>
      </c>
      <c r="U14" s="8">
        <f t="shared" si="0"/>
        <v>0.21743769563504187</v>
      </c>
      <c r="V14" s="8">
        <f t="shared" si="0"/>
        <v>2.6520031700071282E-3</v>
      </c>
      <c r="W14" s="8">
        <f t="shared" si="0"/>
        <v>7.8231879823081728E-3</v>
      </c>
      <c r="X14" s="8">
        <f t="shared" si="0"/>
        <v>3.1832892808599752E-3</v>
      </c>
      <c r="Y14" s="8">
        <f t="shared" si="0"/>
        <v>4.8922596041032999E-3</v>
      </c>
      <c r="Z14" s="8">
        <f t="shared" si="0"/>
        <v>1.4964558789021859E-3</v>
      </c>
      <c r="AA14" s="8">
        <f t="shared" si="0"/>
        <v>4.3388365719649176E-4</v>
      </c>
      <c r="AB14" s="8">
        <f t="shared" si="0"/>
        <v>0.15981528952879348</v>
      </c>
      <c r="AC14" s="8">
        <f t="shared" si="0"/>
        <v>2.3022398136956704E-4</v>
      </c>
      <c r="AD14" s="8">
        <f t="shared" si="0"/>
        <v>2.3376588877525271E-3</v>
      </c>
      <c r="AE14" s="8">
        <f t="shared" si="0"/>
        <v>3.8518243036831409E-4</v>
      </c>
      <c r="AF14" s="8">
        <f t="shared" si="0"/>
        <v>0.24858434388379003</v>
      </c>
      <c r="AG14" s="8">
        <f t="shared" si="0"/>
        <v>4.3831104145359879E-4</v>
      </c>
      <c r="AH14" s="8">
        <f t="shared" si="0"/>
        <v>9.9173407359198123E-4</v>
      </c>
      <c r="AI14" s="8">
        <f t="shared" ref="AI14:BK14" si="1">AI13/ 225867</f>
        <v>2.3907874988378115E-3</v>
      </c>
      <c r="AJ14" s="8">
        <f t="shared" si="1"/>
        <v>1.0492900689343728E-3</v>
      </c>
      <c r="AK14" s="8">
        <f t="shared" si="1"/>
        <v>3.342675114115829E-3</v>
      </c>
      <c r="AL14" s="8">
        <f t="shared" si="1"/>
        <v>4.9586703679599061E-4</v>
      </c>
      <c r="AM14" s="8">
        <f t="shared" si="1"/>
        <v>1.7133977075004317E-3</v>
      </c>
      <c r="AN14" s="8">
        <f t="shared" si="1"/>
        <v>4.7550106921329808E-3</v>
      </c>
      <c r="AO14" s="8">
        <f t="shared" si="1"/>
        <v>3.0991689799749411E-4</v>
      </c>
      <c r="AP14" s="8">
        <f t="shared" si="1"/>
        <v>7.0838148113712938E-4</v>
      </c>
      <c r="AQ14" s="8">
        <f t="shared" si="1"/>
        <v>7.4822793945109294E-4</v>
      </c>
      <c r="AR14" s="8">
        <f t="shared" si="1"/>
        <v>3.4090858779724351E-4</v>
      </c>
      <c r="AS14" s="8">
        <f t="shared" si="1"/>
        <v>3.9846458313963527E-5</v>
      </c>
      <c r="AT14" s="8">
        <f t="shared" si="1"/>
        <v>1.3282152771321175E-5</v>
      </c>
      <c r="AU14" s="8">
        <f t="shared" si="1"/>
        <v>8.8547685142141173E-5</v>
      </c>
      <c r="AV14" s="8">
        <f t="shared" si="1"/>
        <v>1.6824060177006821E-4</v>
      </c>
      <c r="AW14" s="8">
        <f t="shared" si="1"/>
        <v>9.3860546250669637E-4</v>
      </c>
      <c r="AX14" s="8">
        <f t="shared" si="1"/>
        <v>6.6853502282316582E-4</v>
      </c>
      <c r="AY14" s="8">
        <f t="shared" si="1"/>
        <v>7.0838148113712933E-5</v>
      </c>
      <c r="AZ14" s="8">
        <f t="shared" si="1"/>
        <v>5.31286110852847E-5</v>
      </c>
      <c r="BA14" s="8">
        <f t="shared" si="1"/>
        <v>1.7709537028428235E-4</v>
      </c>
      <c r="BB14" s="8">
        <f t="shared" si="1"/>
        <v>5.8884210619523881E-4</v>
      </c>
      <c r="BC14" s="8">
        <f t="shared" si="1"/>
        <v>2.3907874988378117E-4</v>
      </c>
      <c r="BD14" s="8">
        <f t="shared" si="1"/>
        <v>5.0914918956731169E-4</v>
      </c>
      <c r="BE14" s="8">
        <f t="shared" si="1"/>
        <v>8.8547685142141173E-5</v>
      </c>
      <c r="BF14" s="8">
        <f t="shared" si="1"/>
        <v>3.5419074056856467E-5</v>
      </c>
      <c r="BG14" s="8">
        <f t="shared" si="1"/>
        <v>3.9846458313963527E-5</v>
      </c>
      <c r="BH14" s="8">
        <f t="shared" si="1"/>
        <v>4.1174673591095647E-4</v>
      </c>
      <c r="BI14" s="8">
        <f t="shared" si="1"/>
        <v>4.7373011551045527E-4</v>
      </c>
      <c r="BJ14" s="8">
        <f t="shared" si="1"/>
        <v>3.3648120354013643E-4</v>
      </c>
      <c r="BK14" s="8">
        <f t="shared" si="1"/>
        <v>3.940371988825282E-4</v>
      </c>
    </row>
    <row r="15" spans="1:63" s="1" customFormat="1" ht="5.0999999999999996" customHeight="1" x14ac:dyDescent="0.2">
      <c r="B15" s="1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s="1" customFormat="1" ht="9.9" customHeight="1" x14ac:dyDescent="0.2">
      <c r="A16" s="3" t="s">
        <v>17</v>
      </c>
      <c r="B16" s="1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s="1" customFormat="1" ht="9.9" customHeight="1" x14ac:dyDescent="0.2">
      <c r="B17" s="10" t="s">
        <v>18</v>
      </c>
      <c r="C17" s="4">
        <v>1</v>
      </c>
      <c r="D17" s="4">
        <v>3</v>
      </c>
      <c r="E17" s="4">
        <v>3</v>
      </c>
      <c r="F17" s="4">
        <v>909</v>
      </c>
      <c r="G17" s="4">
        <v>12</v>
      </c>
      <c r="H17" s="4">
        <v>7</v>
      </c>
      <c r="I17" s="4">
        <v>1</v>
      </c>
      <c r="J17" s="4">
        <v>2</v>
      </c>
      <c r="K17" s="4">
        <v>2</v>
      </c>
      <c r="L17" s="4">
        <v>0</v>
      </c>
      <c r="M17" s="4">
        <v>11</v>
      </c>
      <c r="N17" s="4">
        <v>73</v>
      </c>
      <c r="O17" s="4">
        <v>7</v>
      </c>
      <c r="P17" s="4">
        <v>3</v>
      </c>
      <c r="Q17" s="4">
        <v>367</v>
      </c>
      <c r="R17" s="4">
        <v>0</v>
      </c>
      <c r="S17" s="4">
        <v>0</v>
      </c>
      <c r="T17" s="4">
        <v>4</v>
      </c>
      <c r="U17" s="4">
        <v>1104</v>
      </c>
      <c r="V17" s="4">
        <v>23</v>
      </c>
      <c r="W17" s="4">
        <v>68</v>
      </c>
      <c r="X17" s="4">
        <v>20</v>
      </c>
      <c r="Y17" s="4">
        <v>37</v>
      </c>
      <c r="Z17" s="4">
        <v>44</v>
      </c>
      <c r="AA17" s="4">
        <v>7</v>
      </c>
      <c r="AB17" s="4">
        <v>1072</v>
      </c>
      <c r="AC17" s="4">
        <v>15</v>
      </c>
      <c r="AD17" s="4">
        <v>18</v>
      </c>
      <c r="AE17" s="4">
        <v>7</v>
      </c>
      <c r="AF17" s="4">
        <v>2352</v>
      </c>
      <c r="AG17" s="4">
        <v>3</v>
      </c>
      <c r="AH17" s="4">
        <v>14</v>
      </c>
      <c r="AI17" s="4">
        <v>22</v>
      </c>
      <c r="AJ17" s="4">
        <v>11</v>
      </c>
      <c r="AK17" s="4">
        <v>43</v>
      </c>
      <c r="AL17" s="4">
        <v>3</v>
      </c>
      <c r="AM17" s="4">
        <v>8</v>
      </c>
      <c r="AN17" s="4">
        <v>24</v>
      </c>
      <c r="AO17" s="4">
        <v>4</v>
      </c>
      <c r="AP17" s="4">
        <v>6</v>
      </c>
      <c r="AQ17" s="4">
        <v>4</v>
      </c>
      <c r="AR17" s="4">
        <v>1</v>
      </c>
      <c r="AS17" s="4">
        <v>1</v>
      </c>
      <c r="AT17" s="4">
        <v>2</v>
      </c>
      <c r="AU17" s="4">
        <v>0</v>
      </c>
      <c r="AV17" s="4">
        <v>2</v>
      </c>
      <c r="AW17" s="4">
        <v>8</v>
      </c>
      <c r="AX17" s="4">
        <v>10</v>
      </c>
      <c r="AY17" s="4">
        <v>1</v>
      </c>
      <c r="AZ17" s="4">
        <v>1</v>
      </c>
      <c r="BA17" s="4">
        <v>1</v>
      </c>
      <c r="BB17" s="4">
        <v>14</v>
      </c>
      <c r="BC17" s="4">
        <v>20</v>
      </c>
      <c r="BD17" s="4">
        <v>4</v>
      </c>
      <c r="BE17" s="4">
        <v>0</v>
      </c>
      <c r="BF17" s="4">
        <v>0</v>
      </c>
      <c r="BG17" s="4">
        <v>2</v>
      </c>
      <c r="BH17" s="4">
        <v>6</v>
      </c>
      <c r="BI17" s="4">
        <v>14</v>
      </c>
      <c r="BJ17" s="4">
        <v>2</v>
      </c>
      <c r="BK17" s="4">
        <v>2</v>
      </c>
    </row>
    <row r="18" spans="1:63" s="1" customFormat="1" ht="9.9" customHeight="1" x14ac:dyDescent="0.2">
      <c r="B18" s="10" t="s">
        <v>19</v>
      </c>
      <c r="C18" s="4">
        <v>4</v>
      </c>
      <c r="D18" s="4">
        <v>12</v>
      </c>
      <c r="E18" s="4">
        <v>4</v>
      </c>
      <c r="F18" s="4">
        <v>8554</v>
      </c>
      <c r="G18" s="4">
        <v>41</v>
      </c>
      <c r="H18" s="4">
        <v>47</v>
      </c>
      <c r="I18" s="4">
        <v>3</v>
      </c>
      <c r="J18" s="4">
        <v>8</v>
      </c>
      <c r="K18" s="4">
        <v>1</v>
      </c>
      <c r="L18" s="4">
        <v>2</v>
      </c>
      <c r="M18" s="4">
        <v>46</v>
      </c>
      <c r="N18" s="4">
        <v>558</v>
      </c>
      <c r="O18" s="4">
        <v>30</v>
      </c>
      <c r="P18" s="4">
        <v>32</v>
      </c>
      <c r="Q18" s="4">
        <v>2714</v>
      </c>
      <c r="R18" s="4">
        <v>4</v>
      </c>
      <c r="S18" s="4">
        <v>11</v>
      </c>
      <c r="T18" s="4">
        <v>14</v>
      </c>
      <c r="U18" s="4">
        <v>12798</v>
      </c>
      <c r="V18" s="4">
        <v>127</v>
      </c>
      <c r="W18" s="4">
        <v>603</v>
      </c>
      <c r="X18" s="4">
        <v>97</v>
      </c>
      <c r="Y18" s="4">
        <v>297</v>
      </c>
      <c r="Z18" s="4">
        <v>75</v>
      </c>
      <c r="AA18" s="4">
        <v>5</v>
      </c>
      <c r="AB18" s="4">
        <v>4022</v>
      </c>
      <c r="AC18" s="4">
        <v>8</v>
      </c>
      <c r="AD18" s="4">
        <v>63</v>
      </c>
      <c r="AE18" s="4">
        <v>11</v>
      </c>
      <c r="AF18" s="4">
        <v>8505</v>
      </c>
      <c r="AG18" s="4">
        <v>29</v>
      </c>
      <c r="AH18" s="4">
        <v>31</v>
      </c>
      <c r="AI18" s="4">
        <v>69</v>
      </c>
      <c r="AJ18" s="4">
        <v>35</v>
      </c>
      <c r="AK18" s="4">
        <v>162</v>
      </c>
      <c r="AL18" s="4">
        <v>25</v>
      </c>
      <c r="AM18" s="4">
        <v>94</v>
      </c>
      <c r="AN18" s="4">
        <v>299</v>
      </c>
      <c r="AO18" s="4">
        <v>6</v>
      </c>
      <c r="AP18" s="4">
        <v>24</v>
      </c>
      <c r="AQ18" s="4">
        <v>40</v>
      </c>
      <c r="AR18" s="4">
        <v>15</v>
      </c>
      <c r="AS18" s="4">
        <v>2</v>
      </c>
      <c r="AT18" s="4">
        <v>2</v>
      </c>
      <c r="AU18" s="4">
        <v>4</v>
      </c>
      <c r="AV18" s="4">
        <v>12</v>
      </c>
      <c r="AW18" s="4">
        <v>42</v>
      </c>
      <c r="AX18" s="4">
        <v>16</v>
      </c>
      <c r="AY18" s="4">
        <v>2</v>
      </c>
      <c r="AZ18" s="4">
        <v>3</v>
      </c>
      <c r="BA18" s="4">
        <v>11</v>
      </c>
      <c r="BB18" s="4">
        <v>36</v>
      </c>
      <c r="BC18" s="4">
        <v>10</v>
      </c>
      <c r="BD18" s="4">
        <v>14</v>
      </c>
      <c r="BE18" s="4">
        <v>2</v>
      </c>
      <c r="BF18" s="4">
        <v>0</v>
      </c>
      <c r="BG18" s="4">
        <v>3</v>
      </c>
      <c r="BH18" s="4">
        <v>16</v>
      </c>
      <c r="BI18" s="4">
        <v>15</v>
      </c>
      <c r="BJ18" s="4">
        <v>17</v>
      </c>
      <c r="BK18" s="4">
        <v>34</v>
      </c>
    </row>
    <row r="19" spans="1:63" s="1" customFormat="1" ht="9.9" customHeight="1" x14ac:dyDescent="0.2">
      <c r="B19" s="10" t="s">
        <v>20</v>
      </c>
      <c r="C19" s="4">
        <v>8</v>
      </c>
      <c r="D19" s="4">
        <v>23</v>
      </c>
      <c r="E19" s="4">
        <v>13</v>
      </c>
      <c r="F19" s="4">
        <v>33521</v>
      </c>
      <c r="G19" s="4">
        <v>86</v>
      </c>
      <c r="H19" s="4">
        <v>75</v>
      </c>
      <c r="I19" s="4">
        <v>15</v>
      </c>
      <c r="J19" s="4">
        <v>8</v>
      </c>
      <c r="K19" s="4">
        <v>15</v>
      </c>
      <c r="L19" s="4">
        <v>6</v>
      </c>
      <c r="M19" s="4">
        <v>120</v>
      </c>
      <c r="N19" s="4">
        <v>5448</v>
      </c>
      <c r="O19" s="4">
        <v>53</v>
      </c>
      <c r="P19" s="4">
        <v>16</v>
      </c>
      <c r="Q19" s="4">
        <v>7100</v>
      </c>
      <c r="R19" s="4">
        <v>16</v>
      </c>
      <c r="S19" s="4">
        <v>22</v>
      </c>
      <c r="T19" s="4">
        <v>16</v>
      </c>
      <c r="U19" s="4">
        <v>36142</v>
      </c>
      <c r="V19" s="4">
        <v>249</v>
      </c>
      <c r="W19" s="4">
        <v>438</v>
      </c>
      <c r="X19" s="4">
        <v>294</v>
      </c>
      <c r="Y19" s="4">
        <v>439</v>
      </c>
      <c r="Z19" s="4">
        <v>41</v>
      </c>
      <c r="AA19" s="4">
        <v>5</v>
      </c>
      <c r="AB19" s="4">
        <v>3154</v>
      </c>
      <c r="AC19" s="4">
        <v>15</v>
      </c>
      <c r="AD19" s="4">
        <v>83</v>
      </c>
      <c r="AE19" s="4">
        <v>14</v>
      </c>
      <c r="AF19" s="4">
        <v>14653</v>
      </c>
      <c r="AG19" s="4">
        <v>43</v>
      </c>
      <c r="AH19" s="4">
        <v>32</v>
      </c>
      <c r="AI19" s="4">
        <v>100</v>
      </c>
      <c r="AJ19" s="4">
        <v>55</v>
      </c>
      <c r="AK19" s="4">
        <v>25</v>
      </c>
      <c r="AL19" s="4">
        <v>3</v>
      </c>
      <c r="AM19" s="4">
        <v>83</v>
      </c>
      <c r="AN19" s="4">
        <v>263</v>
      </c>
      <c r="AO19" s="4">
        <v>31</v>
      </c>
      <c r="AP19" s="4">
        <v>63</v>
      </c>
      <c r="AQ19" s="4">
        <v>51</v>
      </c>
      <c r="AR19" s="4">
        <v>15</v>
      </c>
      <c r="AS19" s="4">
        <v>1</v>
      </c>
      <c r="AT19" s="4">
        <v>4</v>
      </c>
      <c r="AU19" s="4">
        <v>4</v>
      </c>
      <c r="AV19" s="4">
        <v>9</v>
      </c>
      <c r="AW19" s="4">
        <v>50</v>
      </c>
      <c r="AX19" s="4">
        <v>16</v>
      </c>
      <c r="AY19" s="4">
        <v>1</v>
      </c>
      <c r="AZ19" s="4">
        <v>2</v>
      </c>
      <c r="BA19" s="4">
        <v>9</v>
      </c>
      <c r="BB19" s="4">
        <v>15</v>
      </c>
      <c r="BC19" s="4">
        <v>12</v>
      </c>
      <c r="BD19" s="4">
        <v>39</v>
      </c>
      <c r="BE19" s="4">
        <v>5</v>
      </c>
      <c r="BF19" s="4">
        <v>18</v>
      </c>
      <c r="BG19" s="4">
        <v>5</v>
      </c>
      <c r="BH19" s="4">
        <v>19</v>
      </c>
      <c r="BI19" s="4">
        <v>20</v>
      </c>
      <c r="BJ19" s="4">
        <v>13</v>
      </c>
      <c r="BK19" s="4">
        <v>23</v>
      </c>
    </row>
    <row r="20" spans="1:63" s="1" customFormat="1" ht="9.9" customHeight="1" x14ac:dyDescent="0.2">
      <c r="B20" s="10" t="s">
        <v>10</v>
      </c>
      <c r="C20" s="4">
        <v>1</v>
      </c>
      <c r="D20" s="4">
        <v>1</v>
      </c>
      <c r="E20" s="4">
        <v>1</v>
      </c>
      <c r="F20" s="4">
        <v>2609</v>
      </c>
      <c r="G20" s="4">
        <v>12</v>
      </c>
      <c r="H20" s="4">
        <v>6</v>
      </c>
      <c r="I20" s="4">
        <v>0</v>
      </c>
      <c r="J20" s="4">
        <v>1</v>
      </c>
      <c r="K20" s="4">
        <v>1</v>
      </c>
      <c r="L20" s="4">
        <v>1</v>
      </c>
      <c r="M20" s="4">
        <v>9</v>
      </c>
      <c r="N20" s="4">
        <v>265</v>
      </c>
      <c r="O20" s="4">
        <v>5</v>
      </c>
      <c r="P20" s="4">
        <v>2</v>
      </c>
      <c r="Q20" s="4">
        <v>924</v>
      </c>
      <c r="R20" s="4">
        <v>2</v>
      </c>
      <c r="S20" s="4">
        <v>5</v>
      </c>
      <c r="T20" s="4">
        <v>3</v>
      </c>
      <c r="U20" s="4">
        <v>3546</v>
      </c>
      <c r="V20" s="4">
        <v>22</v>
      </c>
      <c r="W20" s="4">
        <v>144</v>
      </c>
      <c r="X20" s="4">
        <v>19</v>
      </c>
      <c r="Y20" s="4">
        <v>69</v>
      </c>
      <c r="Z20" s="4">
        <v>15</v>
      </c>
      <c r="AA20" s="4">
        <v>0</v>
      </c>
      <c r="AB20" s="4">
        <v>784</v>
      </c>
      <c r="AC20" s="4">
        <v>0</v>
      </c>
      <c r="AD20" s="4">
        <v>14</v>
      </c>
      <c r="AE20" s="4">
        <v>1</v>
      </c>
      <c r="AF20" s="4">
        <v>1456</v>
      </c>
      <c r="AG20" s="4">
        <v>0</v>
      </c>
      <c r="AH20" s="4">
        <v>6</v>
      </c>
      <c r="AI20" s="4">
        <v>13</v>
      </c>
      <c r="AJ20" s="4">
        <v>6</v>
      </c>
      <c r="AK20" s="4">
        <v>23</v>
      </c>
      <c r="AL20" s="4">
        <v>3</v>
      </c>
      <c r="AM20" s="4">
        <v>13</v>
      </c>
      <c r="AN20" s="4">
        <v>29</v>
      </c>
      <c r="AO20" s="4">
        <v>9</v>
      </c>
      <c r="AP20" s="4">
        <v>4</v>
      </c>
      <c r="AQ20" s="4">
        <v>11</v>
      </c>
      <c r="AR20" s="4">
        <v>2</v>
      </c>
      <c r="AS20" s="4">
        <v>0</v>
      </c>
      <c r="AT20" s="4">
        <v>0</v>
      </c>
      <c r="AU20" s="4">
        <v>1</v>
      </c>
      <c r="AV20" s="4">
        <v>2</v>
      </c>
      <c r="AW20" s="4">
        <v>11</v>
      </c>
      <c r="AX20" s="4">
        <v>5</v>
      </c>
      <c r="AY20" s="4">
        <v>0</v>
      </c>
      <c r="AZ20" s="4">
        <v>0</v>
      </c>
      <c r="BA20" s="4">
        <v>2</v>
      </c>
      <c r="BB20" s="4">
        <v>8</v>
      </c>
      <c r="BC20" s="4">
        <v>7</v>
      </c>
      <c r="BD20" s="4">
        <v>7</v>
      </c>
      <c r="BE20" s="4">
        <v>0</v>
      </c>
      <c r="BF20" s="4">
        <v>0</v>
      </c>
      <c r="BG20" s="4">
        <v>1</v>
      </c>
      <c r="BH20" s="4">
        <v>2</v>
      </c>
      <c r="BI20" s="4">
        <v>1</v>
      </c>
      <c r="BJ20" s="4">
        <v>0</v>
      </c>
      <c r="BK20" s="4">
        <v>2</v>
      </c>
    </row>
    <row r="21" spans="1:63" s="1" customFormat="1" ht="9.9" customHeight="1" x14ac:dyDescent="0.2">
      <c r="B21" s="10" t="s">
        <v>21</v>
      </c>
      <c r="C21" s="4">
        <v>0</v>
      </c>
      <c r="D21" s="4">
        <v>0</v>
      </c>
      <c r="E21" s="4">
        <v>0</v>
      </c>
      <c r="F21" s="4">
        <v>202</v>
      </c>
      <c r="G21" s="4">
        <v>5</v>
      </c>
      <c r="H21" s="4">
        <v>0</v>
      </c>
      <c r="I21" s="4">
        <v>1</v>
      </c>
      <c r="J21" s="4">
        <v>1</v>
      </c>
      <c r="K21" s="4">
        <v>0</v>
      </c>
      <c r="L21" s="4">
        <v>0</v>
      </c>
      <c r="M21" s="4">
        <v>1</v>
      </c>
      <c r="N21" s="4">
        <v>33</v>
      </c>
      <c r="O21" s="4">
        <v>6</v>
      </c>
      <c r="P21" s="4">
        <v>2</v>
      </c>
      <c r="Q21" s="4">
        <v>83</v>
      </c>
      <c r="R21" s="4">
        <v>0</v>
      </c>
      <c r="S21" s="4">
        <v>0</v>
      </c>
      <c r="T21" s="4">
        <v>2</v>
      </c>
      <c r="U21" s="4">
        <v>284</v>
      </c>
      <c r="V21" s="4">
        <v>5</v>
      </c>
      <c r="W21" s="4">
        <v>25</v>
      </c>
      <c r="X21" s="4">
        <v>7</v>
      </c>
      <c r="Y21" s="4">
        <v>15</v>
      </c>
      <c r="Z21" s="4">
        <v>4</v>
      </c>
      <c r="AA21" s="4">
        <v>1</v>
      </c>
      <c r="AB21" s="4">
        <v>817</v>
      </c>
      <c r="AC21" s="4">
        <v>1</v>
      </c>
      <c r="AD21" s="4">
        <v>6</v>
      </c>
      <c r="AE21" s="4">
        <v>3</v>
      </c>
      <c r="AF21" s="4">
        <v>1124</v>
      </c>
      <c r="AG21" s="4">
        <v>3</v>
      </c>
      <c r="AH21" s="4">
        <v>9</v>
      </c>
      <c r="AI21" s="4">
        <v>7</v>
      </c>
      <c r="AJ21" s="4">
        <v>1</v>
      </c>
      <c r="AK21" s="4">
        <v>17</v>
      </c>
      <c r="AL21" s="4">
        <v>1</v>
      </c>
      <c r="AM21" s="4">
        <v>4</v>
      </c>
      <c r="AN21" s="4">
        <v>4</v>
      </c>
      <c r="AO21" s="4">
        <v>2</v>
      </c>
      <c r="AP21" s="4">
        <v>2</v>
      </c>
      <c r="AQ21" s="4">
        <v>2</v>
      </c>
      <c r="AR21" s="4">
        <v>0</v>
      </c>
      <c r="AS21" s="4">
        <v>1</v>
      </c>
      <c r="AT21" s="4">
        <v>0</v>
      </c>
      <c r="AU21" s="4">
        <v>0</v>
      </c>
      <c r="AV21" s="4">
        <v>0</v>
      </c>
      <c r="AW21" s="4">
        <v>3</v>
      </c>
      <c r="AX21" s="4">
        <v>5</v>
      </c>
      <c r="AY21" s="4">
        <v>1</v>
      </c>
      <c r="AZ21" s="4">
        <v>0</v>
      </c>
      <c r="BA21" s="4">
        <v>1</v>
      </c>
      <c r="BB21" s="4">
        <v>4</v>
      </c>
      <c r="BC21" s="4">
        <v>0</v>
      </c>
      <c r="BD21" s="4">
        <v>6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1</v>
      </c>
      <c r="BK21" s="4">
        <v>2</v>
      </c>
    </row>
    <row r="22" spans="1:63" s="1" customFormat="1" ht="9.9" customHeight="1" x14ac:dyDescent="0.2">
      <c r="B22" s="10" t="s">
        <v>22</v>
      </c>
      <c r="C22" s="4">
        <v>6</v>
      </c>
      <c r="D22" s="4">
        <v>8</v>
      </c>
      <c r="E22" s="4">
        <v>5</v>
      </c>
      <c r="F22" s="4">
        <v>6117</v>
      </c>
      <c r="G22" s="4">
        <v>54</v>
      </c>
      <c r="H22" s="4">
        <v>34</v>
      </c>
      <c r="I22" s="4">
        <v>3</v>
      </c>
      <c r="J22" s="4">
        <v>12</v>
      </c>
      <c r="K22" s="4">
        <v>1</v>
      </c>
      <c r="L22" s="4">
        <v>3</v>
      </c>
      <c r="M22" s="4">
        <v>35</v>
      </c>
      <c r="N22" s="4">
        <v>1200</v>
      </c>
      <c r="O22" s="4">
        <v>28</v>
      </c>
      <c r="P22" s="4">
        <v>32</v>
      </c>
      <c r="Q22" s="4">
        <v>1609</v>
      </c>
      <c r="R22" s="4">
        <v>3</v>
      </c>
      <c r="S22" s="4">
        <v>9</v>
      </c>
      <c r="T22" s="4">
        <v>12</v>
      </c>
      <c r="U22" s="4">
        <v>7099</v>
      </c>
      <c r="V22" s="4">
        <v>126</v>
      </c>
      <c r="W22" s="4">
        <v>413</v>
      </c>
      <c r="X22" s="4">
        <v>104</v>
      </c>
      <c r="Y22" s="4">
        <v>246</v>
      </c>
      <c r="Z22" s="4">
        <v>78</v>
      </c>
      <c r="AA22" s="4">
        <v>14</v>
      </c>
      <c r="AB22" s="4">
        <v>12218</v>
      </c>
      <c r="AC22" s="4">
        <v>13</v>
      </c>
      <c r="AD22" s="4">
        <v>122</v>
      </c>
      <c r="AE22" s="4">
        <v>26</v>
      </c>
      <c r="AF22" s="4">
        <v>22009</v>
      </c>
      <c r="AG22" s="4">
        <v>34</v>
      </c>
      <c r="AH22" s="4">
        <v>68</v>
      </c>
      <c r="AI22" s="4">
        <v>131</v>
      </c>
      <c r="AJ22" s="4">
        <v>73</v>
      </c>
      <c r="AK22" s="4">
        <v>380</v>
      </c>
      <c r="AL22" s="4">
        <v>62</v>
      </c>
      <c r="AM22" s="4">
        <v>77</v>
      </c>
      <c r="AN22" s="4">
        <v>128</v>
      </c>
      <c r="AO22" s="4">
        <v>17</v>
      </c>
      <c r="AP22" s="4">
        <v>44</v>
      </c>
      <c r="AQ22" s="4">
        <v>38</v>
      </c>
      <c r="AR22" s="4">
        <v>21</v>
      </c>
      <c r="AS22" s="4">
        <v>4</v>
      </c>
      <c r="AT22" s="4">
        <v>1</v>
      </c>
      <c r="AU22" s="4">
        <v>4</v>
      </c>
      <c r="AV22" s="4">
        <v>7</v>
      </c>
      <c r="AW22" s="4">
        <v>77</v>
      </c>
      <c r="AX22" s="4">
        <v>63</v>
      </c>
      <c r="AY22" s="4">
        <v>2</v>
      </c>
      <c r="AZ22" s="4">
        <v>2</v>
      </c>
      <c r="BA22" s="4">
        <v>10</v>
      </c>
      <c r="BB22" s="4">
        <v>42</v>
      </c>
      <c r="BC22" s="4">
        <v>29</v>
      </c>
      <c r="BD22" s="4">
        <v>32</v>
      </c>
      <c r="BE22" s="4">
        <v>3</v>
      </c>
      <c r="BF22" s="4">
        <v>2</v>
      </c>
      <c r="BG22" s="4">
        <v>1</v>
      </c>
      <c r="BH22" s="4">
        <v>20</v>
      </c>
      <c r="BI22" s="4">
        <v>21</v>
      </c>
      <c r="BJ22" s="4">
        <v>38</v>
      </c>
      <c r="BK22" s="4">
        <v>38</v>
      </c>
    </row>
    <row r="23" spans="1:63" s="1" customFormat="1" ht="9.9" customHeight="1" x14ac:dyDescent="0.2">
      <c r="B23" s="10" t="s">
        <v>23</v>
      </c>
      <c r="C23" s="4">
        <v>0</v>
      </c>
      <c r="D23" s="4">
        <v>2</v>
      </c>
      <c r="E23" s="4">
        <v>5</v>
      </c>
      <c r="F23" s="4">
        <v>2054</v>
      </c>
      <c r="G23" s="4">
        <v>25</v>
      </c>
      <c r="H23" s="4">
        <v>10</v>
      </c>
      <c r="I23" s="4">
        <v>2</v>
      </c>
      <c r="J23" s="4">
        <v>6</v>
      </c>
      <c r="K23" s="4">
        <v>2</v>
      </c>
      <c r="L23" s="4">
        <v>1</v>
      </c>
      <c r="M23" s="4">
        <v>9</v>
      </c>
      <c r="N23" s="4">
        <v>215</v>
      </c>
      <c r="O23" s="4">
        <v>11</v>
      </c>
      <c r="P23" s="4">
        <v>8</v>
      </c>
      <c r="Q23" s="4">
        <v>677</v>
      </c>
      <c r="R23" s="4">
        <v>2</v>
      </c>
      <c r="S23" s="4">
        <v>2</v>
      </c>
      <c r="T23" s="4">
        <v>4</v>
      </c>
      <c r="U23" s="4">
        <v>1983</v>
      </c>
      <c r="V23" s="4">
        <v>50</v>
      </c>
      <c r="W23" s="4">
        <v>159</v>
      </c>
      <c r="X23" s="4">
        <v>45</v>
      </c>
      <c r="Y23" s="4">
        <v>88</v>
      </c>
      <c r="Z23" s="4">
        <v>44</v>
      </c>
      <c r="AA23" s="4">
        <v>6</v>
      </c>
      <c r="AB23" s="4">
        <v>3427</v>
      </c>
      <c r="AC23" s="4">
        <v>4</v>
      </c>
      <c r="AD23" s="4">
        <v>49</v>
      </c>
      <c r="AE23" s="4">
        <v>7</v>
      </c>
      <c r="AF23" s="4">
        <v>4698</v>
      </c>
      <c r="AG23" s="4">
        <v>8</v>
      </c>
      <c r="AH23" s="4">
        <v>32</v>
      </c>
      <c r="AI23" s="4">
        <v>34</v>
      </c>
      <c r="AJ23" s="4">
        <v>17</v>
      </c>
      <c r="AK23" s="4">
        <v>65</v>
      </c>
      <c r="AL23" s="4">
        <v>11</v>
      </c>
      <c r="AM23" s="4">
        <v>15</v>
      </c>
      <c r="AN23" s="4">
        <v>46</v>
      </c>
      <c r="AO23" s="4">
        <v>7</v>
      </c>
      <c r="AP23" s="4">
        <v>18</v>
      </c>
      <c r="AQ23" s="4">
        <v>22</v>
      </c>
      <c r="AR23" s="4">
        <v>7</v>
      </c>
      <c r="AS23" s="4">
        <v>0</v>
      </c>
      <c r="AT23" s="4">
        <v>1</v>
      </c>
      <c r="AU23" s="4">
        <v>2</v>
      </c>
      <c r="AV23" s="4">
        <v>1</v>
      </c>
      <c r="AW23" s="4">
        <v>24</v>
      </c>
      <c r="AX23" s="4">
        <v>12</v>
      </c>
      <c r="AY23" s="4">
        <v>2</v>
      </c>
      <c r="AZ23" s="4">
        <v>1</v>
      </c>
      <c r="BA23" s="4">
        <v>5</v>
      </c>
      <c r="BB23" s="4">
        <v>8</v>
      </c>
      <c r="BC23" s="4">
        <v>3</v>
      </c>
      <c r="BD23" s="4">
        <v>5</v>
      </c>
      <c r="BE23" s="4">
        <v>4</v>
      </c>
      <c r="BF23" s="4">
        <v>3</v>
      </c>
      <c r="BG23" s="4">
        <v>0</v>
      </c>
      <c r="BH23" s="4">
        <v>10</v>
      </c>
      <c r="BI23" s="4">
        <v>6</v>
      </c>
      <c r="BJ23" s="4">
        <v>9</v>
      </c>
      <c r="BK23" s="4">
        <v>4</v>
      </c>
    </row>
    <row r="24" spans="1:63" s="1" customFormat="1" ht="9.9" customHeight="1" x14ac:dyDescent="0.2">
      <c r="B24" s="10" t="s">
        <v>13</v>
      </c>
      <c r="C24" s="4">
        <v>2</v>
      </c>
      <c r="D24" s="4">
        <v>13</v>
      </c>
      <c r="E24" s="4">
        <v>8</v>
      </c>
      <c r="F24" s="4">
        <v>8373</v>
      </c>
      <c r="G24" s="4">
        <v>34</v>
      </c>
      <c r="H24" s="4">
        <v>26</v>
      </c>
      <c r="I24" s="4">
        <v>0</v>
      </c>
      <c r="J24" s="4">
        <v>7</v>
      </c>
      <c r="K24" s="4">
        <v>0</v>
      </c>
      <c r="L24" s="4">
        <v>1</v>
      </c>
      <c r="M24" s="4">
        <v>28</v>
      </c>
      <c r="N24" s="4">
        <v>824</v>
      </c>
      <c r="O24" s="4">
        <v>10</v>
      </c>
      <c r="P24" s="4">
        <v>2</v>
      </c>
      <c r="Q24" s="4">
        <v>1831</v>
      </c>
      <c r="R24" s="4">
        <v>7</v>
      </c>
      <c r="S24" s="4">
        <v>6</v>
      </c>
      <c r="T24" s="4">
        <v>4</v>
      </c>
      <c r="U24" s="4">
        <v>8881</v>
      </c>
      <c r="V24" s="4">
        <v>57</v>
      </c>
      <c r="W24" s="4">
        <v>161</v>
      </c>
      <c r="X24" s="4">
        <v>74</v>
      </c>
      <c r="Y24" s="4">
        <v>121</v>
      </c>
      <c r="Z24" s="4">
        <v>29</v>
      </c>
      <c r="AA24" s="4">
        <v>25</v>
      </c>
      <c r="AB24" s="4">
        <v>1689</v>
      </c>
      <c r="AC24" s="4">
        <v>3</v>
      </c>
      <c r="AD24" s="4">
        <v>29</v>
      </c>
      <c r="AE24" s="4">
        <v>5</v>
      </c>
      <c r="AF24" s="4">
        <v>3669</v>
      </c>
      <c r="AG24" s="4">
        <v>9</v>
      </c>
      <c r="AH24" s="4">
        <v>10</v>
      </c>
      <c r="AI24" s="4">
        <v>22</v>
      </c>
      <c r="AJ24" s="4">
        <v>9</v>
      </c>
      <c r="AK24" s="4">
        <v>11</v>
      </c>
      <c r="AL24" s="4">
        <v>1</v>
      </c>
      <c r="AM24" s="4">
        <v>24</v>
      </c>
      <c r="AN24" s="4">
        <v>93</v>
      </c>
      <c r="AO24" s="4">
        <v>8</v>
      </c>
      <c r="AP24" s="4">
        <v>10</v>
      </c>
      <c r="AQ24" s="4">
        <v>16</v>
      </c>
      <c r="AR24" s="4">
        <v>5</v>
      </c>
      <c r="AS24" s="4">
        <v>0</v>
      </c>
      <c r="AT24" s="4">
        <v>1</v>
      </c>
      <c r="AU24" s="4">
        <v>2</v>
      </c>
      <c r="AV24" s="4">
        <v>2</v>
      </c>
      <c r="AW24" s="4">
        <v>22</v>
      </c>
      <c r="AX24" s="4">
        <v>12</v>
      </c>
      <c r="AY24" s="4">
        <v>1</v>
      </c>
      <c r="AZ24" s="4">
        <v>0</v>
      </c>
      <c r="BA24" s="4">
        <v>0</v>
      </c>
      <c r="BB24" s="4">
        <v>8</v>
      </c>
      <c r="BC24" s="4">
        <v>9</v>
      </c>
      <c r="BD24" s="4">
        <v>9</v>
      </c>
      <c r="BE24" s="4">
        <v>0</v>
      </c>
      <c r="BF24" s="4">
        <v>1</v>
      </c>
      <c r="BG24" s="4">
        <v>2</v>
      </c>
      <c r="BH24" s="4">
        <v>15</v>
      </c>
      <c r="BI24" s="4">
        <v>12</v>
      </c>
      <c r="BJ24" s="4">
        <v>15</v>
      </c>
      <c r="BK24" s="4">
        <v>7</v>
      </c>
    </row>
    <row r="25" spans="1:63" s="1" customFormat="1" ht="9.9" customHeight="1" x14ac:dyDescent="0.2">
      <c r="B25" s="10" t="s">
        <v>24</v>
      </c>
      <c r="C25" s="4">
        <v>0</v>
      </c>
      <c r="D25" s="4">
        <v>0</v>
      </c>
      <c r="E25" s="4">
        <v>0</v>
      </c>
      <c r="F25" s="4">
        <v>577</v>
      </c>
      <c r="G25" s="4">
        <v>1</v>
      </c>
      <c r="H25" s="4">
        <v>4</v>
      </c>
      <c r="I25" s="4">
        <v>0</v>
      </c>
      <c r="J25" s="4">
        <v>0</v>
      </c>
      <c r="K25" s="4">
        <v>0</v>
      </c>
      <c r="L25" s="4">
        <v>0</v>
      </c>
      <c r="M25" s="4">
        <v>4</v>
      </c>
      <c r="N25" s="4">
        <v>100</v>
      </c>
      <c r="O25" s="4">
        <v>3</v>
      </c>
      <c r="P25" s="4">
        <v>2</v>
      </c>
      <c r="Q25" s="4">
        <v>202</v>
      </c>
      <c r="R25" s="4">
        <v>1</v>
      </c>
      <c r="S25" s="4">
        <v>0</v>
      </c>
      <c r="T25" s="4">
        <v>1</v>
      </c>
      <c r="U25" s="4">
        <v>693</v>
      </c>
      <c r="V25" s="4">
        <v>14</v>
      </c>
      <c r="W25" s="4">
        <v>41</v>
      </c>
      <c r="X25" s="4">
        <v>3</v>
      </c>
      <c r="Y25" s="4">
        <v>18</v>
      </c>
      <c r="Z25" s="4">
        <v>7</v>
      </c>
      <c r="AA25" s="4">
        <v>2</v>
      </c>
      <c r="AB25" s="4">
        <v>727</v>
      </c>
      <c r="AC25" s="4">
        <v>1</v>
      </c>
      <c r="AD25" s="4">
        <v>15</v>
      </c>
      <c r="AE25" s="4">
        <v>1</v>
      </c>
      <c r="AF25" s="4">
        <v>1150</v>
      </c>
      <c r="AG25" s="4">
        <v>5</v>
      </c>
      <c r="AH25" s="4">
        <v>4</v>
      </c>
      <c r="AI25" s="4">
        <v>12</v>
      </c>
      <c r="AJ25" s="4">
        <v>13</v>
      </c>
      <c r="AK25" s="4">
        <v>36</v>
      </c>
      <c r="AL25" s="4">
        <v>3</v>
      </c>
      <c r="AM25" s="4">
        <v>11</v>
      </c>
      <c r="AN25" s="4">
        <v>12</v>
      </c>
      <c r="AO25" s="4">
        <v>3</v>
      </c>
      <c r="AP25" s="4">
        <v>2</v>
      </c>
      <c r="AQ25" s="4">
        <v>6</v>
      </c>
      <c r="AR25" s="4">
        <v>1</v>
      </c>
      <c r="AS25" s="4">
        <v>1</v>
      </c>
      <c r="AT25" s="4">
        <v>1</v>
      </c>
      <c r="AU25" s="4">
        <v>0</v>
      </c>
      <c r="AV25" s="4">
        <v>1</v>
      </c>
      <c r="AW25" s="4">
        <v>9</v>
      </c>
      <c r="AX25" s="4">
        <v>20</v>
      </c>
      <c r="AY25" s="4">
        <v>0</v>
      </c>
      <c r="AZ25" s="4">
        <v>0</v>
      </c>
      <c r="BA25" s="4">
        <v>2</v>
      </c>
      <c r="BB25" s="4">
        <v>5</v>
      </c>
      <c r="BC25" s="4">
        <v>0</v>
      </c>
      <c r="BD25" s="4">
        <v>3</v>
      </c>
      <c r="BE25" s="4">
        <v>1</v>
      </c>
      <c r="BF25" s="4">
        <v>0</v>
      </c>
      <c r="BG25" s="4">
        <v>0</v>
      </c>
      <c r="BH25" s="4">
        <v>1</v>
      </c>
      <c r="BI25" s="4">
        <v>6</v>
      </c>
      <c r="BJ25" s="4">
        <v>1</v>
      </c>
      <c r="BK25" s="4">
        <v>6</v>
      </c>
    </row>
    <row r="26" spans="1:63" s="1" customFormat="1" ht="9.9" customHeight="1" x14ac:dyDescent="0.2">
      <c r="A26" s="6" t="s">
        <v>15</v>
      </c>
      <c r="B26" s="10"/>
      <c r="C26" s="4">
        <v>22</v>
      </c>
      <c r="D26" s="4">
        <v>62</v>
      </c>
      <c r="E26" s="4">
        <v>39</v>
      </c>
      <c r="F26" s="4">
        <v>62916</v>
      </c>
      <c r="G26" s="4">
        <v>270</v>
      </c>
      <c r="H26" s="4">
        <v>209</v>
      </c>
      <c r="I26" s="4">
        <v>25</v>
      </c>
      <c r="J26" s="4">
        <v>45</v>
      </c>
      <c r="K26" s="4">
        <v>22</v>
      </c>
      <c r="L26" s="4">
        <v>14</v>
      </c>
      <c r="M26" s="4">
        <v>263</v>
      </c>
      <c r="N26" s="4">
        <v>8716</v>
      </c>
      <c r="O26" s="4">
        <v>153</v>
      </c>
      <c r="P26" s="4">
        <v>99</v>
      </c>
      <c r="Q26" s="4">
        <v>15507</v>
      </c>
      <c r="R26" s="4">
        <v>35</v>
      </c>
      <c r="S26" s="4">
        <v>55</v>
      </c>
      <c r="T26" s="4">
        <v>60</v>
      </c>
      <c r="U26" s="4">
        <v>72530</v>
      </c>
      <c r="V26" s="4">
        <v>673</v>
      </c>
      <c r="W26" s="4">
        <v>2052</v>
      </c>
      <c r="X26" s="4">
        <v>663</v>
      </c>
      <c r="Y26" s="4">
        <v>1330</v>
      </c>
      <c r="Z26" s="4">
        <v>337</v>
      </c>
      <c r="AA26" s="4">
        <v>65</v>
      </c>
      <c r="AB26" s="4">
        <v>27910</v>
      </c>
      <c r="AC26" s="4">
        <v>60</v>
      </c>
      <c r="AD26" s="4">
        <v>399</v>
      </c>
      <c r="AE26" s="4">
        <v>75</v>
      </c>
      <c r="AF26" s="4">
        <v>59616</v>
      </c>
      <c r="AG26" s="4">
        <v>134</v>
      </c>
      <c r="AH26" s="4">
        <v>206</v>
      </c>
      <c r="AI26" s="4">
        <v>410</v>
      </c>
      <c r="AJ26" s="4">
        <v>220</v>
      </c>
      <c r="AK26" s="4">
        <v>762</v>
      </c>
      <c r="AL26" s="4">
        <v>112</v>
      </c>
      <c r="AM26" s="4">
        <v>329</v>
      </c>
      <c r="AN26" s="4">
        <v>898</v>
      </c>
      <c r="AO26" s="4">
        <v>87</v>
      </c>
      <c r="AP26" s="4">
        <v>173</v>
      </c>
      <c r="AQ26" s="4">
        <v>190</v>
      </c>
      <c r="AR26" s="4">
        <v>67</v>
      </c>
      <c r="AS26" s="4">
        <v>10</v>
      </c>
      <c r="AT26" s="4">
        <v>12</v>
      </c>
      <c r="AU26" s="4">
        <v>17</v>
      </c>
      <c r="AV26" s="4">
        <v>36</v>
      </c>
      <c r="AW26" s="4">
        <v>246</v>
      </c>
      <c r="AX26" s="4">
        <v>159</v>
      </c>
      <c r="AY26" s="4">
        <v>10</v>
      </c>
      <c r="AZ26" s="4">
        <v>9</v>
      </c>
      <c r="BA26" s="4">
        <v>41</v>
      </c>
      <c r="BB26" s="4">
        <v>140</v>
      </c>
      <c r="BC26" s="4">
        <v>90</v>
      </c>
      <c r="BD26" s="4">
        <v>119</v>
      </c>
      <c r="BE26" s="4">
        <v>15</v>
      </c>
      <c r="BF26" s="4">
        <v>24</v>
      </c>
      <c r="BG26" s="4">
        <v>14</v>
      </c>
      <c r="BH26" s="4">
        <v>89</v>
      </c>
      <c r="BI26" s="4">
        <v>95</v>
      </c>
      <c r="BJ26" s="4">
        <v>96</v>
      </c>
      <c r="BK26" s="4">
        <v>118</v>
      </c>
    </row>
    <row r="27" spans="1:63" s="7" customFormat="1" ht="9.9" customHeight="1" x14ac:dyDescent="0.2">
      <c r="B27" s="11" t="s">
        <v>16</v>
      </c>
      <c r="C27" s="8">
        <f t="shared" ref="C27:AH27" si="2">C26/ 259814</f>
        <v>8.4675960494815517E-5</v>
      </c>
      <c r="D27" s="8">
        <f t="shared" si="2"/>
        <v>2.3863225230357101E-4</v>
      </c>
      <c r="E27" s="8">
        <f t="shared" si="2"/>
        <v>1.5010738451353662E-4</v>
      </c>
      <c r="F27" s="8">
        <f t="shared" si="2"/>
        <v>0.24215785138599152</v>
      </c>
      <c r="G27" s="8">
        <f t="shared" si="2"/>
        <v>1.0392049697090996E-3</v>
      </c>
      <c r="H27" s="8">
        <f t="shared" si="2"/>
        <v>8.0442162470074745E-4</v>
      </c>
      <c r="I27" s="8">
        <f t="shared" si="2"/>
        <v>9.6222682380472184E-5</v>
      </c>
      <c r="J27" s="8">
        <f t="shared" si="2"/>
        <v>1.7320082828484992E-4</v>
      </c>
      <c r="K27" s="8">
        <f t="shared" si="2"/>
        <v>8.4675960494815517E-5</v>
      </c>
      <c r="L27" s="8">
        <f t="shared" si="2"/>
        <v>5.3884702133064425E-5</v>
      </c>
      <c r="M27" s="8">
        <f t="shared" si="2"/>
        <v>1.0122626186425674E-3</v>
      </c>
      <c r="N27" s="8">
        <f t="shared" si="2"/>
        <v>3.3547075985127822E-2</v>
      </c>
      <c r="O27" s="8">
        <f t="shared" si="2"/>
        <v>5.8888281616848977E-4</v>
      </c>
      <c r="P27" s="8">
        <f t="shared" si="2"/>
        <v>3.8104182222666987E-4</v>
      </c>
      <c r="Q27" s="8">
        <f t="shared" si="2"/>
        <v>5.9685005426959287E-2</v>
      </c>
      <c r="R27" s="8">
        <f t="shared" si="2"/>
        <v>1.3471175533266106E-4</v>
      </c>
      <c r="S27" s="8">
        <f t="shared" si="2"/>
        <v>2.1168990123703881E-4</v>
      </c>
      <c r="T27" s="8">
        <f t="shared" si="2"/>
        <v>2.3093443771313323E-4</v>
      </c>
      <c r="U27" s="8">
        <f t="shared" si="2"/>
        <v>0.27916124612222593</v>
      </c>
      <c r="V27" s="8">
        <f t="shared" si="2"/>
        <v>2.5903146096823114E-3</v>
      </c>
      <c r="W27" s="8">
        <f t="shared" si="2"/>
        <v>7.8979577697891566E-3</v>
      </c>
      <c r="X27" s="8">
        <f t="shared" si="2"/>
        <v>2.5518255367301223E-3</v>
      </c>
      <c r="Y27" s="8">
        <f t="shared" si="2"/>
        <v>5.1190467026411201E-3</v>
      </c>
      <c r="Z27" s="8">
        <f t="shared" si="2"/>
        <v>1.2970817584887651E-3</v>
      </c>
      <c r="AA27" s="8">
        <f t="shared" si="2"/>
        <v>2.501789741892277E-4</v>
      </c>
      <c r="AB27" s="8">
        <f t="shared" si="2"/>
        <v>0.10742300260955914</v>
      </c>
      <c r="AC27" s="8">
        <f t="shared" si="2"/>
        <v>2.3093443771313323E-4</v>
      </c>
      <c r="AD27" s="8">
        <f t="shared" si="2"/>
        <v>1.5357140107923361E-3</v>
      </c>
      <c r="AE27" s="8">
        <f t="shared" si="2"/>
        <v>2.8866804714141654E-4</v>
      </c>
      <c r="AF27" s="8">
        <f t="shared" si="2"/>
        <v>0.2294564573117692</v>
      </c>
      <c r="AG27" s="8">
        <f t="shared" si="2"/>
        <v>5.1575357755933085E-4</v>
      </c>
      <c r="AH27" s="8">
        <f t="shared" si="2"/>
        <v>7.9287490281509075E-4</v>
      </c>
      <c r="AI27" s="8">
        <f t="shared" ref="AI27:BK27" si="3">AI26/ 259814</f>
        <v>1.5780519910397438E-3</v>
      </c>
      <c r="AJ27" s="8">
        <f t="shared" si="3"/>
        <v>8.4675960494815525E-4</v>
      </c>
      <c r="AK27" s="8">
        <f t="shared" si="3"/>
        <v>2.9328673589567923E-3</v>
      </c>
      <c r="AL27" s="8">
        <f t="shared" si="3"/>
        <v>4.310776170645154E-4</v>
      </c>
      <c r="AM27" s="8">
        <f t="shared" si="3"/>
        <v>1.266290500127014E-3</v>
      </c>
      <c r="AN27" s="8">
        <f t="shared" si="3"/>
        <v>3.456318751106561E-3</v>
      </c>
      <c r="AO27" s="8">
        <f t="shared" si="3"/>
        <v>3.3485493468404321E-4</v>
      </c>
      <c r="AP27" s="8">
        <f t="shared" si="3"/>
        <v>6.6586096207286755E-4</v>
      </c>
      <c r="AQ27" s="8">
        <f t="shared" si="3"/>
        <v>7.3129238609158864E-4</v>
      </c>
      <c r="AR27" s="8">
        <f t="shared" si="3"/>
        <v>2.5787678877966543E-4</v>
      </c>
      <c r="AS27" s="8">
        <f t="shared" si="3"/>
        <v>3.8489072952188876E-5</v>
      </c>
      <c r="AT27" s="8">
        <f t="shared" si="3"/>
        <v>4.6186887542626647E-5</v>
      </c>
      <c r="AU27" s="8">
        <f t="shared" si="3"/>
        <v>6.5431424018721086E-5</v>
      </c>
      <c r="AV27" s="8">
        <f t="shared" si="3"/>
        <v>1.3856066262787995E-4</v>
      </c>
      <c r="AW27" s="8">
        <f t="shared" si="3"/>
        <v>9.4683119462384631E-4</v>
      </c>
      <c r="AX27" s="8">
        <f t="shared" si="3"/>
        <v>6.1197625993980305E-4</v>
      </c>
      <c r="AY27" s="8">
        <f t="shared" si="3"/>
        <v>3.8489072952188876E-5</v>
      </c>
      <c r="AZ27" s="8">
        <f t="shared" si="3"/>
        <v>3.4640165656969987E-5</v>
      </c>
      <c r="BA27" s="8">
        <f t="shared" si="3"/>
        <v>1.5780519910397439E-4</v>
      </c>
      <c r="BB27" s="8">
        <f t="shared" si="3"/>
        <v>5.3884702133064424E-4</v>
      </c>
      <c r="BC27" s="8">
        <f t="shared" si="3"/>
        <v>3.4640165656969985E-4</v>
      </c>
      <c r="BD27" s="8">
        <f t="shared" si="3"/>
        <v>4.580199681310476E-4</v>
      </c>
      <c r="BE27" s="8">
        <f t="shared" si="3"/>
        <v>5.7733609428283308E-5</v>
      </c>
      <c r="BF27" s="8">
        <f t="shared" si="3"/>
        <v>9.2373775085253295E-5</v>
      </c>
      <c r="BG27" s="8">
        <f t="shared" si="3"/>
        <v>5.3884702133064425E-5</v>
      </c>
      <c r="BH27" s="8">
        <f t="shared" si="3"/>
        <v>3.4255274927448098E-4</v>
      </c>
      <c r="BI27" s="8">
        <f t="shared" si="3"/>
        <v>3.6564619304579432E-4</v>
      </c>
      <c r="BJ27" s="8">
        <f t="shared" si="3"/>
        <v>3.6949510034101318E-4</v>
      </c>
      <c r="BK27" s="8">
        <f t="shared" si="3"/>
        <v>4.5417106083582868E-4</v>
      </c>
    </row>
    <row r="28" spans="1:63" s="1" customFormat="1" ht="5.0999999999999996" customHeight="1" x14ac:dyDescent="0.2">
      <c r="B28" s="1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</row>
    <row r="29" spans="1:63" s="1" customFormat="1" ht="9.9" customHeight="1" x14ac:dyDescent="0.2">
      <c r="A29" s="3" t="s">
        <v>25</v>
      </c>
      <c r="B29" s="1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</row>
    <row r="30" spans="1:63" s="1" customFormat="1" ht="9.9" customHeight="1" x14ac:dyDescent="0.2">
      <c r="B30" s="10" t="s">
        <v>26</v>
      </c>
      <c r="C30" s="4">
        <v>4</v>
      </c>
      <c r="D30" s="4">
        <v>1</v>
      </c>
      <c r="E30" s="4">
        <v>1</v>
      </c>
      <c r="F30" s="4">
        <v>3085</v>
      </c>
      <c r="G30" s="4">
        <v>30</v>
      </c>
      <c r="H30" s="4">
        <v>6</v>
      </c>
      <c r="I30" s="4">
        <v>4</v>
      </c>
      <c r="J30" s="4">
        <v>4</v>
      </c>
      <c r="K30" s="4">
        <v>6</v>
      </c>
      <c r="L30" s="4">
        <v>2</v>
      </c>
      <c r="M30" s="4">
        <v>20</v>
      </c>
      <c r="N30" s="4">
        <v>386</v>
      </c>
      <c r="O30" s="4">
        <v>5</v>
      </c>
      <c r="P30" s="4">
        <v>5</v>
      </c>
      <c r="Q30" s="4">
        <v>735</v>
      </c>
      <c r="R30" s="4">
        <v>1</v>
      </c>
      <c r="S30" s="4">
        <v>3</v>
      </c>
      <c r="T30" s="4">
        <v>5</v>
      </c>
      <c r="U30" s="4">
        <v>3152</v>
      </c>
      <c r="V30" s="4">
        <v>40</v>
      </c>
      <c r="W30" s="4">
        <v>136</v>
      </c>
      <c r="X30" s="4">
        <v>68</v>
      </c>
      <c r="Y30" s="4">
        <v>60</v>
      </c>
      <c r="Z30" s="4">
        <v>20</v>
      </c>
      <c r="AA30" s="4">
        <v>3</v>
      </c>
      <c r="AB30" s="4">
        <v>1905</v>
      </c>
      <c r="AC30" s="4">
        <v>0</v>
      </c>
      <c r="AD30" s="4">
        <v>27</v>
      </c>
      <c r="AE30" s="4">
        <v>6</v>
      </c>
      <c r="AF30" s="4">
        <v>4546</v>
      </c>
      <c r="AG30" s="4">
        <v>7</v>
      </c>
      <c r="AH30" s="4">
        <v>15</v>
      </c>
      <c r="AI30" s="4">
        <v>17</v>
      </c>
      <c r="AJ30" s="4">
        <v>17</v>
      </c>
      <c r="AK30" s="4">
        <v>30</v>
      </c>
      <c r="AL30" s="4">
        <v>7</v>
      </c>
      <c r="AM30" s="4">
        <v>24</v>
      </c>
      <c r="AN30" s="4">
        <v>50</v>
      </c>
      <c r="AO30" s="4">
        <v>3</v>
      </c>
      <c r="AP30" s="4">
        <v>11</v>
      </c>
      <c r="AQ30" s="4">
        <v>5</v>
      </c>
      <c r="AR30" s="4">
        <v>1</v>
      </c>
      <c r="AS30" s="4">
        <v>2</v>
      </c>
      <c r="AT30" s="4">
        <v>2</v>
      </c>
      <c r="AU30" s="4">
        <v>0</v>
      </c>
      <c r="AV30" s="4">
        <v>3</v>
      </c>
      <c r="AW30" s="4">
        <v>26</v>
      </c>
      <c r="AX30" s="4">
        <v>15</v>
      </c>
      <c r="AY30" s="4">
        <v>2</v>
      </c>
      <c r="AZ30" s="4">
        <v>1</v>
      </c>
      <c r="BA30" s="4">
        <v>1</v>
      </c>
      <c r="BB30" s="4">
        <v>7</v>
      </c>
      <c r="BC30" s="4">
        <v>8</v>
      </c>
      <c r="BD30" s="4">
        <v>4</v>
      </c>
      <c r="BE30" s="4">
        <v>30</v>
      </c>
      <c r="BF30" s="4">
        <v>0</v>
      </c>
      <c r="BG30" s="4">
        <v>5</v>
      </c>
      <c r="BH30" s="4">
        <v>4</v>
      </c>
      <c r="BI30" s="4">
        <v>4</v>
      </c>
      <c r="BJ30" s="4">
        <v>6</v>
      </c>
      <c r="BK30" s="4">
        <v>4</v>
      </c>
    </row>
    <row r="31" spans="1:63" s="1" customFormat="1" ht="9.9" customHeight="1" x14ac:dyDescent="0.2">
      <c r="B31" s="10" t="s">
        <v>27</v>
      </c>
      <c r="C31" s="4">
        <v>3</v>
      </c>
      <c r="D31" s="4">
        <v>2</v>
      </c>
      <c r="E31" s="4">
        <v>5</v>
      </c>
      <c r="F31" s="4">
        <v>9827</v>
      </c>
      <c r="G31" s="4">
        <v>32</v>
      </c>
      <c r="H31" s="4">
        <v>22</v>
      </c>
      <c r="I31" s="4">
        <v>3</v>
      </c>
      <c r="J31" s="4">
        <v>11</v>
      </c>
      <c r="K31" s="4">
        <v>1</v>
      </c>
      <c r="L31" s="4">
        <v>1</v>
      </c>
      <c r="M31" s="4">
        <v>35</v>
      </c>
      <c r="N31" s="4">
        <v>1257</v>
      </c>
      <c r="O31" s="4">
        <v>14</v>
      </c>
      <c r="P31" s="4">
        <v>11</v>
      </c>
      <c r="Q31" s="4">
        <v>1975</v>
      </c>
      <c r="R31" s="4">
        <v>7</v>
      </c>
      <c r="S31" s="4">
        <v>10</v>
      </c>
      <c r="T31" s="4">
        <v>5</v>
      </c>
      <c r="U31" s="4">
        <v>10149</v>
      </c>
      <c r="V31" s="4">
        <v>69</v>
      </c>
      <c r="W31" s="4">
        <v>344</v>
      </c>
      <c r="X31" s="4">
        <v>86</v>
      </c>
      <c r="Y31" s="4">
        <v>161</v>
      </c>
      <c r="Z31" s="4">
        <v>62</v>
      </c>
      <c r="AA31" s="4">
        <v>8</v>
      </c>
      <c r="AB31" s="4">
        <v>5225</v>
      </c>
      <c r="AC31" s="4">
        <v>2</v>
      </c>
      <c r="AD31" s="4">
        <v>45</v>
      </c>
      <c r="AE31" s="4">
        <v>7</v>
      </c>
      <c r="AF31" s="4">
        <v>12899</v>
      </c>
      <c r="AG31" s="4">
        <v>12</v>
      </c>
      <c r="AH31" s="4">
        <v>20</v>
      </c>
      <c r="AI31" s="4">
        <v>48</v>
      </c>
      <c r="AJ31" s="4">
        <v>34</v>
      </c>
      <c r="AK31" s="4">
        <v>109</v>
      </c>
      <c r="AL31" s="4">
        <v>25</v>
      </c>
      <c r="AM31" s="4">
        <v>71</v>
      </c>
      <c r="AN31" s="4">
        <v>120</v>
      </c>
      <c r="AO31" s="4">
        <v>14</v>
      </c>
      <c r="AP31" s="4">
        <v>21</v>
      </c>
      <c r="AQ31" s="4">
        <v>26</v>
      </c>
      <c r="AR31" s="4">
        <v>16</v>
      </c>
      <c r="AS31" s="4">
        <v>2</v>
      </c>
      <c r="AT31" s="4">
        <v>1</v>
      </c>
      <c r="AU31" s="4">
        <v>3</v>
      </c>
      <c r="AV31" s="4">
        <v>9</v>
      </c>
      <c r="AW31" s="4">
        <v>51</v>
      </c>
      <c r="AX31" s="4">
        <v>21</v>
      </c>
      <c r="AY31" s="4">
        <v>1</v>
      </c>
      <c r="AZ31" s="4">
        <v>1</v>
      </c>
      <c r="BA31" s="4">
        <v>2</v>
      </c>
      <c r="BB31" s="4">
        <v>19</v>
      </c>
      <c r="BC31" s="4">
        <v>12</v>
      </c>
      <c r="BD31" s="4">
        <v>19</v>
      </c>
      <c r="BE31" s="4">
        <v>2</v>
      </c>
      <c r="BF31" s="4">
        <v>0</v>
      </c>
      <c r="BG31" s="4">
        <v>3</v>
      </c>
      <c r="BH31" s="4">
        <v>13</v>
      </c>
      <c r="BI31" s="4">
        <v>7</v>
      </c>
      <c r="BJ31" s="4">
        <v>15</v>
      </c>
      <c r="BK31" s="4">
        <v>12</v>
      </c>
    </row>
    <row r="32" spans="1:63" s="1" customFormat="1" ht="9.9" customHeight="1" x14ac:dyDescent="0.2">
      <c r="B32" s="10" t="s">
        <v>28</v>
      </c>
      <c r="C32" s="4">
        <v>5</v>
      </c>
      <c r="D32" s="4">
        <v>4</v>
      </c>
      <c r="E32" s="4">
        <v>3</v>
      </c>
      <c r="F32" s="4">
        <v>9369</v>
      </c>
      <c r="G32" s="4">
        <v>52</v>
      </c>
      <c r="H32" s="4">
        <v>25</v>
      </c>
      <c r="I32" s="4">
        <v>0</v>
      </c>
      <c r="J32" s="4">
        <v>7</v>
      </c>
      <c r="K32" s="4">
        <v>7</v>
      </c>
      <c r="L32" s="4">
        <v>1</v>
      </c>
      <c r="M32" s="4">
        <v>42</v>
      </c>
      <c r="N32" s="4">
        <v>1501</v>
      </c>
      <c r="O32" s="4">
        <v>14</v>
      </c>
      <c r="P32" s="4">
        <v>7</v>
      </c>
      <c r="Q32" s="4">
        <v>1488</v>
      </c>
      <c r="R32" s="4">
        <v>4</v>
      </c>
      <c r="S32" s="4">
        <v>11</v>
      </c>
      <c r="T32" s="4">
        <v>5</v>
      </c>
      <c r="U32" s="4">
        <v>7479</v>
      </c>
      <c r="V32" s="4">
        <v>77</v>
      </c>
      <c r="W32" s="4">
        <v>215</v>
      </c>
      <c r="X32" s="4">
        <v>131</v>
      </c>
      <c r="Y32" s="4">
        <v>180</v>
      </c>
      <c r="Z32" s="4">
        <v>60</v>
      </c>
      <c r="AA32" s="4">
        <v>9</v>
      </c>
      <c r="AB32" s="4">
        <v>6901</v>
      </c>
      <c r="AC32" s="4">
        <v>7</v>
      </c>
      <c r="AD32" s="4">
        <v>85</v>
      </c>
      <c r="AE32" s="4">
        <v>10</v>
      </c>
      <c r="AF32" s="4">
        <v>20875</v>
      </c>
      <c r="AG32" s="4">
        <v>12</v>
      </c>
      <c r="AH32" s="4">
        <v>32</v>
      </c>
      <c r="AI32" s="4">
        <v>49</v>
      </c>
      <c r="AJ32" s="4">
        <v>54</v>
      </c>
      <c r="AK32" s="4">
        <v>96</v>
      </c>
      <c r="AL32" s="4">
        <v>15</v>
      </c>
      <c r="AM32" s="4">
        <v>69</v>
      </c>
      <c r="AN32" s="4">
        <v>83</v>
      </c>
      <c r="AO32" s="4">
        <v>16</v>
      </c>
      <c r="AP32" s="4">
        <v>30</v>
      </c>
      <c r="AQ32" s="4">
        <v>28</v>
      </c>
      <c r="AR32" s="4">
        <v>2</v>
      </c>
      <c r="AS32" s="4">
        <v>6</v>
      </c>
      <c r="AT32" s="4">
        <v>8</v>
      </c>
      <c r="AU32" s="4">
        <v>3</v>
      </c>
      <c r="AV32" s="4">
        <v>12</v>
      </c>
      <c r="AW32" s="4">
        <v>61</v>
      </c>
      <c r="AX32" s="4">
        <v>23</v>
      </c>
      <c r="AY32" s="4">
        <v>2</v>
      </c>
      <c r="AZ32" s="4">
        <v>8</v>
      </c>
      <c r="BA32" s="4">
        <v>6</v>
      </c>
      <c r="BB32" s="4">
        <v>18</v>
      </c>
      <c r="BC32" s="4">
        <v>5</v>
      </c>
      <c r="BD32" s="4">
        <v>25</v>
      </c>
      <c r="BE32" s="4">
        <v>63</v>
      </c>
      <c r="BF32" s="4">
        <v>2</v>
      </c>
      <c r="BG32" s="4">
        <v>3</v>
      </c>
      <c r="BH32" s="4">
        <v>15</v>
      </c>
      <c r="BI32" s="4">
        <v>8</v>
      </c>
      <c r="BJ32" s="4">
        <v>3</v>
      </c>
      <c r="BK32" s="4">
        <v>13</v>
      </c>
    </row>
    <row r="33" spans="1:63" s="1" customFormat="1" ht="9.9" customHeight="1" x14ac:dyDescent="0.2">
      <c r="B33" s="10" t="s">
        <v>29</v>
      </c>
      <c r="C33" s="4">
        <v>15</v>
      </c>
      <c r="D33" s="4">
        <v>129</v>
      </c>
      <c r="E33" s="4">
        <v>14</v>
      </c>
      <c r="F33" s="4">
        <v>37966</v>
      </c>
      <c r="G33" s="4">
        <v>175</v>
      </c>
      <c r="H33" s="4">
        <v>63</v>
      </c>
      <c r="I33" s="4">
        <v>28</v>
      </c>
      <c r="J33" s="4">
        <v>34</v>
      </c>
      <c r="K33" s="4">
        <v>18</v>
      </c>
      <c r="L33" s="4">
        <v>9</v>
      </c>
      <c r="M33" s="4">
        <v>145</v>
      </c>
      <c r="N33" s="4">
        <v>4522</v>
      </c>
      <c r="O33" s="4">
        <v>157</v>
      </c>
      <c r="P33" s="4">
        <v>25</v>
      </c>
      <c r="Q33" s="4">
        <v>5724</v>
      </c>
      <c r="R33" s="4">
        <v>31</v>
      </c>
      <c r="S33" s="4">
        <v>77</v>
      </c>
      <c r="T33" s="4">
        <v>36</v>
      </c>
      <c r="U33" s="4">
        <v>25391</v>
      </c>
      <c r="V33" s="4">
        <v>234</v>
      </c>
      <c r="W33" s="4">
        <v>1106</v>
      </c>
      <c r="X33" s="4">
        <v>562</v>
      </c>
      <c r="Y33" s="4">
        <v>1085</v>
      </c>
      <c r="Z33" s="4">
        <v>228</v>
      </c>
      <c r="AA33" s="4">
        <v>52</v>
      </c>
      <c r="AB33" s="4">
        <v>10603</v>
      </c>
      <c r="AC33" s="4">
        <v>29</v>
      </c>
      <c r="AD33" s="4">
        <v>202</v>
      </c>
      <c r="AE33" s="4">
        <v>64</v>
      </c>
      <c r="AF33" s="4">
        <v>37385</v>
      </c>
      <c r="AG33" s="4">
        <v>73</v>
      </c>
      <c r="AH33" s="4">
        <v>61</v>
      </c>
      <c r="AI33" s="4">
        <v>224</v>
      </c>
      <c r="AJ33" s="4">
        <v>137</v>
      </c>
      <c r="AK33" s="4">
        <v>146</v>
      </c>
      <c r="AL33" s="4">
        <v>123</v>
      </c>
      <c r="AM33" s="4">
        <v>134</v>
      </c>
      <c r="AN33" s="4">
        <v>704</v>
      </c>
      <c r="AO33" s="4">
        <v>34</v>
      </c>
      <c r="AP33" s="4">
        <v>103</v>
      </c>
      <c r="AQ33" s="4">
        <v>81</v>
      </c>
      <c r="AR33" s="4">
        <v>30</v>
      </c>
      <c r="AS33" s="4">
        <v>5</v>
      </c>
      <c r="AT33" s="4">
        <v>3</v>
      </c>
      <c r="AU33" s="4">
        <v>16</v>
      </c>
      <c r="AV33" s="4">
        <v>18</v>
      </c>
      <c r="AW33" s="4">
        <v>98</v>
      </c>
      <c r="AX33" s="4">
        <v>37</v>
      </c>
      <c r="AY33" s="4">
        <v>5</v>
      </c>
      <c r="AZ33" s="4">
        <v>6</v>
      </c>
      <c r="BA33" s="4">
        <v>32</v>
      </c>
      <c r="BB33" s="4">
        <v>93</v>
      </c>
      <c r="BC33" s="4">
        <v>23</v>
      </c>
      <c r="BD33" s="4">
        <v>57</v>
      </c>
      <c r="BE33" s="4">
        <v>13</v>
      </c>
      <c r="BF33" s="4">
        <v>7</v>
      </c>
      <c r="BG33" s="4">
        <v>3</v>
      </c>
      <c r="BH33" s="4">
        <v>52</v>
      </c>
      <c r="BI33" s="4">
        <v>32</v>
      </c>
      <c r="BJ33" s="4">
        <v>45</v>
      </c>
      <c r="BK33" s="4">
        <v>70</v>
      </c>
    </row>
    <row r="34" spans="1:63" s="1" customFormat="1" ht="9.9" customHeight="1" x14ac:dyDescent="0.2">
      <c r="A34" s="6" t="s">
        <v>15</v>
      </c>
      <c r="B34" s="10"/>
      <c r="C34" s="4">
        <v>27</v>
      </c>
      <c r="D34" s="4">
        <v>136</v>
      </c>
      <c r="E34" s="4">
        <v>23</v>
      </c>
      <c r="F34" s="4">
        <v>60247</v>
      </c>
      <c r="G34" s="4">
        <v>289</v>
      </c>
      <c r="H34" s="4">
        <v>116</v>
      </c>
      <c r="I34" s="4">
        <v>35</v>
      </c>
      <c r="J34" s="4">
        <v>56</v>
      </c>
      <c r="K34" s="4">
        <v>32</v>
      </c>
      <c r="L34" s="4">
        <v>13</v>
      </c>
      <c r="M34" s="4">
        <v>242</v>
      </c>
      <c r="N34" s="4">
        <v>7666</v>
      </c>
      <c r="O34" s="4">
        <v>190</v>
      </c>
      <c r="P34" s="4">
        <v>48</v>
      </c>
      <c r="Q34" s="4">
        <v>9922</v>
      </c>
      <c r="R34" s="4">
        <v>43</v>
      </c>
      <c r="S34" s="4">
        <v>101</v>
      </c>
      <c r="T34" s="4">
        <v>51</v>
      </c>
      <c r="U34" s="4">
        <v>46171</v>
      </c>
      <c r="V34" s="4">
        <v>420</v>
      </c>
      <c r="W34" s="4">
        <v>1801</v>
      </c>
      <c r="X34" s="4">
        <v>847</v>
      </c>
      <c r="Y34" s="4">
        <v>1486</v>
      </c>
      <c r="Z34" s="4">
        <v>370</v>
      </c>
      <c r="AA34" s="4">
        <v>72</v>
      </c>
      <c r="AB34" s="4">
        <v>24634</v>
      </c>
      <c r="AC34" s="4">
        <v>38</v>
      </c>
      <c r="AD34" s="4">
        <v>359</v>
      </c>
      <c r="AE34" s="4">
        <v>87</v>
      </c>
      <c r="AF34" s="4">
        <v>75705</v>
      </c>
      <c r="AG34" s="4">
        <v>104</v>
      </c>
      <c r="AH34" s="4">
        <v>128</v>
      </c>
      <c r="AI34" s="4">
        <v>338</v>
      </c>
      <c r="AJ34" s="4">
        <v>242</v>
      </c>
      <c r="AK34" s="4">
        <v>381</v>
      </c>
      <c r="AL34" s="4">
        <v>170</v>
      </c>
      <c r="AM34" s="4">
        <v>298</v>
      </c>
      <c r="AN34" s="4">
        <v>957</v>
      </c>
      <c r="AO34" s="4">
        <v>67</v>
      </c>
      <c r="AP34" s="4">
        <v>165</v>
      </c>
      <c r="AQ34" s="4">
        <v>140</v>
      </c>
      <c r="AR34" s="4">
        <v>49</v>
      </c>
      <c r="AS34" s="4">
        <v>15</v>
      </c>
      <c r="AT34" s="4">
        <v>14</v>
      </c>
      <c r="AU34" s="4">
        <v>22</v>
      </c>
      <c r="AV34" s="4">
        <v>42</v>
      </c>
      <c r="AW34" s="4">
        <v>236</v>
      </c>
      <c r="AX34" s="4">
        <v>96</v>
      </c>
      <c r="AY34" s="4">
        <v>10</v>
      </c>
      <c r="AZ34" s="4">
        <v>16</v>
      </c>
      <c r="BA34" s="4">
        <v>41</v>
      </c>
      <c r="BB34" s="4">
        <v>137</v>
      </c>
      <c r="BC34" s="4">
        <v>48</v>
      </c>
      <c r="BD34" s="4">
        <v>105</v>
      </c>
      <c r="BE34" s="4">
        <v>108</v>
      </c>
      <c r="BF34" s="4">
        <v>9</v>
      </c>
      <c r="BG34" s="4">
        <v>14</v>
      </c>
      <c r="BH34" s="4">
        <v>84</v>
      </c>
      <c r="BI34" s="4">
        <v>51</v>
      </c>
      <c r="BJ34" s="4">
        <v>69</v>
      </c>
      <c r="BK34" s="4">
        <v>99</v>
      </c>
    </row>
    <row r="35" spans="1:63" s="7" customFormat="1" ht="9.9" customHeight="1" x14ac:dyDescent="0.2">
      <c r="B35" s="11" t="s">
        <v>16</v>
      </c>
      <c r="C35" s="8">
        <f t="shared" ref="C35:AH35" si="4">C34/ 235997</f>
        <v>1.1440823400297461E-4</v>
      </c>
      <c r="D35" s="8">
        <f t="shared" si="4"/>
        <v>5.762785120149832E-4</v>
      </c>
      <c r="E35" s="8">
        <f t="shared" si="4"/>
        <v>9.7458866002533926E-5</v>
      </c>
      <c r="F35" s="8">
        <f t="shared" si="4"/>
        <v>0.25528714348063747</v>
      </c>
      <c r="G35" s="8">
        <f t="shared" si="4"/>
        <v>1.2245918380318394E-3</v>
      </c>
      <c r="H35" s="8">
        <f t="shared" si="4"/>
        <v>4.9153167201277986E-4</v>
      </c>
      <c r="I35" s="8">
        <f t="shared" si="4"/>
        <v>1.4830697000385598E-4</v>
      </c>
      <c r="J35" s="8">
        <f t="shared" si="4"/>
        <v>2.3729115200616958E-4</v>
      </c>
      <c r="K35" s="8">
        <f t="shared" si="4"/>
        <v>1.3559494400352547E-4</v>
      </c>
      <c r="L35" s="8">
        <f t="shared" si="4"/>
        <v>5.5085446001432223E-5</v>
      </c>
      <c r="M35" s="8">
        <f t="shared" si="4"/>
        <v>1.0254367640266614E-3</v>
      </c>
      <c r="N35" s="8">
        <f t="shared" si="4"/>
        <v>3.248346377284457E-2</v>
      </c>
      <c r="O35" s="8">
        <f t="shared" si="4"/>
        <v>8.0509498002093248E-4</v>
      </c>
      <c r="P35" s="8">
        <f t="shared" si="4"/>
        <v>2.0339241600528821E-4</v>
      </c>
      <c r="Q35" s="8">
        <f t="shared" si="4"/>
        <v>4.2042907325093117E-2</v>
      </c>
      <c r="R35" s="8">
        <f t="shared" si="4"/>
        <v>1.8220570600473735E-4</v>
      </c>
      <c r="S35" s="8">
        <f t="shared" si="4"/>
        <v>4.2797154201112725E-4</v>
      </c>
      <c r="T35" s="8">
        <f t="shared" si="4"/>
        <v>2.1610444200561871E-4</v>
      </c>
      <c r="U35" s="8">
        <f t="shared" si="4"/>
        <v>0.19564231748708669</v>
      </c>
      <c r="V35" s="8">
        <f t="shared" si="4"/>
        <v>1.7796836400462718E-3</v>
      </c>
      <c r="W35" s="8">
        <f t="shared" si="4"/>
        <v>7.6314529421984178E-3</v>
      </c>
      <c r="X35" s="8">
        <f t="shared" si="4"/>
        <v>3.5890286740933148E-3</v>
      </c>
      <c r="Y35" s="8">
        <f t="shared" si="4"/>
        <v>6.2966902121637143E-3</v>
      </c>
      <c r="Z35" s="8">
        <f t="shared" si="4"/>
        <v>1.5678165400407633E-3</v>
      </c>
      <c r="AA35" s="8">
        <f t="shared" si="4"/>
        <v>3.0508862400793231E-4</v>
      </c>
      <c r="AB35" s="8">
        <f t="shared" si="4"/>
        <v>0.10438268283071395</v>
      </c>
      <c r="AC35" s="8">
        <f t="shared" si="4"/>
        <v>1.6101899600418648E-4</v>
      </c>
      <c r="AD35" s="8">
        <f t="shared" si="4"/>
        <v>1.5212057780395513E-3</v>
      </c>
      <c r="AE35" s="8">
        <f t="shared" si="4"/>
        <v>3.6864875400958487E-4</v>
      </c>
      <c r="AF35" s="8">
        <f t="shared" si="4"/>
        <v>0.32078797611834048</v>
      </c>
      <c r="AG35" s="8">
        <f t="shared" si="4"/>
        <v>4.4068356801145778E-4</v>
      </c>
      <c r="AH35" s="8">
        <f t="shared" si="4"/>
        <v>5.4237977601410189E-4</v>
      </c>
      <c r="AI35" s="8">
        <f t="shared" ref="AI35:BK35" si="5">AI34/ 235997</f>
        <v>1.4322215960372378E-3</v>
      </c>
      <c r="AJ35" s="8">
        <f t="shared" si="5"/>
        <v>1.0254367640266614E-3</v>
      </c>
      <c r="AK35" s="8">
        <f t="shared" si="5"/>
        <v>1.6144273020419751E-3</v>
      </c>
      <c r="AL35" s="8">
        <f t="shared" si="5"/>
        <v>7.2034814001872903E-4</v>
      </c>
      <c r="AM35" s="8">
        <f t="shared" si="5"/>
        <v>1.2627279160328309E-3</v>
      </c>
      <c r="AN35" s="8">
        <f t="shared" si="5"/>
        <v>4.0551362941054336E-3</v>
      </c>
      <c r="AO35" s="8">
        <f t="shared" si="5"/>
        <v>2.8390191400738142E-4</v>
      </c>
      <c r="AP35" s="8">
        <f t="shared" si="5"/>
        <v>6.9916143001817819E-4</v>
      </c>
      <c r="AQ35" s="8">
        <f t="shared" si="5"/>
        <v>5.9322788001542391E-4</v>
      </c>
      <c r="AR35" s="8">
        <f t="shared" si="5"/>
        <v>2.0762975800539839E-4</v>
      </c>
      <c r="AS35" s="8">
        <f t="shared" si="5"/>
        <v>6.3560130001652558E-5</v>
      </c>
      <c r="AT35" s="8">
        <f t="shared" si="5"/>
        <v>5.9322788001542394E-5</v>
      </c>
      <c r="AU35" s="8">
        <f t="shared" si="5"/>
        <v>9.3221524002423762E-5</v>
      </c>
      <c r="AV35" s="8">
        <f t="shared" si="5"/>
        <v>1.7796836400462717E-4</v>
      </c>
      <c r="AW35" s="8">
        <f t="shared" si="5"/>
        <v>1.0000127120260004E-3</v>
      </c>
      <c r="AX35" s="8">
        <f t="shared" si="5"/>
        <v>4.0678483201057642E-4</v>
      </c>
      <c r="AY35" s="8">
        <f t="shared" si="5"/>
        <v>4.237342000110171E-5</v>
      </c>
      <c r="AZ35" s="8">
        <f t="shared" si="5"/>
        <v>6.7797472001762736E-5</v>
      </c>
      <c r="BA35" s="8">
        <f t="shared" si="5"/>
        <v>1.7373102200451702E-4</v>
      </c>
      <c r="BB35" s="8">
        <f t="shared" si="5"/>
        <v>5.8051585401509343E-4</v>
      </c>
      <c r="BC35" s="8">
        <f t="shared" si="5"/>
        <v>2.0339241600528821E-4</v>
      </c>
      <c r="BD35" s="8">
        <f t="shared" si="5"/>
        <v>4.4492091001156796E-4</v>
      </c>
      <c r="BE35" s="8">
        <f t="shared" si="5"/>
        <v>4.5763293601189844E-4</v>
      </c>
      <c r="BF35" s="8">
        <f t="shared" si="5"/>
        <v>3.8136078000991539E-5</v>
      </c>
      <c r="BG35" s="8">
        <f t="shared" si="5"/>
        <v>5.9322788001542394E-5</v>
      </c>
      <c r="BH35" s="8">
        <f t="shared" si="5"/>
        <v>3.5593672800925434E-4</v>
      </c>
      <c r="BI35" s="8">
        <f t="shared" si="5"/>
        <v>2.1610444200561871E-4</v>
      </c>
      <c r="BJ35" s="8">
        <f t="shared" si="5"/>
        <v>2.9237659800760178E-4</v>
      </c>
      <c r="BK35" s="8">
        <f t="shared" si="5"/>
        <v>4.1949685801090689E-4</v>
      </c>
    </row>
    <row r="36" spans="1:63" s="1" customFormat="1" ht="5.0999999999999996" customHeight="1" x14ac:dyDescent="0.2"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</row>
    <row r="37" spans="1:63" s="1" customFormat="1" ht="9.9" customHeight="1" x14ac:dyDescent="0.2">
      <c r="A37" s="3" t="s">
        <v>30</v>
      </c>
      <c r="B37" s="1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</row>
    <row r="38" spans="1:63" s="1" customFormat="1" ht="9.9" customHeight="1" x14ac:dyDescent="0.2">
      <c r="B38" s="10" t="s">
        <v>31</v>
      </c>
      <c r="C38" s="4">
        <v>0</v>
      </c>
      <c r="D38" s="4">
        <v>1</v>
      </c>
      <c r="E38" s="4">
        <v>0</v>
      </c>
      <c r="F38" s="4">
        <v>744</v>
      </c>
      <c r="G38" s="4">
        <v>4</v>
      </c>
      <c r="H38" s="4">
        <v>0</v>
      </c>
      <c r="I38" s="4">
        <v>0</v>
      </c>
      <c r="J38" s="4">
        <v>3</v>
      </c>
      <c r="K38" s="4">
        <v>1</v>
      </c>
      <c r="L38" s="4">
        <v>0</v>
      </c>
      <c r="M38" s="4">
        <v>4</v>
      </c>
      <c r="N38" s="4">
        <v>96</v>
      </c>
      <c r="O38" s="4">
        <v>11</v>
      </c>
      <c r="P38" s="4">
        <v>1</v>
      </c>
      <c r="Q38" s="4">
        <v>124</v>
      </c>
      <c r="R38" s="4">
        <v>0</v>
      </c>
      <c r="S38" s="4">
        <v>0</v>
      </c>
      <c r="T38" s="4">
        <v>0</v>
      </c>
      <c r="U38" s="4">
        <v>352</v>
      </c>
      <c r="V38" s="4">
        <v>3</v>
      </c>
      <c r="W38" s="4">
        <v>22</v>
      </c>
      <c r="X38" s="4">
        <v>32</v>
      </c>
      <c r="Y38" s="4">
        <v>17</v>
      </c>
      <c r="Z38" s="4">
        <v>2</v>
      </c>
      <c r="AA38" s="4">
        <v>1</v>
      </c>
      <c r="AB38" s="4">
        <v>1272</v>
      </c>
      <c r="AC38" s="4">
        <v>2</v>
      </c>
      <c r="AD38" s="4">
        <v>6</v>
      </c>
      <c r="AE38" s="4">
        <v>2</v>
      </c>
      <c r="AF38" s="4">
        <v>1500</v>
      </c>
      <c r="AG38" s="4">
        <v>0</v>
      </c>
      <c r="AH38" s="4">
        <v>1</v>
      </c>
      <c r="AI38" s="4">
        <v>16</v>
      </c>
      <c r="AJ38" s="4">
        <v>2</v>
      </c>
      <c r="AK38" s="4">
        <v>19</v>
      </c>
      <c r="AL38" s="4">
        <v>2</v>
      </c>
      <c r="AM38" s="4">
        <v>4</v>
      </c>
      <c r="AN38" s="4">
        <v>11</v>
      </c>
      <c r="AO38" s="4">
        <v>1</v>
      </c>
      <c r="AP38" s="4">
        <v>1</v>
      </c>
      <c r="AQ38" s="4">
        <v>5</v>
      </c>
      <c r="AR38" s="4">
        <v>2</v>
      </c>
      <c r="AS38" s="4">
        <v>2</v>
      </c>
      <c r="AT38" s="4">
        <v>0</v>
      </c>
      <c r="AU38" s="4">
        <v>0</v>
      </c>
      <c r="AV38" s="4">
        <v>0</v>
      </c>
      <c r="AW38" s="4">
        <v>5</v>
      </c>
      <c r="AX38" s="4">
        <v>3</v>
      </c>
      <c r="AY38" s="4">
        <v>1</v>
      </c>
      <c r="AZ38" s="4">
        <v>0</v>
      </c>
      <c r="BA38" s="4">
        <v>0</v>
      </c>
      <c r="BB38" s="4">
        <v>1</v>
      </c>
      <c r="BC38" s="4">
        <v>2</v>
      </c>
      <c r="BD38" s="4">
        <v>1</v>
      </c>
      <c r="BE38" s="4">
        <v>0</v>
      </c>
      <c r="BF38" s="4">
        <v>0</v>
      </c>
      <c r="BG38" s="4">
        <v>0</v>
      </c>
      <c r="BH38" s="4">
        <v>3</v>
      </c>
      <c r="BI38" s="4">
        <v>2</v>
      </c>
      <c r="BJ38" s="4">
        <v>2</v>
      </c>
      <c r="BK38" s="4">
        <v>3</v>
      </c>
    </row>
    <row r="39" spans="1:63" s="1" customFormat="1" ht="9.9" customHeight="1" x14ac:dyDescent="0.2">
      <c r="B39" s="10" t="s">
        <v>8</v>
      </c>
      <c r="C39" s="4">
        <v>0</v>
      </c>
      <c r="D39" s="4">
        <v>0</v>
      </c>
      <c r="E39" s="4">
        <v>0</v>
      </c>
      <c r="F39" s="4">
        <v>310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2</v>
      </c>
      <c r="N39" s="4">
        <v>35</v>
      </c>
      <c r="O39" s="4">
        <v>1</v>
      </c>
      <c r="P39" s="4">
        <v>0</v>
      </c>
      <c r="Q39" s="4">
        <v>92</v>
      </c>
      <c r="R39" s="4">
        <v>0</v>
      </c>
      <c r="S39" s="4">
        <v>1</v>
      </c>
      <c r="T39" s="4">
        <v>1</v>
      </c>
      <c r="U39" s="4">
        <v>300</v>
      </c>
      <c r="V39" s="4">
        <v>4</v>
      </c>
      <c r="W39" s="4">
        <v>6</v>
      </c>
      <c r="X39" s="4">
        <v>5</v>
      </c>
      <c r="Y39" s="4">
        <v>10</v>
      </c>
      <c r="Z39" s="4">
        <v>1</v>
      </c>
      <c r="AA39" s="4">
        <v>0</v>
      </c>
      <c r="AB39" s="4">
        <v>377</v>
      </c>
      <c r="AC39" s="4">
        <v>1</v>
      </c>
      <c r="AD39" s="4">
        <v>0</v>
      </c>
      <c r="AE39" s="4">
        <v>0</v>
      </c>
      <c r="AF39" s="4">
        <v>522</v>
      </c>
      <c r="AG39" s="4">
        <v>2</v>
      </c>
      <c r="AH39" s="4">
        <v>1</v>
      </c>
      <c r="AI39" s="4">
        <v>3</v>
      </c>
      <c r="AJ39" s="4">
        <v>2</v>
      </c>
      <c r="AK39" s="4">
        <v>7</v>
      </c>
      <c r="AL39" s="4">
        <v>0</v>
      </c>
      <c r="AM39" s="4">
        <v>9</v>
      </c>
      <c r="AN39" s="4">
        <v>5</v>
      </c>
      <c r="AO39" s="4">
        <v>1</v>
      </c>
      <c r="AP39" s="4">
        <v>1</v>
      </c>
      <c r="AQ39" s="4">
        <v>2</v>
      </c>
      <c r="AR39" s="4">
        <v>2</v>
      </c>
      <c r="AS39" s="4">
        <v>0</v>
      </c>
      <c r="AT39" s="4">
        <v>0</v>
      </c>
      <c r="AU39" s="4">
        <v>0</v>
      </c>
      <c r="AV39" s="4">
        <v>0</v>
      </c>
      <c r="AW39" s="4">
        <v>4</v>
      </c>
      <c r="AX39" s="4">
        <v>4</v>
      </c>
      <c r="AY39" s="4">
        <v>0</v>
      </c>
      <c r="AZ39" s="4">
        <v>0</v>
      </c>
      <c r="BA39" s="4">
        <v>0</v>
      </c>
      <c r="BB39" s="4">
        <v>1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2</v>
      </c>
      <c r="BJ39" s="4">
        <v>1</v>
      </c>
      <c r="BK39" s="4">
        <v>2</v>
      </c>
    </row>
    <row r="40" spans="1:63" s="1" customFormat="1" ht="9.9" customHeight="1" x14ac:dyDescent="0.2">
      <c r="B40" s="10" t="s">
        <v>32</v>
      </c>
      <c r="C40" s="4">
        <v>1</v>
      </c>
      <c r="D40" s="4">
        <v>10</v>
      </c>
      <c r="E40" s="4">
        <v>4</v>
      </c>
      <c r="F40" s="4">
        <v>13187</v>
      </c>
      <c r="G40" s="4">
        <v>25</v>
      </c>
      <c r="H40" s="4">
        <v>35</v>
      </c>
      <c r="I40" s="4">
        <v>2</v>
      </c>
      <c r="J40" s="4">
        <v>8</v>
      </c>
      <c r="K40" s="4">
        <v>6</v>
      </c>
      <c r="L40" s="4">
        <v>5</v>
      </c>
      <c r="M40" s="4">
        <v>45</v>
      </c>
      <c r="N40" s="4">
        <v>1575</v>
      </c>
      <c r="O40" s="4">
        <v>32</v>
      </c>
      <c r="P40" s="4">
        <v>7</v>
      </c>
      <c r="Q40" s="4">
        <v>3054</v>
      </c>
      <c r="R40" s="4">
        <v>10</v>
      </c>
      <c r="S40" s="4">
        <v>7</v>
      </c>
      <c r="T40" s="4">
        <v>4</v>
      </c>
      <c r="U40" s="4">
        <v>9586</v>
      </c>
      <c r="V40" s="4">
        <v>85</v>
      </c>
      <c r="W40" s="4">
        <v>216</v>
      </c>
      <c r="X40" s="4">
        <v>186</v>
      </c>
      <c r="Y40" s="4">
        <v>200</v>
      </c>
      <c r="Z40" s="4">
        <v>69</v>
      </c>
      <c r="AA40" s="4">
        <v>6</v>
      </c>
      <c r="AB40" s="4">
        <v>3023</v>
      </c>
      <c r="AC40" s="4">
        <v>11</v>
      </c>
      <c r="AD40" s="4">
        <v>50</v>
      </c>
      <c r="AE40" s="4">
        <v>20</v>
      </c>
      <c r="AF40" s="4">
        <v>9524</v>
      </c>
      <c r="AG40" s="4">
        <v>10</v>
      </c>
      <c r="AH40" s="4">
        <v>17</v>
      </c>
      <c r="AI40" s="4">
        <v>55</v>
      </c>
      <c r="AJ40" s="4">
        <v>27</v>
      </c>
      <c r="AK40" s="4">
        <v>70</v>
      </c>
      <c r="AL40" s="4">
        <v>16</v>
      </c>
      <c r="AM40" s="4">
        <v>56</v>
      </c>
      <c r="AN40" s="4">
        <v>126</v>
      </c>
      <c r="AO40" s="4">
        <v>9</v>
      </c>
      <c r="AP40" s="4">
        <v>34</v>
      </c>
      <c r="AQ40" s="4">
        <v>21</v>
      </c>
      <c r="AR40" s="4">
        <v>5</v>
      </c>
      <c r="AS40" s="4">
        <v>0</v>
      </c>
      <c r="AT40" s="4">
        <v>1</v>
      </c>
      <c r="AU40" s="4">
        <v>1</v>
      </c>
      <c r="AV40" s="4">
        <v>0</v>
      </c>
      <c r="AW40" s="4">
        <v>33</v>
      </c>
      <c r="AX40" s="4">
        <v>10</v>
      </c>
      <c r="AY40" s="4">
        <v>1</v>
      </c>
      <c r="AZ40" s="4">
        <v>1</v>
      </c>
      <c r="BA40" s="4">
        <v>8</v>
      </c>
      <c r="BB40" s="4">
        <v>85</v>
      </c>
      <c r="BC40" s="4">
        <v>12</v>
      </c>
      <c r="BD40" s="4">
        <v>10</v>
      </c>
      <c r="BE40" s="4">
        <v>4</v>
      </c>
      <c r="BF40" s="4">
        <v>1</v>
      </c>
      <c r="BG40" s="4">
        <v>1</v>
      </c>
      <c r="BH40" s="4">
        <v>10</v>
      </c>
      <c r="BI40" s="4">
        <v>7</v>
      </c>
      <c r="BJ40" s="4">
        <v>12</v>
      </c>
      <c r="BK40" s="4">
        <v>18</v>
      </c>
    </row>
    <row r="41" spans="1:63" s="1" customFormat="1" ht="9.9" customHeight="1" x14ac:dyDescent="0.2">
      <c r="B41" s="10" t="s">
        <v>28</v>
      </c>
      <c r="C41" s="4">
        <v>6</v>
      </c>
      <c r="D41" s="4">
        <v>10</v>
      </c>
      <c r="E41" s="4">
        <v>8</v>
      </c>
      <c r="F41" s="4">
        <v>5954</v>
      </c>
      <c r="G41" s="4">
        <v>24</v>
      </c>
      <c r="H41" s="4">
        <v>18</v>
      </c>
      <c r="I41" s="4">
        <v>0</v>
      </c>
      <c r="J41" s="4">
        <v>4</v>
      </c>
      <c r="K41" s="4">
        <v>3</v>
      </c>
      <c r="L41" s="4">
        <v>2</v>
      </c>
      <c r="M41" s="4">
        <v>19</v>
      </c>
      <c r="N41" s="4">
        <v>998</v>
      </c>
      <c r="O41" s="4">
        <v>18</v>
      </c>
      <c r="P41" s="4">
        <v>4</v>
      </c>
      <c r="Q41" s="4">
        <v>756</v>
      </c>
      <c r="R41" s="4">
        <v>3</v>
      </c>
      <c r="S41" s="4">
        <v>5</v>
      </c>
      <c r="T41" s="4">
        <v>4</v>
      </c>
      <c r="U41" s="4">
        <v>3783</v>
      </c>
      <c r="V41" s="4">
        <v>63</v>
      </c>
      <c r="W41" s="4">
        <v>160</v>
      </c>
      <c r="X41" s="4">
        <v>105</v>
      </c>
      <c r="Y41" s="4">
        <v>134</v>
      </c>
      <c r="Z41" s="4">
        <v>48</v>
      </c>
      <c r="AA41" s="4">
        <v>4</v>
      </c>
      <c r="AB41" s="4">
        <v>3872</v>
      </c>
      <c r="AC41" s="4">
        <v>6</v>
      </c>
      <c r="AD41" s="4">
        <v>60</v>
      </c>
      <c r="AE41" s="4">
        <v>10</v>
      </c>
      <c r="AF41" s="4">
        <v>11023</v>
      </c>
      <c r="AG41" s="4">
        <v>11</v>
      </c>
      <c r="AH41" s="4">
        <v>24</v>
      </c>
      <c r="AI41" s="4">
        <v>49</v>
      </c>
      <c r="AJ41" s="4">
        <v>44</v>
      </c>
      <c r="AK41" s="4">
        <v>78</v>
      </c>
      <c r="AL41" s="4">
        <v>11</v>
      </c>
      <c r="AM41" s="4">
        <v>50</v>
      </c>
      <c r="AN41" s="4">
        <v>49</v>
      </c>
      <c r="AO41" s="4">
        <v>4</v>
      </c>
      <c r="AP41" s="4">
        <v>16</v>
      </c>
      <c r="AQ41" s="4">
        <v>9</v>
      </c>
      <c r="AR41" s="4">
        <v>5</v>
      </c>
      <c r="AS41" s="4">
        <v>2</v>
      </c>
      <c r="AT41" s="4">
        <v>2</v>
      </c>
      <c r="AU41" s="4">
        <v>4</v>
      </c>
      <c r="AV41" s="4">
        <v>1</v>
      </c>
      <c r="AW41" s="4">
        <v>29</v>
      </c>
      <c r="AX41" s="4">
        <v>17</v>
      </c>
      <c r="AY41" s="4">
        <v>3</v>
      </c>
      <c r="AZ41" s="4">
        <v>1</v>
      </c>
      <c r="BA41" s="4">
        <v>7</v>
      </c>
      <c r="BB41" s="4">
        <v>17</v>
      </c>
      <c r="BC41" s="4">
        <v>5</v>
      </c>
      <c r="BD41" s="4">
        <v>7</v>
      </c>
      <c r="BE41" s="4">
        <v>35</v>
      </c>
      <c r="BF41" s="4">
        <v>2</v>
      </c>
      <c r="BG41" s="4">
        <v>4</v>
      </c>
      <c r="BH41" s="4">
        <v>7</v>
      </c>
      <c r="BI41" s="4">
        <v>6</v>
      </c>
      <c r="BJ41" s="4">
        <v>3</v>
      </c>
      <c r="BK41" s="4">
        <v>4</v>
      </c>
    </row>
    <row r="42" spans="1:63" s="1" customFormat="1" ht="9.9" customHeight="1" x14ac:dyDescent="0.2">
      <c r="B42" s="10" t="s">
        <v>29</v>
      </c>
      <c r="C42" s="4">
        <v>1</v>
      </c>
      <c r="D42" s="4">
        <v>9</v>
      </c>
      <c r="E42" s="4">
        <v>4</v>
      </c>
      <c r="F42" s="4">
        <v>2303</v>
      </c>
      <c r="G42" s="4">
        <v>19</v>
      </c>
      <c r="H42" s="4">
        <v>5</v>
      </c>
      <c r="I42" s="4">
        <v>4</v>
      </c>
      <c r="J42" s="4">
        <v>8</v>
      </c>
      <c r="K42" s="4">
        <v>4</v>
      </c>
      <c r="L42" s="4">
        <v>1</v>
      </c>
      <c r="M42" s="4">
        <v>11</v>
      </c>
      <c r="N42" s="4">
        <v>226</v>
      </c>
      <c r="O42" s="4">
        <v>12</v>
      </c>
      <c r="P42" s="4">
        <v>1</v>
      </c>
      <c r="Q42" s="4">
        <v>361</v>
      </c>
      <c r="R42" s="4">
        <v>5</v>
      </c>
      <c r="S42" s="4">
        <v>3</v>
      </c>
      <c r="T42" s="4">
        <v>3</v>
      </c>
      <c r="U42" s="4">
        <v>1439</v>
      </c>
      <c r="V42" s="4">
        <v>29</v>
      </c>
      <c r="W42" s="4">
        <v>97</v>
      </c>
      <c r="X42" s="4">
        <v>38</v>
      </c>
      <c r="Y42" s="4">
        <v>73</v>
      </c>
      <c r="Z42" s="4">
        <v>18</v>
      </c>
      <c r="AA42" s="4">
        <v>4</v>
      </c>
      <c r="AB42" s="4">
        <v>1524</v>
      </c>
      <c r="AC42" s="4">
        <v>0</v>
      </c>
      <c r="AD42" s="4">
        <v>36</v>
      </c>
      <c r="AE42" s="4">
        <v>6</v>
      </c>
      <c r="AF42" s="4">
        <v>3556</v>
      </c>
      <c r="AG42" s="4">
        <v>6</v>
      </c>
      <c r="AH42" s="4">
        <v>5</v>
      </c>
      <c r="AI42" s="4">
        <v>20</v>
      </c>
      <c r="AJ42" s="4">
        <v>16</v>
      </c>
      <c r="AK42" s="4">
        <v>39</v>
      </c>
      <c r="AL42" s="4">
        <v>15</v>
      </c>
      <c r="AM42" s="4">
        <v>14</v>
      </c>
      <c r="AN42" s="4">
        <v>54</v>
      </c>
      <c r="AO42" s="4">
        <v>2</v>
      </c>
      <c r="AP42" s="4">
        <v>9</v>
      </c>
      <c r="AQ42" s="4">
        <v>6</v>
      </c>
      <c r="AR42" s="4">
        <v>4</v>
      </c>
      <c r="AS42" s="4">
        <v>0</v>
      </c>
      <c r="AT42" s="4">
        <v>0</v>
      </c>
      <c r="AU42" s="4">
        <v>1</v>
      </c>
      <c r="AV42" s="4">
        <v>1</v>
      </c>
      <c r="AW42" s="4">
        <v>11</v>
      </c>
      <c r="AX42" s="4">
        <v>5</v>
      </c>
      <c r="AY42" s="4">
        <v>1</v>
      </c>
      <c r="AZ42" s="4">
        <v>0</v>
      </c>
      <c r="BA42" s="4">
        <v>4</v>
      </c>
      <c r="BB42" s="4">
        <v>12</v>
      </c>
      <c r="BC42" s="4">
        <v>5</v>
      </c>
      <c r="BD42" s="4">
        <v>8</v>
      </c>
      <c r="BE42" s="4">
        <v>3</v>
      </c>
      <c r="BF42" s="4">
        <v>1</v>
      </c>
      <c r="BG42" s="4">
        <v>0</v>
      </c>
      <c r="BH42" s="4">
        <v>4</v>
      </c>
      <c r="BI42" s="4">
        <v>0</v>
      </c>
      <c r="BJ42" s="4">
        <v>6</v>
      </c>
      <c r="BK42" s="4">
        <v>8</v>
      </c>
    </row>
    <row r="43" spans="1:63" s="1" customFormat="1" ht="9.9" customHeight="1" x14ac:dyDescent="0.2">
      <c r="B43" s="10" t="s">
        <v>13</v>
      </c>
      <c r="C43" s="4">
        <v>4</v>
      </c>
      <c r="D43" s="4">
        <v>46</v>
      </c>
      <c r="E43" s="4">
        <v>7</v>
      </c>
      <c r="F43" s="4">
        <v>16598</v>
      </c>
      <c r="G43" s="4">
        <v>75</v>
      </c>
      <c r="H43" s="4">
        <v>56</v>
      </c>
      <c r="I43" s="4">
        <v>9</v>
      </c>
      <c r="J43" s="4">
        <v>21</v>
      </c>
      <c r="K43" s="4">
        <v>3</v>
      </c>
      <c r="L43" s="4">
        <v>1</v>
      </c>
      <c r="M43" s="4">
        <v>96</v>
      </c>
      <c r="N43" s="4">
        <v>1786</v>
      </c>
      <c r="O43" s="4">
        <v>38</v>
      </c>
      <c r="P43" s="4">
        <v>9</v>
      </c>
      <c r="Q43" s="4">
        <v>3651</v>
      </c>
      <c r="R43" s="4">
        <v>18</v>
      </c>
      <c r="S43" s="4">
        <v>13</v>
      </c>
      <c r="T43" s="4">
        <v>11</v>
      </c>
      <c r="U43" s="4">
        <v>13812</v>
      </c>
      <c r="V43" s="4">
        <v>168</v>
      </c>
      <c r="W43" s="4">
        <v>297</v>
      </c>
      <c r="X43" s="4">
        <v>208</v>
      </c>
      <c r="Y43" s="4">
        <v>386</v>
      </c>
      <c r="Z43" s="4">
        <v>50</v>
      </c>
      <c r="AA43" s="4">
        <v>28</v>
      </c>
      <c r="AB43" s="4">
        <v>3891</v>
      </c>
      <c r="AC43" s="4">
        <v>13</v>
      </c>
      <c r="AD43" s="4">
        <v>75</v>
      </c>
      <c r="AE43" s="4">
        <v>12</v>
      </c>
      <c r="AF43" s="4">
        <v>9147</v>
      </c>
      <c r="AG43" s="4">
        <v>42</v>
      </c>
      <c r="AH43" s="4">
        <v>33</v>
      </c>
      <c r="AI43" s="4">
        <v>58</v>
      </c>
      <c r="AJ43" s="4">
        <v>27</v>
      </c>
      <c r="AK43" s="4">
        <v>50</v>
      </c>
      <c r="AL43" s="4">
        <v>9</v>
      </c>
      <c r="AM43" s="4">
        <v>44</v>
      </c>
      <c r="AN43" s="4">
        <v>216</v>
      </c>
      <c r="AO43" s="4">
        <v>4</v>
      </c>
      <c r="AP43" s="4">
        <v>37</v>
      </c>
      <c r="AQ43" s="4">
        <v>28</v>
      </c>
      <c r="AR43" s="4">
        <v>10</v>
      </c>
      <c r="AS43" s="4">
        <v>3</v>
      </c>
      <c r="AT43" s="4">
        <v>3</v>
      </c>
      <c r="AU43" s="4">
        <v>4</v>
      </c>
      <c r="AV43" s="4">
        <v>10</v>
      </c>
      <c r="AW43" s="4">
        <v>41</v>
      </c>
      <c r="AX43" s="4">
        <v>15</v>
      </c>
      <c r="AY43" s="4">
        <v>2</v>
      </c>
      <c r="AZ43" s="4">
        <v>1</v>
      </c>
      <c r="BA43" s="4">
        <v>10</v>
      </c>
      <c r="BB43" s="4">
        <v>18</v>
      </c>
      <c r="BC43" s="4">
        <v>7</v>
      </c>
      <c r="BD43" s="4">
        <v>38</v>
      </c>
      <c r="BE43" s="4">
        <v>1</v>
      </c>
      <c r="BF43" s="4">
        <v>3</v>
      </c>
      <c r="BG43" s="4">
        <v>1</v>
      </c>
      <c r="BH43" s="4">
        <v>21</v>
      </c>
      <c r="BI43" s="4">
        <v>22</v>
      </c>
      <c r="BJ43" s="4">
        <v>28</v>
      </c>
      <c r="BK43" s="4">
        <v>26</v>
      </c>
    </row>
    <row r="44" spans="1:63" s="1" customFormat="1" ht="9.9" customHeight="1" x14ac:dyDescent="0.2">
      <c r="B44" s="10" t="s">
        <v>33</v>
      </c>
      <c r="C44" s="4">
        <v>4</v>
      </c>
      <c r="D44" s="4">
        <v>44</v>
      </c>
      <c r="E44" s="4">
        <v>7</v>
      </c>
      <c r="F44" s="4">
        <v>4049</v>
      </c>
      <c r="G44" s="4">
        <v>23</v>
      </c>
      <c r="H44" s="4">
        <v>11</v>
      </c>
      <c r="I44" s="4">
        <v>2</v>
      </c>
      <c r="J44" s="4">
        <v>7</v>
      </c>
      <c r="K44" s="4">
        <v>3</v>
      </c>
      <c r="L44" s="4">
        <v>2</v>
      </c>
      <c r="M44" s="4">
        <v>18</v>
      </c>
      <c r="N44" s="4">
        <v>417</v>
      </c>
      <c r="O44" s="4">
        <v>27</v>
      </c>
      <c r="P44" s="4">
        <v>43</v>
      </c>
      <c r="Q44" s="4">
        <v>619</v>
      </c>
      <c r="R44" s="4">
        <v>41</v>
      </c>
      <c r="S44" s="4">
        <v>31</v>
      </c>
      <c r="T44" s="4">
        <v>1</v>
      </c>
      <c r="U44" s="4">
        <v>2441</v>
      </c>
      <c r="V44" s="4">
        <v>104</v>
      </c>
      <c r="W44" s="4">
        <v>113</v>
      </c>
      <c r="X44" s="4">
        <v>109</v>
      </c>
      <c r="Y44" s="4">
        <v>93</v>
      </c>
      <c r="Z44" s="4">
        <v>35</v>
      </c>
      <c r="AA44" s="4">
        <v>12</v>
      </c>
      <c r="AB44" s="4">
        <v>5100</v>
      </c>
      <c r="AC44" s="4">
        <v>5</v>
      </c>
      <c r="AD44" s="4">
        <v>312</v>
      </c>
      <c r="AE44" s="4">
        <v>19</v>
      </c>
      <c r="AF44" s="4">
        <v>8707</v>
      </c>
      <c r="AG44" s="4">
        <v>8</v>
      </c>
      <c r="AH44" s="4">
        <v>43</v>
      </c>
      <c r="AI44" s="4">
        <v>85</v>
      </c>
      <c r="AJ44" s="4">
        <v>33</v>
      </c>
      <c r="AK44" s="4">
        <v>107</v>
      </c>
      <c r="AL44" s="4">
        <v>26</v>
      </c>
      <c r="AM44" s="4">
        <v>32</v>
      </c>
      <c r="AN44" s="4">
        <v>103</v>
      </c>
      <c r="AO44" s="4">
        <v>9</v>
      </c>
      <c r="AP44" s="4">
        <v>13</v>
      </c>
      <c r="AQ44" s="4">
        <v>18</v>
      </c>
      <c r="AR44" s="4">
        <v>5</v>
      </c>
      <c r="AS44" s="4">
        <v>1</v>
      </c>
      <c r="AT44" s="4">
        <v>5</v>
      </c>
      <c r="AU44" s="4">
        <v>1</v>
      </c>
      <c r="AV44" s="4">
        <v>2</v>
      </c>
      <c r="AW44" s="4">
        <v>12</v>
      </c>
      <c r="AX44" s="4">
        <v>27</v>
      </c>
      <c r="AY44" s="4">
        <v>3</v>
      </c>
      <c r="AZ44" s="4">
        <v>1</v>
      </c>
      <c r="BA44" s="4">
        <v>3</v>
      </c>
      <c r="BB44" s="4">
        <v>21</v>
      </c>
      <c r="BC44" s="4">
        <v>3</v>
      </c>
      <c r="BD44" s="4">
        <v>6</v>
      </c>
      <c r="BE44" s="4">
        <v>4</v>
      </c>
      <c r="BF44" s="4">
        <v>1</v>
      </c>
      <c r="BG44" s="4">
        <v>2</v>
      </c>
      <c r="BH44" s="4">
        <v>26</v>
      </c>
      <c r="BI44" s="4">
        <v>18</v>
      </c>
      <c r="BJ44" s="4">
        <v>8</v>
      </c>
      <c r="BK44" s="4">
        <v>16</v>
      </c>
    </row>
    <row r="45" spans="1:63" s="1" customFormat="1" ht="9.9" customHeight="1" x14ac:dyDescent="0.2">
      <c r="B45" s="10" t="s">
        <v>34</v>
      </c>
      <c r="C45" s="4">
        <v>10</v>
      </c>
      <c r="D45" s="4">
        <v>59</v>
      </c>
      <c r="E45" s="4">
        <v>3</v>
      </c>
      <c r="F45" s="4">
        <v>14268</v>
      </c>
      <c r="G45" s="4">
        <v>31</v>
      </c>
      <c r="H45" s="4">
        <v>24</v>
      </c>
      <c r="I45" s="4">
        <v>7</v>
      </c>
      <c r="J45" s="4">
        <v>13</v>
      </c>
      <c r="K45" s="4">
        <v>2</v>
      </c>
      <c r="L45" s="4">
        <v>3</v>
      </c>
      <c r="M45" s="4">
        <v>32</v>
      </c>
      <c r="N45" s="4">
        <v>1312</v>
      </c>
      <c r="O45" s="4">
        <v>20</v>
      </c>
      <c r="P45" s="4">
        <v>10</v>
      </c>
      <c r="Q45" s="4">
        <v>2814</v>
      </c>
      <c r="R45" s="4">
        <v>7</v>
      </c>
      <c r="S45" s="4">
        <v>17</v>
      </c>
      <c r="T45" s="4">
        <v>11</v>
      </c>
      <c r="U45" s="4">
        <v>10652</v>
      </c>
      <c r="V45" s="4">
        <v>65</v>
      </c>
      <c r="W45" s="4">
        <v>345</v>
      </c>
      <c r="X45" s="4">
        <v>229</v>
      </c>
      <c r="Y45" s="4">
        <v>353</v>
      </c>
      <c r="Z45" s="4">
        <v>105</v>
      </c>
      <c r="AA45" s="4">
        <v>3</v>
      </c>
      <c r="AB45" s="4">
        <v>2993</v>
      </c>
      <c r="AC45" s="4">
        <v>2</v>
      </c>
      <c r="AD45" s="4">
        <v>57</v>
      </c>
      <c r="AE45" s="4">
        <v>7</v>
      </c>
      <c r="AF45" s="4">
        <v>7785</v>
      </c>
      <c r="AG45" s="4">
        <v>8</v>
      </c>
      <c r="AH45" s="4">
        <v>17</v>
      </c>
      <c r="AI45" s="4">
        <v>61</v>
      </c>
      <c r="AJ45" s="4">
        <v>44</v>
      </c>
      <c r="AK45" s="4">
        <v>163</v>
      </c>
      <c r="AL45" s="4">
        <v>43</v>
      </c>
      <c r="AM45" s="4">
        <v>100</v>
      </c>
      <c r="AN45" s="4">
        <v>365</v>
      </c>
      <c r="AO45" s="4">
        <v>12</v>
      </c>
      <c r="AP45" s="4">
        <v>38</v>
      </c>
      <c r="AQ45" s="4">
        <v>20</v>
      </c>
      <c r="AR45" s="4">
        <v>6</v>
      </c>
      <c r="AS45" s="4">
        <v>1</v>
      </c>
      <c r="AT45" s="4">
        <v>0</v>
      </c>
      <c r="AU45" s="4">
        <v>3</v>
      </c>
      <c r="AV45" s="4">
        <v>3</v>
      </c>
      <c r="AW45" s="4">
        <v>38</v>
      </c>
      <c r="AX45" s="4">
        <v>14</v>
      </c>
      <c r="AY45" s="4">
        <v>1</v>
      </c>
      <c r="AZ45" s="4">
        <v>1</v>
      </c>
      <c r="BA45" s="4">
        <v>11</v>
      </c>
      <c r="BB45" s="4">
        <v>31</v>
      </c>
      <c r="BC45" s="4">
        <v>19</v>
      </c>
      <c r="BD45" s="4">
        <v>15</v>
      </c>
      <c r="BE45" s="4">
        <v>1</v>
      </c>
      <c r="BF45" s="4">
        <v>0</v>
      </c>
      <c r="BG45" s="4">
        <v>6</v>
      </c>
      <c r="BH45" s="4">
        <v>17</v>
      </c>
      <c r="BI45" s="4">
        <v>8</v>
      </c>
      <c r="BJ45" s="4">
        <v>4</v>
      </c>
      <c r="BK45" s="4">
        <v>21</v>
      </c>
    </row>
    <row r="46" spans="1:63" s="1" customFormat="1" ht="9.9" customHeight="1" x14ac:dyDescent="0.2">
      <c r="B46" s="10" t="s">
        <v>35</v>
      </c>
      <c r="C46" s="4">
        <v>2</v>
      </c>
      <c r="D46" s="4">
        <v>11</v>
      </c>
      <c r="E46" s="4">
        <v>4</v>
      </c>
      <c r="F46" s="4">
        <v>3128</v>
      </c>
      <c r="G46" s="4">
        <v>16</v>
      </c>
      <c r="H46" s="4">
        <v>8</v>
      </c>
      <c r="I46" s="4">
        <v>2</v>
      </c>
      <c r="J46" s="4">
        <v>4</v>
      </c>
      <c r="K46" s="4">
        <v>4</v>
      </c>
      <c r="L46" s="4">
        <v>1</v>
      </c>
      <c r="M46" s="4">
        <v>10</v>
      </c>
      <c r="N46" s="4">
        <v>287</v>
      </c>
      <c r="O46" s="4">
        <v>29</v>
      </c>
      <c r="P46" s="4">
        <v>14</v>
      </c>
      <c r="Q46" s="4">
        <v>534</v>
      </c>
      <c r="R46" s="4">
        <v>3</v>
      </c>
      <c r="S46" s="4">
        <v>2</v>
      </c>
      <c r="T46" s="4">
        <v>3</v>
      </c>
      <c r="U46" s="4">
        <v>1978</v>
      </c>
      <c r="V46" s="4">
        <v>45</v>
      </c>
      <c r="W46" s="4">
        <v>121</v>
      </c>
      <c r="X46" s="4">
        <v>53</v>
      </c>
      <c r="Y46" s="4">
        <v>84</v>
      </c>
      <c r="Z46" s="4">
        <v>27</v>
      </c>
      <c r="AA46" s="4">
        <v>13</v>
      </c>
      <c r="AB46" s="4">
        <v>4791</v>
      </c>
      <c r="AC46" s="4">
        <v>14</v>
      </c>
      <c r="AD46" s="4">
        <v>37</v>
      </c>
      <c r="AE46" s="4">
        <v>10</v>
      </c>
      <c r="AF46" s="4">
        <v>5546</v>
      </c>
      <c r="AG46" s="4">
        <v>6</v>
      </c>
      <c r="AH46" s="4">
        <v>22</v>
      </c>
      <c r="AI46" s="4">
        <v>65</v>
      </c>
      <c r="AJ46" s="4">
        <v>16</v>
      </c>
      <c r="AK46" s="4">
        <v>62</v>
      </c>
      <c r="AL46" s="4">
        <v>12</v>
      </c>
      <c r="AM46" s="4">
        <v>29</v>
      </c>
      <c r="AN46" s="4">
        <v>73</v>
      </c>
      <c r="AO46" s="4">
        <v>7</v>
      </c>
      <c r="AP46" s="4">
        <v>10</v>
      </c>
      <c r="AQ46" s="4">
        <v>11</v>
      </c>
      <c r="AR46" s="4">
        <v>4</v>
      </c>
      <c r="AS46" s="4">
        <v>0</v>
      </c>
      <c r="AT46" s="4">
        <v>0</v>
      </c>
      <c r="AU46" s="4">
        <v>0</v>
      </c>
      <c r="AV46" s="4">
        <v>4</v>
      </c>
      <c r="AW46" s="4">
        <v>15</v>
      </c>
      <c r="AX46" s="4">
        <v>18</v>
      </c>
      <c r="AY46" s="4">
        <v>2</v>
      </c>
      <c r="AZ46" s="4">
        <v>1</v>
      </c>
      <c r="BA46" s="4">
        <v>1</v>
      </c>
      <c r="BB46" s="4">
        <v>13</v>
      </c>
      <c r="BC46" s="4">
        <v>14</v>
      </c>
      <c r="BD46" s="4">
        <v>5</v>
      </c>
      <c r="BE46" s="4">
        <v>2</v>
      </c>
      <c r="BF46" s="4">
        <v>1</v>
      </c>
      <c r="BG46" s="4">
        <v>3</v>
      </c>
      <c r="BH46" s="4">
        <v>11</v>
      </c>
      <c r="BI46" s="4">
        <v>12</v>
      </c>
      <c r="BJ46" s="4">
        <v>2</v>
      </c>
      <c r="BK46" s="4">
        <v>12</v>
      </c>
    </row>
    <row r="47" spans="1:63" s="1" customFormat="1" ht="9.9" customHeight="1" x14ac:dyDescent="0.2">
      <c r="A47" s="6" t="s">
        <v>15</v>
      </c>
      <c r="B47" s="10"/>
      <c r="C47" s="4">
        <v>28</v>
      </c>
      <c r="D47" s="4">
        <v>190</v>
      </c>
      <c r="E47" s="4">
        <v>37</v>
      </c>
      <c r="F47" s="4">
        <v>60541</v>
      </c>
      <c r="G47" s="4">
        <v>218</v>
      </c>
      <c r="H47" s="4">
        <v>157</v>
      </c>
      <c r="I47" s="4">
        <v>26</v>
      </c>
      <c r="J47" s="4">
        <v>68</v>
      </c>
      <c r="K47" s="4">
        <v>26</v>
      </c>
      <c r="L47" s="4">
        <v>15</v>
      </c>
      <c r="M47" s="4">
        <v>237</v>
      </c>
      <c r="N47" s="4">
        <v>6732</v>
      </c>
      <c r="O47" s="4">
        <v>188</v>
      </c>
      <c r="P47" s="4">
        <v>89</v>
      </c>
      <c r="Q47" s="4">
        <v>12005</v>
      </c>
      <c r="R47" s="4">
        <v>87</v>
      </c>
      <c r="S47" s="4">
        <v>79</v>
      </c>
      <c r="T47" s="4">
        <v>38</v>
      </c>
      <c r="U47" s="4">
        <v>44343</v>
      </c>
      <c r="V47" s="4">
        <v>566</v>
      </c>
      <c r="W47" s="4">
        <v>1377</v>
      </c>
      <c r="X47" s="4">
        <v>965</v>
      </c>
      <c r="Y47" s="4">
        <v>1350</v>
      </c>
      <c r="Z47" s="4">
        <v>355</v>
      </c>
      <c r="AA47" s="4">
        <v>71</v>
      </c>
      <c r="AB47" s="4">
        <v>26843</v>
      </c>
      <c r="AC47" s="4">
        <v>54</v>
      </c>
      <c r="AD47" s="4">
        <v>633</v>
      </c>
      <c r="AE47" s="4">
        <v>86</v>
      </c>
      <c r="AF47" s="4">
        <v>57310</v>
      </c>
      <c r="AG47" s="4">
        <v>93</v>
      </c>
      <c r="AH47" s="4">
        <v>163</v>
      </c>
      <c r="AI47" s="4">
        <v>412</v>
      </c>
      <c r="AJ47" s="4">
        <v>211</v>
      </c>
      <c r="AK47" s="4">
        <v>595</v>
      </c>
      <c r="AL47" s="4">
        <v>134</v>
      </c>
      <c r="AM47" s="4">
        <v>338</v>
      </c>
      <c r="AN47" s="4">
        <v>1002</v>
      </c>
      <c r="AO47" s="4">
        <v>49</v>
      </c>
      <c r="AP47" s="4">
        <v>159</v>
      </c>
      <c r="AQ47" s="4">
        <v>120</v>
      </c>
      <c r="AR47" s="4">
        <v>43</v>
      </c>
      <c r="AS47" s="4">
        <v>9</v>
      </c>
      <c r="AT47" s="4">
        <v>11</v>
      </c>
      <c r="AU47" s="4">
        <v>14</v>
      </c>
      <c r="AV47" s="4">
        <v>21</v>
      </c>
      <c r="AW47" s="4">
        <v>188</v>
      </c>
      <c r="AX47" s="4">
        <v>113</v>
      </c>
      <c r="AY47" s="4">
        <v>14</v>
      </c>
      <c r="AZ47" s="4">
        <v>6</v>
      </c>
      <c r="BA47" s="4">
        <v>44</v>
      </c>
      <c r="BB47" s="4">
        <v>199</v>
      </c>
      <c r="BC47" s="4">
        <v>67</v>
      </c>
      <c r="BD47" s="4">
        <v>90</v>
      </c>
      <c r="BE47" s="4">
        <v>50</v>
      </c>
      <c r="BF47" s="4">
        <v>9</v>
      </c>
      <c r="BG47" s="4">
        <v>17</v>
      </c>
      <c r="BH47" s="4">
        <v>99</v>
      </c>
      <c r="BI47" s="4">
        <v>77</v>
      </c>
      <c r="BJ47" s="4">
        <v>66</v>
      </c>
      <c r="BK47" s="4">
        <v>110</v>
      </c>
    </row>
    <row r="48" spans="1:63" s="7" customFormat="1" ht="9.9" customHeight="1" x14ac:dyDescent="0.2">
      <c r="B48" s="11" t="s">
        <v>16</v>
      </c>
      <c r="C48" s="8">
        <f t="shared" ref="C48:AH48" si="6">C47/ 219629</f>
        <v>1.2748771792431783E-4</v>
      </c>
      <c r="D48" s="8">
        <f t="shared" si="6"/>
        <v>8.6509522877215668E-4</v>
      </c>
      <c r="E48" s="8">
        <f t="shared" si="6"/>
        <v>1.6846591297141997E-4</v>
      </c>
      <c r="F48" s="8">
        <f t="shared" si="6"/>
        <v>0.27565121181629021</v>
      </c>
      <c r="G48" s="8">
        <f t="shared" si="6"/>
        <v>9.9258294669647457E-4</v>
      </c>
      <c r="H48" s="8">
        <f t="shared" si="6"/>
        <v>7.1484184693278207E-4</v>
      </c>
      <c r="I48" s="8">
        <f t="shared" si="6"/>
        <v>1.1838145235829513E-4</v>
      </c>
      <c r="J48" s="8">
        <f t="shared" si="6"/>
        <v>3.0961302924477184E-4</v>
      </c>
      <c r="K48" s="8">
        <f t="shared" si="6"/>
        <v>1.1838145235829513E-4</v>
      </c>
      <c r="L48" s="8">
        <f t="shared" si="6"/>
        <v>6.8296991745170265E-5</v>
      </c>
      <c r="M48" s="8">
        <f t="shared" si="6"/>
        <v>1.0790924695736901E-3</v>
      </c>
      <c r="N48" s="8">
        <f t="shared" si="6"/>
        <v>3.0651689895232415E-2</v>
      </c>
      <c r="O48" s="8">
        <f t="shared" si="6"/>
        <v>8.5598896320613401E-4</v>
      </c>
      <c r="P48" s="8">
        <f t="shared" si="6"/>
        <v>4.0522881768801023E-4</v>
      </c>
      <c r="Q48" s="8">
        <f t="shared" si="6"/>
        <v>5.4660359060051268E-2</v>
      </c>
      <c r="R48" s="8">
        <f t="shared" si="6"/>
        <v>3.9612255212198756E-4</v>
      </c>
      <c r="S48" s="8">
        <f t="shared" si="6"/>
        <v>3.5969748985789673E-4</v>
      </c>
      <c r="T48" s="8">
        <f t="shared" si="6"/>
        <v>1.7301904575443134E-4</v>
      </c>
      <c r="U48" s="8">
        <f t="shared" si="6"/>
        <v>0.20189956699707234</v>
      </c>
      <c r="V48" s="8">
        <f t="shared" si="6"/>
        <v>2.5770731551844248E-3</v>
      </c>
      <c r="W48" s="8">
        <f t="shared" si="6"/>
        <v>6.2696638422066299E-3</v>
      </c>
      <c r="X48" s="8">
        <f t="shared" si="6"/>
        <v>4.3937731356059537E-3</v>
      </c>
      <c r="Y48" s="8">
        <f t="shared" si="6"/>
        <v>6.146729257065324E-3</v>
      </c>
      <c r="Z48" s="8">
        <f t="shared" si="6"/>
        <v>1.6163621379690295E-3</v>
      </c>
      <c r="AA48" s="8">
        <f t="shared" si="6"/>
        <v>3.2327242759380589E-4</v>
      </c>
      <c r="AB48" s="8">
        <f t="shared" si="6"/>
        <v>0.1222197432943737</v>
      </c>
      <c r="AC48" s="8">
        <f t="shared" si="6"/>
        <v>2.4586917028261295E-4</v>
      </c>
      <c r="AD48" s="8">
        <f t="shared" si="6"/>
        <v>2.882133051646185E-3</v>
      </c>
      <c r="AE48" s="8">
        <f t="shared" si="6"/>
        <v>3.9156941933897617E-4</v>
      </c>
      <c r="AF48" s="8">
        <f t="shared" si="6"/>
        <v>0.26094003979438052</v>
      </c>
      <c r="AG48" s="8">
        <f t="shared" si="6"/>
        <v>4.2344134882005562E-4</v>
      </c>
      <c r="AH48" s="8">
        <f t="shared" si="6"/>
        <v>7.4216064363085018E-4</v>
      </c>
      <c r="AI48" s="8">
        <f t="shared" ref="AI48:BK48" si="7">AI47/ 219629</f>
        <v>1.8758907066006767E-3</v>
      </c>
      <c r="AJ48" s="8">
        <f t="shared" si="7"/>
        <v>9.6071101721539507E-4</v>
      </c>
      <c r="AK48" s="8">
        <f t="shared" si="7"/>
        <v>2.709114005891754E-3</v>
      </c>
      <c r="AL48" s="8">
        <f t="shared" si="7"/>
        <v>6.1011979292352101E-4</v>
      </c>
      <c r="AM48" s="8">
        <f t="shared" si="7"/>
        <v>1.5389588806578366E-3</v>
      </c>
      <c r="AN48" s="8">
        <f t="shared" si="7"/>
        <v>4.5622390485773739E-3</v>
      </c>
      <c r="AO48" s="8">
        <f t="shared" si="7"/>
        <v>2.231035063675562E-4</v>
      </c>
      <c r="AP48" s="8">
        <f t="shared" si="7"/>
        <v>7.2394811249880484E-4</v>
      </c>
      <c r="AQ48" s="8">
        <f t="shared" si="7"/>
        <v>5.4637593396136212E-4</v>
      </c>
      <c r="AR48" s="8">
        <f t="shared" si="7"/>
        <v>1.9578470966948809E-4</v>
      </c>
      <c r="AS48" s="8">
        <f t="shared" si="7"/>
        <v>4.097819504710216E-5</v>
      </c>
      <c r="AT48" s="8">
        <f t="shared" si="7"/>
        <v>5.0084460613124862E-5</v>
      </c>
      <c r="AU48" s="8">
        <f t="shared" si="7"/>
        <v>6.3743858962158917E-5</v>
      </c>
      <c r="AV48" s="8">
        <f t="shared" si="7"/>
        <v>9.5615788443238376E-5</v>
      </c>
      <c r="AW48" s="8">
        <f t="shared" si="7"/>
        <v>8.5598896320613401E-4</v>
      </c>
      <c r="AX48" s="8">
        <f t="shared" si="7"/>
        <v>5.1450400448028262E-4</v>
      </c>
      <c r="AY48" s="8">
        <f t="shared" si="7"/>
        <v>6.3743858962158917E-5</v>
      </c>
      <c r="AZ48" s="8">
        <f t="shared" si="7"/>
        <v>2.7318796698068105E-5</v>
      </c>
      <c r="BA48" s="8">
        <f t="shared" si="7"/>
        <v>2.0033784245249945E-4</v>
      </c>
      <c r="BB48" s="8">
        <f t="shared" si="7"/>
        <v>9.0607342381925885E-4</v>
      </c>
      <c r="BC48" s="8">
        <f t="shared" si="7"/>
        <v>3.050598964617605E-4</v>
      </c>
      <c r="BD48" s="8">
        <f t="shared" si="7"/>
        <v>4.0978195047102156E-4</v>
      </c>
      <c r="BE48" s="8">
        <f t="shared" si="7"/>
        <v>2.2765663915056756E-4</v>
      </c>
      <c r="BF48" s="8">
        <f t="shared" si="7"/>
        <v>4.097819504710216E-5</v>
      </c>
      <c r="BG48" s="8">
        <f t="shared" si="7"/>
        <v>7.740325731119296E-5</v>
      </c>
      <c r="BH48" s="8">
        <f t="shared" si="7"/>
        <v>4.5076014551812373E-4</v>
      </c>
      <c r="BI48" s="8">
        <f t="shared" si="7"/>
        <v>3.5059122429187401E-4</v>
      </c>
      <c r="BJ48" s="8">
        <f t="shared" si="7"/>
        <v>3.0050676367874917E-4</v>
      </c>
      <c r="BK48" s="8">
        <f t="shared" si="7"/>
        <v>5.0084460613124856E-4</v>
      </c>
    </row>
    <row r="49" spans="1:63" s="1" customFormat="1" ht="5.0999999999999996" customHeight="1" x14ac:dyDescent="0.2">
      <c r="B49" s="1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</row>
    <row r="50" spans="1:63" s="1" customFormat="1" ht="9.9" customHeight="1" x14ac:dyDescent="0.2">
      <c r="A50" s="3" t="s">
        <v>36</v>
      </c>
      <c r="B50" s="1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</row>
    <row r="51" spans="1:63" s="1" customFormat="1" ht="9.9" customHeight="1" x14ac:dyDescent="0.2">
      <c r="B51" s="10" t="s">
        <v>37</v>
      </c>
      <c r="C51" s="4">
        <v>0</v>
      </c>
      <c r="D51" s="4">
        <v>0</v>
      </c>
      <c r="E51" s="4">
        <v>0</v>
      </c>
      <c r="F51" s="4">
        <v>98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10</v>
      </c>
      <c r="O51" s="4">
        <v>1</v>
      </c>
      <c r="P51" s="4">
        <v>2</v>
      </c>
      <c r="Q51" s="4">
        <v>40</v>
      </c>
      <c r="R51" s="4">
        <v>0</v>
      </c>
      <c r="S51" s="4">
        <v>1</v>
      </c>
      <c r="T51" s="4">
        <v>0</v>
      </c>
      <c r="U51" s="4">
        <v>147</v>
      </c>
      <c r="V51" s="4">
        <v>3</v>
      </c>
      <c r="W51" s="4">
        <v>7</v>
      </c>
      <c r="X51" s="4">
        <v>0</v>
      </c>
      <c r="Y51" s="4">
        <v>7</v>
      </c>
      <c r="Z51" s="4">
        <v>1</v>
      </c>
      <c r="AA51" s="4">
        <v>0</v>
      </c>
      <c r="AB51" s="4">
        <v>54</v>
      </c>
      <c r="AC51" s="4">
        <v>0</v>
      </c>
      <c r="AD51" s="4">
        <v>0</v>
      </c>
      <c r="AE51" s="4">
        <v>1</v>
      </c>
      <c r="AF51" s="4">
        <v>106</v>
      </c>
      <c r="AG51" s="4">
        <v>0</v>
      </c>
      <c r="AH51" s="4">
        <v>2</v>
      </c>
      <c r="AI51" s="4">
        <v>0</v>
      </c>
      <c r="AJ51" s="4">
        <v>0</v>
      </c>
      <c r="AK51" s="4">
        <v>1</v>
      </c>
      <c r="AL51" s="4">
        <v>0</v>
      </c>
      <c r="AM51" s="4">
        <v>3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3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</row>
    <row r="52" spans="1:63" s="1" customFormat="1" ht="9.9" customHeight="1" x14ac:dyDescent="0.2">
      <c r="B52" s="10" t="s">
        <v>38</v>
      </c>
      <c r="C52" s="4">
        <v>0</v>
      </c>
      <c r="D52" s="4">
        <v>0</v>
      </c>
      <c r="E52" s="4">
        <v>1</v>
      </c>
      <c r="F52" s="4">
        <v>2439</v>
      </c>
      <c r="G52" s="4">
        <v>18</v>
      </c>
      <c r="H52" s="4">
        <v>9</v>
      </c>
      <c r="I52" s="4">
        <v>2</v>
      </c>
      <c r="J52" s="4">
        <v>5</v>
      </c>
      <c r="K52" s="4">
        <v>2</v>
      </c>
      <c r="L52" s="4">
        <v>0</v>
      </c>
      <c r="M52" s="4">
        <v>11</v>
      </c>
      <c r="N52" s="4">
        <v>443</v>
      </c>
      <c r="O52" s="4">
        <v>6</v>
      </c>
      <c r="P52" s="4">
        <v>8</v>
      </c>
      <c r="Q52" s="4">
        <v>474</v>
      </c>
      <c r="R52" s="4">
        <v>2</v>
      </c>
      <c r="S52" s="4">
        <v>0</v>
      </c>
      <c r="T52" s="4">
        <v>3</v>
      </c>
      <c r="U52" s="4">
        <v>2001</v>
      </c>
      <c r="V52" s="4">
        <v>37</v>
      </c>
      <c r="W52" s="4">
        <v>91</v>
      </c>
      <c r="X52" s="4">
        <v>45</v>
      </c>
      <c r="Y52" s="4">
        <v>59</v>
      </c>
      <c r="Z52" s="4">
        <v>16</v>
      </c>
      <c r="AA52" s="4">
        <v>3</v>
      </c>
      <c r="AB52" s="4">
        <v>3414</v>
      </c>
      <c r="AC52" s="4">
        <v>8</v>
      </c>
      <c r="AD52" s="4">
        <v>47</v>
      </c>
      <c r="AE52" s="4">
        <v>8</v>
      </c>
      <c r="AF52" s="4">
        <v>6455</v>
      </c>
      <c r="AG52" s="4">
        <v>10</v>
      </c>
      <c r="AH52" s="4">
        <v>16</v>
      </c>
      <c r="AI52" s="4">
        <v>37</v>
      </c>
      <c r="AJ52" s="4">
        <v>27</v>
      </c>
      <c r="AK52" s="4">
        <v>42</v>
      </c>
      <c r="AL52" s="4">
        <v>4</v>
      </c>
      <c r="AM52" s="4">
        <v>26</v>
      </c>
      <c r="AN52" s="4">
        <v>44</v>
      </c>
      <c r="AO52" s="4">
        <v>9</v>
      </c>
      <c r="AP52" s="4">
        <v>13</v>
      </c>
      <c r="AQ52" s="4">
        <v>20</v>
      </c>
      <c r="AR52" s="4">
        <v>8</v>
      </c>
      <c r="AS52" s="4">
        <v>4</v>
      </c>
      <c r="AT52" s="4">
        <v>0</v>
      </c>
      <c r="AU52" s="4">
        <v>3</v>
      </c>
      <c r="AV52" s="4">
        <v>3</v>
      </c>
      <c r="AW52" s="4">
        <v>18</v>
      </c>
      <c r="AX52" s="4">
        <v>12</v>
      </c>
      <c r="AY52" s="4">
        <v>0</v>
      </c>
      <c r="AZ52" s="4">
        <v>2</v>
      </c>
      <c r="BA52" s="4">
        <v>1</v>
      </c>
      <c r="BB52" s="4">
        <v>20</v>
      </c>
      <c r="BC52" s="4">
        <v>3</v>
      </c>
      <c r="BD52" s="4">
        <v>16</v>
      </c>
      <c r="BE52" s="4">
        <v>3</v>
      </c>
      <c r="BF52" s="4">
        <v>0</v>
      </c>
      <c r="BG52" s="4">
        <v>0</v>
      </c>
      <c r="BH52" s="4">
        <v>7</v>
      </c>
      <c r="BI52" s="4">
        <v>8</v>
      </c>
      <c r="BJ52" s="4">
        <v>9</v>
      </c>
      <c r="BK52" s="4">
        <v>5</v>
      </c>
    </row>
    <row r="53" spans="1:63" s="1" customFormat="1" ht="9.9" customHeight="1" x14ac:dyDescent="0.2">
      <c r="B53" s="10" t="s">
        <v>39</v>
      </c>
      <c r="C53" s="4">
        <v>0</v>
      </c>
      <c r="D53" s="4">
        <v>1</v>
      </c>
      <c r="E53" s="4">
        <v>0</v>
      </c>
      <c r="F53" s="4">
        <v>2665</v>
      </c>
      <c r="G53" s="4">
        <v>13</v>
      </c>
      <c r="H53" s="4">
        <v>18</v>
      </c>
      <c r="I53" s="4">
        <v>1</v>
      </c>
      <c r="J53" s="4">
        <v>2</v>
      </c>
      <c r="K53" s="4">
        <v>3</v>
      </c>
      <c r="L53" s="4">
        <v>0</v>
      </c>
      <c r="M53" s="4">
        <v>19</v>
      </c>
      <c r="N53" s="4">
        <v>498</v>
      </c>
      <c r="O53" s="4">
        <v>5</v>
      </c>
      <c r="P53" s="4">
        <v>3</v>
      </c>
      <c r="Q53" s="4">
        <v>454</v>
      </c>
      <c r="R53" s="4">
        <v>4</v>
      </c>
      <c r="S53" s="4">
        <v>2</v>
      </c>
      <c r="T53" s="4">
        <v>3</v>
      </c>
      <c r="U53" s="4">
        <v>2358</v>
      </c>
      <c r="V53" s="4">
        <v>29</v>
      </c>
      <c r="W53" s="4">
        <v>79</v>
      </c>
      <c r="X53" s="4">
        <v>40</v>
      </c>
      <c r="Y53" s="4">
        <v>86</v>
      </c>
      <c r="Z53" s="4">
        <v>18</v>
      </c>
      <c r="AA53" s="4">
        <v>3</v>
      </c>
      <c r="AB53" s="4">
        <v>3798</v>
      </c>
      <c r="AC53" s="4">
        <v>8</v>
      </c>
      <c r="AD53" s="4">
        <v>62</v>
      </c>
      <c r="AE53" s="4">
        <v>5</v>
      </c>
      <c r="AF53" s="4">
        <v>7227</v>
      </c>
      <c r="AG53" s="4">
        <v>13</v>
      </c>
      <c r="AH53" s="4">
        <v>10</v>
      </c>
      <c r="AI53" s="4">
        <v>23</v>
      </c>
      <c r="AJ53" s="4">
        <v>23</v>
      </c>
      <c r="AK53" s="4">
        <v>18</v>
      </c>
      <c r="AL53" s="4">
        <v>44</v>
      </c>
      <c r="AM53" s="4">
        <v>24</v>
      </c>
      <c r="AN53" s="4">
        <v>35</v>
      </c>
      <c r="AO53" s="4">
        <v>5</v>
      </c>
      <c r="AP53" s="4">
        <v>13</v>
      </c>
      <c r="AQ53" s="4">
        <v>8</v>
      </c>
      <c r="AR53" s="4">
        <v>10</v>
      </c>
      <c r="AS53" s="4">
        <v>0</v>
      </c>
      <c r="AT53" s="4">
        <v>0</v>
      </c>
      <c r="AU53" s="4">
        <v>1</v>
      </c>
      <c r="AV53" s="4">
        <v>1</v>
      </c>
      <c r="AW53" s="4">
        <v>25</v>
      </c>
      <c r="AX53" s="4">
        <v>7</v>
      </c>
      <c r="AY53" s="4">
        <v>0</v>
      </c>
      <c r="AZ53" s="4">
        <v>0</v>
      </c>
      <c r="BA53" s="4">
        <v>0</v>
      </c>
      <c r="BB53" s="4">
        <v>16</v>
      </c>
      <c r="BC53" s="4">
        <v>1</v>
      </c>
      <c r="BD53" s="4">
        <v>33</v>
      </c>
      <c r="BE53" s="4">
        <v>2</v>
      </c>
      <c r="BF53" s="4">
        <v>0</v>
      </c>
      <c r="BG53" s="4">
        <v>0</v>
      </c>
      <c r="BH53" s="4">
        <v>5</v>
      </c>
      <c r="BI53" s="4">
        <v>5</v>
      </c>
      <c r="BJ53" s="4">
        <v>1</v>
      </c>
      <c r="BK53" s="4">
        <v>9</v>
      </c>
    </row>
    <row r="54" spans="1:63" s="1" customFormat="1" ht="9.9" customHeight="1" x14ac:dyDescent="0.2">
      <c r="B54" s="10" t="s">
        <v>26</v>
      </c>
      <c r="C54" s="4">
        <v>0</v>
      </c>
      <c r="D54" s="4">
        <v>1</v>
      </c>
      <c r="E54" s="4">
        <v>0</v>
      </c>
      <c r="F54" s="4">
        <v>173</v>
      </c>
      <c r="G54" s="4">
        <v>1</v>
      </c>
      <c r="H54" s="4">
        <v>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22</v>
      </c>
      <c r="O54" s="4">
        <v>0</v>
      </c>
      <c r="P54" s="4">
        <v>1</v>
      </c>
      <c r="Q54" s="4">
        <v>36</v>
      </c>
      <c r="R54" s="4">
        <v>0</v>
      </c>
      <c r="S54" s="4">
        <v>0</v>
      </c>
      <c r="T54" s="4">
        <v>0</v>
      </c>
      <c r="U54" s="4">
        <v>132</v>
      </c>
      <c r="V54" s="4">
        <v>1</v>
      </c>
      <c r="W54" s="4">
        <v>8</v>
      </c>
      <c r="X54" s="4">
        <v>3</v>
      </c>
      <c r="Y54" s="4">
        <v>5</v>
      </c>
      <c r="Z54" s="4">
        <v>2</v>
      </c>
      <c r="AA54" s="4">
        <v>0</v>
      </c>
      <c r="AB54" s="4">
        <v>155</v>
      </c>
      <c r="AC54" s="4">
        <v>0</v>
      </c>
      <c r="AD54" s="4">
        <v>2</v>
      </c>
      <c r="AE54" s="4">
        <v>0</v>
      </c>
      <c r="AF54" s="4">
        <v>381</v>
      </c>
      <c r="AG54" s="4">
        <v>0</v>
      </c>
      <c r="AH54" s="4">
        <v>0</v>
      </c>
      <c r="AI54" s="4">
        <v>1</v>
      </c>
      <c r="AJ54" s="4">
        <v>1</v>
      </c>
      <c r="AK54" s="4">
        <v>2</v>
      </c>
      <c r="AL54" s="4">
        <v>0</v>
      </c>
      <c r="AM54" s="4">
        <v>1</v>
      </c>
      <c r="AN54" s="4">
        <v>0</v>
      </c>
      <c r="AO54" s="4">
        <v>0</v>
      </c>
      <c r="AP54" s="4">
        <v>0</v>
      </c>
      <c r="AQ54" s="4">
        <v>1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2</v>
      </c>
      <c r="AY54" s="4">
        <v>0</v>
      </c>
      <c r="AZ54" s="4">
        <v>0</v>
      </c>
      <c r="BA54" s="4">
        <v>0</v>
      </c>
      <c r="BB54" s="4">
        <v>1</v>
      </c>
      <c r="BC54" s="4">
        <v>0</v>
      </c>
      <c r="BD54" s="4">
        <v>0</v>
      </c>
      <c r="BE54" s="4">
        <v>4</v>
      </c>
      <c r="BF54" s="4">
        <v>1</v>
      </c>
      <c r="BG54" s="4">
        <v>0</v>
      </c>
      <c r="BH54" s="4">
        <v>0</v>
      </c>
      <c r="BI54" s="4">
        <v>0</v>
      </c>
      <c r="BJ54" s="4">
        <v>3</v>
      </c>
      <c r="BK54" s="4">
        <v>0</v>
      </c>
    </row>
    <row r="55" spans="1:63" s="1" customFormat="1" ht="9.9" customHeight="1" x14ac:dyDescent="0.2">
      <c r="B55" s="10" t="s">
        <v>40</v>
      </c>
      <c r="C55" s="4">
        <v>4</v>
      </c>
      <c r="D55" s="4">
        <v>40</v>
      </c>
      <c r="E55" s="4">
        <v>26</v>
      </c>
      <c r="F55" s="4">
        <v>8688</v>
      </c>
      <c r="G55" s="4">
        <v>54</v>
      </c>
      <c r="H55" s="4">
        <v>17</v>
      </c>
      <c r="I55" s="4">
        <v>6</v>
      </c>
      <c r="J55" s="4">
        <v>8</v>
      </c>
      <c r="K55" s="4">
        <v>5</v>
      </c>
      <c r="L55" s="4">
        <v>1</v>
      </c>
      <c r="M55" s="4">
        <v>50</v>
      </c>
      <c r="N55" s="4">
        <v>1381</v>
      </c>
      <c r="O55" s="4">
        <v>35</v>
      </c>
      <c r="P55" s="4">
        <v>3</v>
      </c>
      <c r="Q55" s="4">
        <v>1295</v>
      </c>
      <c r="R55" s="4">
        <v>15</v>
      </c>
      <c r="S55" s="4">
        <v>23</v>
      </c>
      <c r="T55" s="4">
        <v>6</v>
      </c>
      <c r="U55" s="4">
        <v>7506</v>
      </c>
      <c r="V55" s="4">
        <v>75</v>
      </c>
      <c r="W55" s="4">
        <v>212</v>
      </c>
      <c r="X55" s="4">
        <v>139</v>
      </c>
      <c r="Y55" s="4">
        <v>196</v>
      </c>
      <c r="Z55" s="4">
        <v>28</v>
      </c>
      <c r="AA55" s="4">
        <v>9</v>
      </c>
      <c r="AB55" s="4">
        <v>6175</v>
      </c>
      <c r="AC55" s="4">
        <v>11</v>
      </c>
      <c r="AD55" s="4">
        <v>163</v>
      </c>
      <c r="AE55" s="4">
        <v>15</v>
      </c>
      <c r="AF55" s="4">
        <v>25196</v>
      </c>
      <c r="AG55" s="4">
        <v>21</v>
      </c>
      <c r="AH55" s="4">
        <v>45</v>
      </c>
      <c r="AI55" s="4">
        <v>91</v>
      </c>
      <c r="AJ55" s="4">
        <v>47</v>
      </c>
      <c r="AK55" s="4">
        <v>61</v>
      </c>
      <c r="AL55" s="4">
        <v>112</v>
      </c>
      <c r="AM55" s="4">
        <v>46</v>
      </c>
      <c r="AN55" s="4">
        <v>188</v>
      </c>
      <c r="AO55" s="4">
        <v>9</v>
      </c>
      <c r="AP55" s="4">
        <v>21</v>
      </c>
      <c r="AQ55" s="4">
        <v>17</v>
      </c>
      <c r="AR55" s="4">
        <v>8</v>
      </c>
      <c r="AS55" s="4">
        <v>3</v>
      </c>
      <c r="AT55" s="4">
        <v>1</v>
      </c>
      <c r="AU55" s="4">
        <v>3</v>
      </c>
      <c r="AV55" s="4">
        <v>8</v>
      </c>
      <c r="AW55" s="4">
        <v>17</v>
      </c>
      <c r="AX55" s="4">
        <v>21</v>
      </c>
      <c r="AY55" s="4">
        <v>3</v>
      </c>
      <c r="AZ55" s="4">
        <v>4</v>
      </c>
      <c r="BA55" s="4">
        <v>10</v>
      </c>
      <c r="BB55" s="4">
        <v>28</v>
      </c>
      <c r="BC55" s="4">
        <v>10</v>
      </c>
      <c r="BD55" s="4">
        <v>14</v>
      </c>
      <c r="BE55" s="4">
        <v>2</v>
      </c>
      <c r="BF55" s="4">
        <v>5</v>
      </c>
      <c r="BG55" s="4">
        <v>1</v>
      </c>
      <c r="BH55" s="4">
        <v>18</v>
      </c>
      <c r="BI55" s="4">
        <v>16</v>
      </c>
      <c r="BJ55" s="4">
        <v>3</v>
      </c>
      <c r="BK55" s="4">
        <v>30</v>
      </c>
    </row>
    <row r="56" spans="1:63" s="1" customFormat="1" ht="9.9" customHeight="1" x14ac:dyDescent="0.2">
      <c r="B56" s="10" t="s">
        <v>41</v>
      </c>
      <c r="C56" s="4">
        <v>0</v>
      </c>
      <c r="D56" s="4">
        <v>2</v>
      </c>
      <c r="E56" s="4">
        <v>2</v>
      </c>
      <c r="F56" s="4">
        <v>1110</v>
      </c>
      <c r="G56" s="4">
        <v>11</v>
      </c>
      <c r="H56" s="4">
        <v>3</v>
      </c>
      <c r="I56" s="4">
        <v>1</v>
      </c>
      <c r="J56" s="4">
        <v>3</v>
      </c>
      <c r="K56" s="4">
        <v>4</v>
      </c>
      <c r="L56" s="4">
        <v>0</v>
      </c>
      <c r="M56" s="4">
        <v>15</v>
      </c>
      <c r="N56" s="4">
        <v>173</v>
      </c>
      <c r="O56" s="4">
        <v>8</v>
      </c>
      <c r="P56" s="4">
        <v>2</v>
      </c>
      <c r="Q56" s="4">
        <v>292</v>
      </c>
      <c r="R56" s="4">
        <v>0</v>
      </c>
      <c r="S56" s="4">
        <v>1</v>
      </c>
      <c r="T56" s="4">
        <v>2</v>
      </c>
      <c r="U56" s="4">
        <v>1094</v>
      </c>
      <c r="V56" s="4">
        <v>14</v>
      </c>
      <c r="W56" s="4">
        <v>39</v>
      </c>
      <c r="X56" s="4">
        <v>22</v>
      </c>
      <c r="Y56" s="4">
        <v>43</v>
      </c>
      <c r="Z56" s="4">
        <v>17</v>
      </c>
      <c r="AA56" s="4">
        <v>1</v>
      </c>
      <c r="AB56" s="4">
        <v>1170</v>
      </c>
      <c r="AC56" s="4">
        <v>2</v>
      </c>
      <c r="AD56" s="4">
        <v>13</v>
      </c>
      <c r="AE56" s="4">
        <v>3</v>
      </c>
      <c r="AF56" s="4">
        <v>1709</v>
      </c>
      <c r="AG56" s="4">
        <v>5</v>
      </c>
      <c r="AH56" s="4">
        <v>10</v>
      </c>
      <c r="AI56" s="4">
        <v>7</v>
      </c>
      <c r="AJ56" s="4">
        <v>3</v>
      </c>
      <c r="AK56" s="4">
        <v>7</v>
      </c>
      <c r="AL56" s="4">
        <v>23</v>
      </c>
      <c r="AM56" s="4">
        <v>11</v>
      </c>
      <c r="AN56" s="4">
        <v>13</v>
      </c>
      <c r="AO56" s="4">
        <v>2</v>
      </c>
      <c r="AP56" s="4">
        <v>8</v>
      </c>
      <c r="AQ56" s="4">
        <v>3</v>
      </c>
      <c r="AR56" s="4">
        <v>8</v>
      </c>
      <c r="AS56" s="4">
        <v>0</v>
      </c>
      <c r="AT56" s="4">
        <v>0</v>
      </c>
      <c r="AU56" s="4">
        <v>2</v>
      </c>
      <c r="AV56" s="4">
        <v>0</v>
      </c>
      <c r="AW56" s="4">
        <v>5</v>
      </c>
      <c r="AX56" s="4">
        <v>8</v>
      </c>
      <c r="AY56" s="4">
        <v>0</v>
      </c>
      <c r="AZ56" s="4">
        <v>0</v>
      </c>
      <c r="BA56" s="4">
        <v>3</v>
      </c>
      <c r="BB56" s="4">
        <v>5</v>
      </c>
      <c r="BC56" s="4">
        <v>2</v>
      </c>
      <c r="BD56" s="4">
        <v>3</v>
      </c>
      <c r="BE56" s="4">
        <v>1</v>
      </c>
      <c r="BF56" s="4">
        <v>0</v>
      </c>
      <c r="BG56" s="4">
        <v>0</v>
      </c>
      <c r="BH56" s="4">
        <v>3</v>
      </c>
      <c r="BI56" s="4">
        <v>4</v>
      </c>
      <c r="BJ56" s="4">
        <v>1</v>
      </c>
      <c r="BK56" s="4">
        <v>3</v>
      </c>
    </row>
    <row r="57" spans="1:63" s="1" customFormat="1" ht="9.9" customHeight="1" x14ac:dyDescent="0.2">
      <c r="B57" s="10" t="s">
        <v>42</v>
      </c>
      <c r="C57" s="4">
        <v>2</v>
      </c>
      <c r="D57" s="4">
        <v>29</v>
      </c>
      <c r="E57" s="4">
        <v>11</v>
      </c>
      <c r="F57" s="4">
        <v>4433</v>
      </c>
      <c r="G57" s="4">
        <v>42</v>
      </c>
      <c r="H57" s="4">
        <v>5</v>
      </c>
      <c r="I57" s="4">
        <v>2</v>
      </c>
      <c r="J57" s="4">
        <v>17</v>
      </c>
      <c r="K57" s="4">
        <v>10</v>
      </c>
      <c r="L57" s="4">
        <v>5</v>
      </c>
      <c r="M57" s="4">
        <v>24</v>
      </c>
      <c r="N57" s="4">
        <v>503</v>
      </c>
      <c r="O57" s="4">
        <v>20</v>
      </c>
      <c r="P57" s="4">
        <v>3</v>
      </c>
      <c r="Q57" s="4">
        <v>615</v>
      </c>
      <c r="R57" s="4">
        <v>8</v>
      </c>
      <c r="S57" s="4">
        <v>6</v>
      </c>
      <c r="T57" s="4">
        <v>11</v>
      </c>
      <c r="U57" s="4">
        <v>3675</v>
      </c>
      <c r="V57" s="4">
        <v>42</v>
      </c>
      <c r="W57" s="4">
        <v>90</v>
      </c>
      <c r="X57" s="4">
        <v>99</v>
      </c>
      <c r="Y57" s="4">
        <v>75</v>
      </c>
      <c r="Z57" s="4">
        <v>16</v>
      </c>
      <c r="AA57" s="4">
        <v>31</v>
      </c>
      <c r="AB57" s="4">
        <v>4759</v>
      </c>
      <c r="AC57" s="4">
        <v>11</v>
      </c>
      <c r="AD57" s="4">
        <v>40</v>
      </c>
      <c r="AE57" s="4">
        <v>8</v>
      </c>
      <c r="AF57" s="4">
        <v>11550</v>
      </c>
      <c r="AG57" s="4">
        <v>16</v>
      </c>
      <c r="AH57" s="4">
        <v>20</v>
      </c>
      <c r="AI57" s="4">
        <v>54</v>
      </c>
      <c r="AJ57" s="4">
        <v>35</v>
      </c>
      <c r="AK57" s="4">
        <v>39</v>
      </c>
      <c r="AL57" s="4">
        <v>44</v>
      </c>
      <c r="AM57" s="4">
        <v>20</v>
      </c>
      <c r="AN57" s="4">
        <v>85</v>
      </c>
      <c r="AO57" s="4">
        <v>5</v>
      </c>
      <c r="AP57" s="4">
        <v>25</v>
      </c>
      <c r="AQ57" s="4">
        <v>14</v>
      </c>
      <c r="AR57" s="4">
        <v>7</v>
      </c>
      <c r="AS57" s="4">
        <v>0</v>
      </c>
      <c r="AT57" s="4">
        <v>3</v>
      </c>
      <c r="AU57" s="4">
        <v>2</v>
      </c>
      <c r="AV57" s="4">
        <v>2</v>
      </c>
      <c r="AW57" s="4">
        <v>14</v>
      </c>
      <c r="AX57" s="4">
        <v>15</v>
      </c>
      <c r="AY57" s="4">
        <v>1</v>
      </c>
      <c r="AZ57" s="4">
        <v>2</v>
      </c>
      <c r="BA57" s="4">
        <v>3</v>
      </c>
      <c r="BB57" s="4">
        <v>9</v>
      </c>
      <c r="BC57" s="4">
        <v>3</v>
      </c>
      <c r="BD57" s="4">
        <v>8</v>
      </c>
      <c r="BE57" s="4">
        <v>3</v>
      </c>
      <c r="BF57" s="4">
        <v>0</v>
      </c>
      <c r="BG57" s="4">
        <v>0</v>
      </c>
      <c r="BH57" s="4">
        <v>13</v>
      </c>
      <c r="BI57" s="4">
        <v>4</v>
      </c>
      <c r="BJ57" s="4">
        <v>18</v>
      </c>
      <c r="BK57" s="4">
        <v>11</v>
      </c>
    </row>
    <row r="58" spans="1:63" s="1" customFormat="1" ht="9.9" customHeight="1" x14ac:dyDescent="0.2">
      <c r="B58" s="10" t="s">
        <v>43</v>
      </c>
      <c r="C58" s="4">
        <v>1</v>
      </c>
      <c r="D58" s="4">
        <v>1</v>
      </c>
      <c r="E58" s="4">
        <v>2</v>
      </c>
      <c r="F58" s="4">
        <v>1008</v>
      </c>
      <c r="G58" s="4">
        <v>5</v>
      </c>
      <c r="H58" s="4">
        <v>2</v>
      </c>
      <c r="I58" s="4">
        <v>0</v>
      </c>
      <c r="J58" s="4">
        <v>3</v>
      </c>
      <c r="K58" s="4">
        <v>0</v>
      </c>
      <c r="L58" s="4">
        <v>0</v>
      </c>
      <c r="M58" s="4">
        <v>10</v>
      </c>
      <c r="N58" s="4">
        <v>142</v>
      </c>
      <c r="O58" s="4">
        <v>1</v>
      </c>
      <c r="P58" s="4">
        <v>1</v>
      </c>
      <c r="Q58" s="4">
        <v>241</v>
      </c>
      <c r="R58" s="4">
        <v>0</v>
      </c>
      <c r="S58" s="4">
        <v>4</v>
      </c>
      <c r="T58" s="4">
        <v>1</v>
      </c>
      <c r="U58" s="4">
        <v>1086</v>
      </c>
      <c r="V58" s="4">
        <v>21</v>
      </c>
      <c r="W58" s="4">
        <v>32</v>
      </c>
      <c r="X58" s="4">
        <v>15</v>
      </c>
      <c r="Y58" s="4">
        <v>35</v>
      </c>
      <c r="Z58" s="4">
        <v>10</v>
      </c>
      <c r="AA58" s="4">
        <v>2</v>
      </c>
      <c r="AB58" s="4">
        <v>1608</v>
      </c>
      <c r="AC58" s="4">
        <v>1</v>
      </c>
      <c r="AD58" s="4">
        <v>20</v>
      </c>
      <c r="AE58" s="4">
        <v>6</v>
      </c>
      <c r="AF58" s="4">
        <v>2304</v>
      </c>
      <c r="AG58" s="4">
        <v>6</v>
      </c>
      <c r="AH58" s="4">
        <v>7</v>
      </c>
      <c r="AI58" s="4">
        <v>14</v>
      </c>
      <c r="AJ58" s="4">
        <v>19</v>
      </c>
      <c r="AK58" s="4">
        <v>13</v>
      </c>
      <c r="AL58" s="4">
        <v>17</v>
      </c>
      <c r="AM58" s="4">
        <v>7</v>
      </c>
      <c r="AN58" s="4">
        <v>14</v>
      </c>
      <c r="AO58" s="4">
        <v>0</v>
      </c>
      <c r="AP58" s="4">
        <v>7</v>
      </c>
      <c r="AQ58" s="4">
        <v>3</v>
      </c>
      <c r="AR58" s="4">
        <v>5</v>
      </c>
      <c r="AS58" s="4">
        <v>0</v>
      </c>
      <c r="AT58" s="4">
        <v>0</v>
      </c>
      <c r="AU58" s="4">
        <v>3</v>
      </c>
      <c r="AV58" s="4">
        <v>0</v>
      </c>
      <c r="AW58" s="4">
        <v>5</v>
      </c>
      <c r="AX58" s="4">
        <v>4</v>
      </c>
      <c r="AY58" s="4">
        <v>0</v>
      </c>
      <c r="AZ58" s="4">
        <v>0</v>
      </c>
      <c r="BA58" s="4">
        <v>0</v>
      </c>
      <c r="BB58" s="4">
        <v>8</v>
      </c>
      <c r="BC58" s="4">
        <v>0</v>
      </c>
      <c r="BD58" s="4">
        <v>4</v>
      </c>
      <c r="BE58" s="4">
        <v>0</v>
      </c>
      <c r="BF58" s="4">
        <v>1</v>
      </c>
      <c r="BG58" s="4">
        <v>1</v>
      </c>
      <c r="BH58" s="4">
        <v>1</v>
      </c>
      <c r="BI58" s="4">
        <v>5</v>
      </c>
      <c r="BJ58" s="4">
        <v>3</v>
      </c>
      <c r="BK58" s="4">
        <v>3</v>
      </c>
    </row>
    <row r="59" spans="1:63" s="1" customFormat="1" ht="9.9" customHeight="1" x14ac:dyDescent="0.2">
      <c r="B59" s="10" t="s">
        <v>44</v>
      </c>
      <c r="C59" s="4">
        <v>0</v>
      </c>
      <c r="D59" s="4">
        <v>2</v>
      </c>
      <c r="E59" s="4">
        <v>2</v>
      </c>
      <c r="F59" s="4">
        <v>989</v>
      </c>
      <c r="G59" s="4">
        <v>4</v>
      </c>
      <c r="H59" s="4">
        <v>4</v>
      </c>
      <c r="I59" s="4">
        <v>1</v>
      </c>
      <c r="J59" s="4">
        <v>1</v>
      </c>
      <c r="K59" s="4">
        <v>0</v>
      </c>
      <c r="L59" s="4">
        <v>0</v>
      </c>
      <c r="M59" s="4">
        <v>5</v>
      </c>
      <c r="N59" s="4">
        <v>99</v>
      </c>
      <c r="O59" s="4">
        <v>1</v>
      </c>
      <c r="P59" s="4">
        <v>0</v>
      </c>
      <c r="Q59" s="4">
        <v>201</v>
      </c>
      <c r="R59" s="4">
        <v>3</v>
      </c>
      <c r="S59" s="4">
        <v>1</v>
      </c>
      <c r="T59" s="4">
        <v>0</v>
      </c>
      <c r="U59" s="4">
        <v>759</v>
      </c>
      <c r="V59" s="4">
        <v>10</v>
      </c>
      <c r="W59" s="4">
        <v>14</v>
      </c>
      <c r="X59" s="4">
        <v>22</v>
      </c>
      <c r="Y59" s="4">
        <v>21</v>
      </c>
      <c r="Z59" s="4">
        <v>2</v>
      </c>
      <c r="AA59" s="4">
        <v>0</v>
      </c>
      <c r="AB59" s="4">
        <v>457</v>
      </c>
      <c r="AC59" s="4">
        <v>1</v>
      </c>
      <c r="AD59" s="4">
        <v>12</v>
      </c>
      <c r="AE59" s="4">
        <v>0</v>
      </c>
      <c r="AF59" s="4">
        <v>978</v>
      </c>
      <c r="AG59" s="4">
        <v>0</v>
      </c>
      <c r="AH59" s="4">
        <v>6</v>
      </c>
      <c r="AI59" s="4">
        <v>5</v>
      </c>
      <c r="AJ59" s="4">
        <v>6</v>
      </c>
      <c r="AK59" s="4">
        <v>2</v>
      </c>
      <c r="AL59" s="4">
        <v>11</v>
      </c>
      <c r="AM59" s="4">
        <v>7</v>
      </c>
      <c r="AN59" s="4">
        <v>14</v>
      </c>
      <c r="AO59" s="4">
        <v>1</v>
      </c>
      <c r="AP59" s="4">
        <v>5</v>
      </c>
      <c r="AQ59" s="4">
        <v>2</v>
      </c>
      <c r="AR59" s="4">
        <v>2</v>
      </c>
      <c r="AS59" s="4">
        <v>0</v>
      </c>
      <c r="AT59" s="4">
        <v>0</v>
      </c>
      <c r="AU59" s="4">
        <v>0</v>
      </c>
      <c r="AV59" s="4">
        <v>0</v>
      </c>
      <c r="AW59" s="4">
        <v>4</v>
      </c>
      <c r="AX59" s="4">
        <v>0</v>
      </c>
      <c r="AY59" s="4">
        <v>0</v>
      </c>
      <c r="AZ59" s="4">
        <v>0</v>
      </c>
      <c r="BA59" s="4">
        <v>0</v>
      </c>
      <c r="BB59" s="4">
        <v>2</v>
      </c>
      <c r="BC59" s="4">
        <v>0</v>
      </c>
      <c r="BD59" s="4">
        <v>4</v>
      </c>
      <c r="BE59" s="4">
        <v>0</v>
      </c>
      <c r="BF59" s="4">
        <v>0</v>
      </c>
      <c r="BG59" s="4">
        <v>0</v>
      </c>
      <c r="BH59" s="4">
        <v>2</v>
      </c>
      <c r="BI59" s="4">
        <v>0</v>
      </c>
      <c r="BJ59" s="4">
        <v>0</v>
      </c>
      <c r="BK59" s="4">
        <v>1</v>
      </c>
    </row>
    <row r="60" spans="1:63" s="1" customFormat="1" ht="9.9" customHeight="1" x14ac:dyDescent="0.2">
      <c r="B60" s="10" t="s">
        <v>45</v>
      </c>
      <c r="C60" s="4">
        <v>0</v>
      </c>
      <c r="D60" s="4">
        <v>0</v>
      </c>
      <c r="E60" s="4">
        <v>2</v>
      </c>
      <c r="F60" s="4">
        <v>525</v>
      </c>
      <c r="G60" s="4">
        <v>5</v>
      </c>
      <c r="H60" s="4">
        <v>2</v>
      </c>
      <c r="I60" s="4">
        <v>0</v>
      </c>
      <c r="J60" s="4">
        <v>1</v>
      </c>
      <c r="K60" s="4">
        <v>0</v>
      </c>
      <c r="L60" s="4">
        <v>0</v>
      </c>
      <c r="M60" s="4">
        <v>8</v>
      </c>
      <c r="N60" s="4">
        <v>102</v>
      </c>
      <c r="O60" s="4">
        <v>1</v>
      </c>
      <c r="P60" s="4">
        <v>1</v>
      </c>
      <c r="Q60" s="4">
        <v>65</v>
      </c>
      <c r="R60" s="4">
        <v>0</v>
      </c>
      <c r="S60" s="4">
        <v>1</v>
      </c>
      <c r="T60" s="4">
        <v>0</v>
      </c>
      <c r="U60" s="4">
        <v>365</v>
      </c>
      <c r="V60" s="4">
        <v>6</v>
      </c>
      <c r="W60" s="4">
        <v>16</v>
      </c>
      <c r="X60" s="4">
        <v>12</v>
      </c>
      <c r="Y60" s="4">
        <v>11</v>
      </c>
      <c r="Z60" s="4">
        <v>3</v>
      </c>
      <c r="AA60" s="4">
        <v>0</v>
      </c>
      <c r="AB60" s="4">
        <v>1169</v>
      </c>
      <c r="AC60" s="4">
        <v>0</v>
      </c>
      <c r="AD60" s="4">
        <v>26</v>
      </c>
      <c r="AE60" s="4">
        <v>4</v>
      </c>
      <c r="AF60" s="4">
        <v>2064</v>
      </c>
      <c r="AG60" s="4">
        <v>7</v>
      </c>
      <c r="AH60" s="4">
        <v>4</v>
      </c>
      <c r="AI60" s="4">
        <v>10</v>
      </c>
      <c r="AJ60" s="4">
        <v>3</v>
      </c>
      <c r="AK60" s="4">
        <v>11</v>
      </c>
      <c r="AL60" s="4">
        <v>0</v>
      </c>
      <c r="AM60" s="4">
        <v>2</v>
      </c>
      <c r="AN60" s="4">
        <v>10</v>
      </c>
      <c r="AO60" s="4">
        <v>1</v>
      </c>
      <c r="AP60" s="4">
        <v>3</v>
      </c>
      <c r="AQ60" s="4">
        <v>3</v>
      </c>
      <c r="AR60" s="4">
        <v>1</v>
      </c>
      <c r="AS60" s="4">
        <v>0</v>
      </c>
      <c r="AT60" s="4">
        <v>0</v>
      </c>
      <c r="AU60" s="4">
        <v>0</v>
      </c>
      <c r="AV60" s="4">
        <v>0</v>
      </c>
      <c r="AW60" s="4">
        <v>8</v>
      </c>
      <c r="AX60" s="4">
        <v>1</v>
      </c>
      <c r="AY60" s="4">
        <v>0</v>
      </c>
      <c r="AZ60" s="4">
        <v>0</v>
      </c>
      <c r="BA60" s="4">
        <v>0</v>
      </c>
      <c r="BB60" s="4">
        <v>4</v>
      </c>
      <c r="BC60" s="4">
        <v>1</v>
      </c>
      <c r="BD60" s="4">
        <v>2</v>
      </c>
      <c r="BE60" s="4">
        <v>0</v>
      </c>
      <c r="BF60" s="4">
        <v>0</v>
      </c>
      <c r="BG60" s="4">
        <v>0</v>
      </c>
      <c r="BH60" s="4">
        <v>2</v>
      </c>
      <c r="BI60" s="4">
        <v>0</v>
      </c>
      <c r="BJ60" s="4">
        <v>0</v>
      </c>
      <c r="BK60" s="4">
        <v>1</v>
      </c>
    </row>
    <row r="61" spans="1:63" s="1" customFormat="1" ht="9.9" customHeight="1" x14ac:dyDescent="0.2">
      <c r="B61" s="10" t="s">
        <v>46</v>
      </c>
      <c r="C61" s="4">
        <v>2</v>
      </c>
      <c r="D61" s="4">
        <v>35</v>
      </c>
      <c r="E61" s="4">
        <v>10</v>
      </c>
      <c r="F61" s="4">
        <v>15047</v>
      </c>
      <c r="G61" s="4">
        <v>122</v>
      </c>
      <c r="H61" s="4">
        <v>25</v>
      </c>
      <c r="I61" s="4">
        <v>7</v>
      </c>
      <c r="J61" s="4">
        <v>23</v>
      </c>
      <c r="K61" s="4">
        <v>11</v>
      </c>
      <c r="L61" s="4">
        <v>1</v>
      </c>
      <c r="M61" s="4">
        <v>39</v>
      </c>
      <c r="N61" s="4">
        <v>1750</v>
      </c>
      <c r="O61" s="4">
        <v>29</v>
      </c>
      <c r="P61" s="4">
        <v>5</v>
      </c>
      <c r="Q61" s="4">
        <v>1799</v>
      </c>
      <c r="R61" s="4">
        <v>77</v>
      </c>
      <c r="S61" s="4">
        <v>70</v>
      </c>
      <c r="T61" s="4">
        <v>20</v>
      </c>
      <c r="U61" s="4">
        <v>9012</v>
      </c>
      <c r="V61" s="4">
        <v>103</v>
      </c>
      <c r="W61" s="4">
        <v>310</v>
      </c>
      <c r="X61" s="4">
        <v>232</v>
      </c>
      <c r="Y61" s="4">
        <v>246</v>
      </c>
      <c r="Z61" s="4">
        <v>41</v>
      </c>
      <c r="AA61" s="4">
        <v>15</v>
      </c>
      <c r="AB61" s="4">
        <v>12066</v>
      </c>
      <c r="AC61" s="4">
        <v>10</v>
      </c>
      <c r="AD61" s="4">
        <v>128</v>
      </c>
      <c r="AE61" s="4">
        <v>80</v>
      </c>
      <c r="AF61" s="4">
        <v>25419</v>
      </c>
      <c r="AG61" s="4">
        <v>79</v>
      </c>
      <c r="AH61" s="4">
        <v>57</v>
      </c>
      <c r="AI61" s="4">
        <v>161</v>
      </c>
      <c r="AJ61" s="4">
        <v>75</v>
      </c>
      <c r="AK61" s="4">
        <v>79</v>
      </c>
      <c r="AL61" s="4">
        <v>6</v>
      </c>
      <c r="AM61" s="4">
        <v>50</v>
      </c>
      <c r="AN61" s="4">
        <v>286</v>
      </c>
      <c r="AO61" s="4">
        <v>28</v>
      </c>
      <c r="AP61" s="4">
        <v>34</v>
      </c>
      <c r="AQ61" s="4">
        <v>36</v>
      </c>
      <c r="AR61" s="4">
        <v>15</v>
      </c>
      <c r="AS61" s="4">
        <v>5</v>
      </c>
      <c r="AT61" s="4">
        <v>1</v>
      </c>
      <c r="AU61" s="4">
        <v>4</v>
      </c>
      <c r="AV61" s="4">
        <v>8</v>
      </c>
      <c r="AW61" s="4">
        <v>61</v>
      </c>
      <c r="AX61" s="4">
        <v>20</v>
      </c>
      <c r="AY61" s="4">
        <v>0</v>
      </c>
      <c r="AZ61" s="4">
        <v>2</v>
      </c>
      <c r="BA61" s="4">
        <v>10</v>
      </c>
      <c r="BB61" s="4">
        <v>39</v>
      </c>
      <c r="BC61" s="4">
        <v>19</v>
      </c>
      <c r="BD61" s="4">
        <v>28</v>
      </c>
      <c r="BE61" s="4">
        <v>5</v>
      </c>
      <c r="BF61" s="4">
        <v>2</v>
      </c>
      <c r="BG61" s="4">
        <v>2</v>
      </c>
      <c r="BH61" s="4">
        <v>27</v>
      </c>
      <c r="BI61" s="4">
        <v>19</v>
      </c>
      <c r="BJ61" s="4">
        <v>8</v>
      </c>
      <c r="BK61" s="4">
        <v>30</v>
      </c>
    </row>
    <row r="62" spans="1:63" s="1" customFormat="1" ht="9.9" customHeight="1" x14ac:dyDescent="0.2">
      <c r="B62" s="10" t="s">
        <v>47</v>
      </c>
      <c r="C62" s="4">
        <v>2</v>
      </c>
      <c r="D62" s="4">
        <v>4</v>
      </c>
      <c r="E62" s="4">
        <v>5</v>
      </c>
      <c r="F62" s="4">
        <v>3321</v>
      </c>
      <c r="G62" s="4">
        <v>20</v>
      </c>
      <c r="H62" s="4">
        <v>7</v>
      </c>
      <c r="I62" s="4">
        <v>5</v>
      </c>
      <c r="J62" s="4">
        <v>2</v>
      </c>
      <c r="K62" s="4">
        <v>0</v>
      </c>
      <c r="L62" s="4">
        <v>0</v>
      </c>
      <c r="M62" s="4">
        <v>19</v>
      </c>
      <c r="N62" s="4">
        <v>629</v>
      </c>
      <c r="O62" s="4">
        <v>9</v>
      </c>
      <c r="P62" s="4">
        <v>3</v>
      </c>
      <c r="Q62" s="4">
        <v>669</v>
      </c>
      <c r="R62" s="4">
        <v>0</v>
      </c>
      <c r="S62" s="4">
        <v>1</v>
      </c>
      <c r="T62" s="4">
        <v>3</v>
      </c>
      <c r="U62" s="4">
        <v>2987</v>
      </c>
      <c r="V62" s="4">
        <v>37</v>
      </c>
      <c r="W62" s="4">
        <v>127</v>
      </c>
      <c r="X62" s="4">
        <v>58</v>
      </c>
      <c r="Y62" s="4">
        <v>94</v>
      </c>
      <c r="Z62" s="4">
        <v>33</v>
      </c>
      <c r="AA62" s="4">
        <v>9</v>
      </c>
      <c r="AB62" s="4">
        <v>3937</v>
      </c>
      <c r="AC62" s="4">
        <v>2</v>
      </c>
      <c r="AD62" s="4">
        <v>44</v>
      </c>
      <c r="AE62" s="4">
        <v>10</v>
      </c>
      <c r="AF62" s="4">
        <v>7663</v>
      </c>
      <c r="AG62" s="4">
        <v>18</v>
      </c>
      <c r="AH62" s="4">
        <v>23</v>
      </c>
      <c r="AI62" s="4">
        <v>28</v>
      </c>
      <c r="AJ62" s="4">
        <v>23</v>
      </c>
      <c r="AK62" s="4">
        <v>26</v>
      </c>
      <c r="AL62" s="4">
        <v>41</v>
      </c>
      <c r="AM62" s="4">
        <v>30</v>
      </c>
      <c r="AN62" s="4">
        <v>55</v>
      </c>
      <c r="AO62" s="4">
        <v>13</v>
      </c>
      <c r="AP62" s="4">
        <v>12</v>
      </c>
      <c r="AQ62" s="4">
        <v>18</v>
      </c>
      <c r="AR62" s="4">
        <v>6</v>
      </c>
      <c r="AS62" s="4">
        <v>2</v>
      </c>
      <c r="AT62" s="4">
        <v>0</v>
      </c>
      <c r="AU62" s="4">
        <v>2</v>
      </c>
      <c r="AV62" s="4">
        <v>0</v>
      </c>
      <c r="AW62" s="4">
        <v>21</v>
      </c>
      <c r="AX62" s="4">
        <v>13</v>
      </c>
      <c r="AY62" s="4">
        <v>3</v>
      </c>
      <c r="AZ62" s="4">
        <v>1</v>
      </c>
      <c r="BA62" s="4">
        <v>1</v>
      </c>
      <c r="BB62" s="4">
        <v>15</v>
      </c>
      <c r="BC62" s="4">
        <v>0</v>
      </c>
      <c r="BD62" s="4">
        <v>19</v>
      </c>
      <c r="BE62" s="4">
        <v>1</v>
      </c>
      <c r="BF62" s="4">
        <v>0</v>
      </c>
      <c r="BG62" s="4">
        <v>1</v>
      </c>
      <c r="BH62" s="4">
        <v>8</v>
      </c>
      <c r="BI62" s="4">
        <v>5</v>
      </c>
      <c r="BJ62" s="4">
        <v>5</v>
      </c>
      <c r="BK62" s="4">
        <v>11</v>
      </c>
    </row>
    <row r="63" spans="1:63" s="1" customFormat="1" ht="9.9" customHeight="1" x14ac:dyDescent="0.2">
      <c r="A63" s="6" t="s">
        <v>15</v>
      </c>
      <c r="B63" s="10"/>
      <c r="C63" s="4">
        <v>11</v>
      </c>
      <c r="D63" s="4">
        <v>115</v>
      </c>
      <c r="E63" s="4">
        <v>61</v>
      </c>
      <c r="F63" s="4">
        <v>40496</v>
      </c>
      <c r="G63" s="4">
        <v>295</v>
      </c>
      <c r="H63" s="4">
        <v>93</v>
      </c>
      <c r="I63" s="4">
        <v>25</v>
      </c>
      <c r="J63" s="4">
        <v>65</v>
      </c>
      <c r="K63" s="4">
        <v>35</v>
      </c>
      <c r="L63" s="4">
        <v>7</v>
      </c>
      <c r="M63" s="4">
        <v>200</v>
      </c>
      <c r="N63" s="4">
        <v>5752</v>
      </c>
      <c r="O63" s="4">
        <v>116</v>
      </c>
      <c r="P63" s="4">
        <v>32</v>
      </c>
      <c r="Q63" s="4">
        <v>6181</v>
      </c>
      <c r="R63" s="4">
        <v>109</v>
      </c>
      <c r="S63" s="4">
        <v>110</v>
      </c>
      <c r="T63" s="4">
        <v>49</v>
      </c>
      <c r="U63" s="4">
        <v>31122</v>
      </c>
      <c r="V63" s="4">
        <v>378</v>
      </c>
      <c r="W63" s="4">
        <v>1025</v>
      </c>
      <c r="X63" s="4">
        <v>687</v>
      </c>
      <c r="Y63" s="4">
        <v>878</v>
      </c>
      <c r="Z63" s="4">
        <v>187</v>
      </c>
      <c r="AA63" s="4">
        <v>73</v>
      </c>
      <c r="AB63" s="4">
        <v>38762</v>
      </c>
      <c r="AC63" s="4">
        <v>54</v>
      </c>
      <c r="AD63" s="4">
        <v>557</v>
      </c>
      <c r="AE63" s="4">
        <v>140</v>
      </c>
      <c r="AF63" s="4">
        <v>91052</v>
      </c>
      <c r="AG63" s="4">
        <v>175</v>
      </c>
      <c r="AH63" s="4">
        <v>200</v>
      </c>
      <c r="AI63" s="4">
        <v>431</v>
      </c>
      <c r="AJ63" s="4">
        <v>262</v>
      </c>
      <c r="AK63" s="4">
        <v>301</v>
      </c>
      <c r="AL63" s="4">
        <v>302</v>
      </c>
      <c r="AM63" s="4">
        <v>227</v>
      </c>
      <c r="AN63" s="4">
        <v>744</v>
      </c>
      <c r="AO63" s="4">
        <v>73</v>
      </c>
      <c r="AP63" s="4">
        <v>141</v>
      </c>
      <c r="AQ63" s="4">
        <v>125</v>
      </c>
      <c r="AR63" s="4">
        <v>70</v>
      </c>
      <c r="AS63" s="4">
        <v>14</v>
      </c>
      <c r="AT63" s="4">
        <v>5</v>
      </c>
      <c r="AU63" s="4">
        <v>20</v>
      </c>
      <c r="AV63" s="4">
        <v>22</v>
      </c>
      <c r="AW63" s="4">
        <v>181</v>
      </c>
      <c r="AX63" s="4">
        <v>103</v>
      </c>
      <c r="AY63" s="4">
        <v>7</v>
      </c>
      <c r="AZ63" s="4">
        <v>11</v>
      </c>
      <c r="BA63" s="4">
        <v>28</v>
      </c>
      <c r="BB63" s="4">
        <v>147</v>
      </c>
      <c r="BC63" s="4">
        <v>39</v>
      </c>
      <c r="BD63" s="4">
        <v>131</v>
      </c>
      <c r="BE63" s="4">
        <v>21</v>
      </c>
      <c r="BF63" s="4">
        <v>9</v>
      </c>
      <c r="BG63" s="4">
        <v>5</v>
      </c>
      <c r="BH63" s="4">
        <v>86</v>
      </c>
      <c r="BI63" s="4">
        <v>66</v>
      </c>
      <c r="BJ63" s="4">
        <v>51</v>
      </c>
      <c r="BK63" s="4">
        <v>104</v>
      </c>
    </row>
    <row r="64" spans="1:63" s="7" customFormat="1" ht="9.9" customHeight="1" x14ac:dyDescent="0.2">
      <c r="B64" s="11" t="s">
        <v>16</v>
      </c>
      <c r="C64" s="8">
        <f t="shared" ref="C64:AH64" si="8">C63/ 222940</f>
        <v>4.9340629765856284E-5</v>
      </c>
      <c r="D64" s="8">
        <f t="shared" si="8"/>
        <v>5.1583385664304301E-4</v>
      </c>
      <c r="E64" s="8">
        <f t="shared" si="8"/>
        <v>2.7361621961065758E-4</v>
      </c>
      <c r="F64" s="8">
        <f t="shared" si="8"/>
        <v>0.18164528572710145</v>
      </c>
      <c r="G64" s="8">
        <f t="shared" si="8"/>
        <v>1.3232259800843276E-3</v>
      </c>
      <c r="H64" s="8">
        <f t="shared" si="8"/>
        <v>4.1715259711133038E-4</v>
      </c>
      <c r="I64" s="8">
        <f t="shared" si="8"/>
        <v>1.1213779492240065E-4</v>
      </c>
      <c r="J64" s="8">
        <f t="shared" si="8"/>
        <v>2.9155826679824168E-4</v>
      </c>
      <c r="K64" s="8">
        <f t="shared" si="8"/>
        <v>1.569929128913609E-4</v>
      </c>
      <c r="L64" s="8">
        <f t="shared" si="8"/>
        <v>3.1398582578272184E-5</v>
      </c>
      <c r="M64" s="8">
        <f t="shared" si="8"/>
        <v>8.971023593792052E-4</v>
      </c>
      <c r="N64" s="8">
        <f t="shared" si="8"/>
        <v>2.5800663855745941E-2</v>
      </c>
      <c r="O64" s="8">
        <f t="shared" si="8"/>
        <v>5.2031936843993903E-4</v>
      </c>
      <c r="P64" s="8">
        <f t="shared" si="8"/>
        <v>1.4353637750067283E-4</v>
      </c>
      <c r="Q64" s="8">
        <f t="shared" si="8"/>
        <v>2.7724948416614336E-2</v>
      </c>
      <c r="R64" s="8">
        <f t="shared" si="8"/>
        <v>4.8892078586166687E-4</v>
      </c>
      <c r="S64" s="8">
        <f t="shared" si="8"/>
        <v>4.9340629765856289E-4</v>
      </c>
      <c r="T64" s="8">
        <f t="shared" si="8"/>
        <v>2.1979007804790528E-4</v>
      </c>
      <c r="U64" s="8">
        <f t="shared" si="8"/>
        <v>0.13959809814299812</v>
      </c>
      <c r="V64" s="8">
        <f t="shared" si="8"/>
        <v>1.6955234592266977E-3</v>
      </c>
      <c r="W64" s="8">
        <f t="shared" si="8"/>
        <v>4.5976495918184264E-3</v>
      </c>
      <c r="X64" s="8">
        <f t="shared" si="8"/>
        <v>3.0815466044675699E-3</v>
      </c>
      <c r="Y64" s="8">
        <f t="shared" si="8"/>
        <v>3.9382793576747104E-3</v>
      </c>
      <c r="Z64" s="8">
        <f t="shared" si="8"/>
        <v>8.3879070601955679E-4</v>
      </c>
      <c r="AA64" s="8">
        <f t="shared" si="8"/>
        <v>3.2744236117340986E-4</v>
      </c>
      <c r="AB64" s="8">
        <f t="shared" si="8"/>
        <v>0.17386740827128375</v>
      </c>
      <c r="AC64" s="8">
        <f t="shared" si="8"/>
        <v>2.4221763703238539E-4</v>
      </c>
      <c r="AD64" s="8">
        <f t="shared" si="8"/>
        <v>2.4984300708710862E-3</v>
      </c>
      <c r="AE64" s="8">
        <f t="shared" si="8"/>
        <v>6.2797165156544359E-4</v>
      </c>
      <c r="AF64" s="8">
        <f t="shared" si="8"/>
        <v>0.40841482013097696</v>
      </c>
      <c r="AG64" s="8">
        <f t="shared" si="8"/>
        <v>7.8496456445680451E-4</v>
      </c>
      <c r="AH64" s="8">
        <f t="shared" si="8"/>
        <v>8.971023593792052E-4</v>
      </c>
      <c r="AI64" s="8">
        <f t="shared" ref="AI64:BK64" si="9">AI63/ 222940</f>
        <v>1.9332555844621872E-3</v>
      </c>
      <c r="AJ64" s="8">
        <f t="shared" si="9"/>
        <v>1.1752040907867588E-3</v>
      </c>
      <c r="AK64" s="8">
        <f t="shared" si="9"/>
        <v>1.3501390508657038E-3</v>
      </c>
      <c r="AL64" s="8">
        <f t="shared" si="9"/>
        <v>1.3546245626625999E-3</v>
      </c>
      <c r="AM64" s="8">
        <f t="shared" si="9"/>
        <v>1.0182111778953978E-3</v>
      </c>
      <c r="AN64" s="8">
        <f t="shared" si="9"/>
        <v>3.3372207768906431E-3</v>
      </c>
      <c r="AO64" s="8">
        <f t="shared" si="9"/>
        <v>3.2744236117340986E-4</v>
      </c>
      <c r="AP64" s="8">
        <f t="shared" si="9"/>
        <v>6.3245716336233961E-4</v>
      </c>
      <c r="AQ64" s="8">
        <f t="shared" si="9"/>
        <v>5.6068897461200324E-4</v>
      </c>
      <c r="AR64" s="8">
        <f t="shared" si="9"/>
        <v>3.1398582578272179E-4</v>
      </c>
      <c r="AS64" s="8">
        <f t="shared" si="9"/>
        <v>6.2797165156544367E-5</v>
      </c>
      <c r="AT64" s="8">
        <f t="shared" si="9"/>
        <v>2.242755898448013E-5</v>
      </c>
      <c r="AU64" s="8">
        <f t="shared" si="9"/>
        <v>8.971023593792052E-5</v>
      </c>
      <c r="AV64" s="8">
        <f t="shared" si="9"/>
        <v>9.8681259531712567E-5</v>
      </c>
      <c r="AW64" s="8">
        <f t="shared" si="9"/>
        <v>8.1187763523818065E-4</v>
      </c>
      <c r="AX64" s="8">
        <f t="shared" si="9"/>
        <v>4.6200771508029067E-4</v>
      </c>
      <c r="AY64" s="8">
        <f t="shared" si="9"/>
        <v>3.1398582578272184E-5</v>
      </c>
      <c r="AZ64" s="8">
        <f t="shared" si="9"/>
        <v>4.9340629765856284E-5</v>
      </c>
      <c r="BA64" s="8">
        <f t="shared" si="9"/>
        <v>1.2559433031308873E-4</v>
      </c>
      <c r="BB64" s="8">
        <f t="shared" si="9"/>
        <v>6.5937023414371575E-4</v>
      </c>
      <c r="BC64" s="8">
        <f t="shared" si="9"/>
        <v>1.7493496007894502E-4</v>
      </c>
      <c r="BD64" s="8">
        <f t="shared" si="9"/>
        <v>5.8760204539337938E-4</v>
      </c>
      <c r="BE64" s="8">
        <f t="shared" si="9"/>
        <v>9.4195747734816544E-5</v>
      </c>
      <c r="BF64" s="8">
        <f t="shared" si="9"/>
        <v>4.036960617206423E-5</v>
      </c>
      <c r="BG64" s="8">
        <f t="shared" si="9"/>
        <v>2.242755898448013E-5</v>
      </c>
      <c r="BH64" s="8">
        <f t="shared" si="9"/>
        <v>3.8575401453305822E-4</v>
      </c>
      <c r="BI64" s="8">
        <f t="shared" si="9"/>
        <v>2.960437785951377E-4</v>
      </c>
      <c r="BJ64" s="8">
        <f t="shared" si="9"/>
        <v>2.2876110164169732E-4</v>
      </c>
      <c r="BK64" s="8">
        <f t="shared" si="9"/>
        <v>4.664932268771867E-4</v>
      </c>
    </row>
    <row r="65" spans="1:63" s="1" customFormat="1" ht="5.0999999999999996" customHeight="1" x14ac:dyDescent="0.2">
      <c r="B65" s="1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</row>
    <row r="66" spans="1:63" s="1" customFormat="1" ht="9.9" customHeight="1" x14ac:dyDescent="0.2">
      <c r="A66" s="3" t="s">
        <v>48</v>
      </c>
      <c r="B66" s="1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</row>
    <row r="67" spans="1:63" s="1" customFormat="1" ht="9.9" customHeight="1" x14ac:dyDescent="0.2">
      <c r="B67" s="10" t="s">
        <v>28</v>
      </c>
      <c r="C67" s="4">
        <v>8</v>
      </c>
      <c r="D67" s="4">
        <v>34</v>
      </c>
      <c r="E67" s="4">
        <v>6</v>
      </c>
      <c r="F67" s="4">
        <v>17641</v>
      </c>
      <c r="G67" s="4">
        <v>89</v>
      </c>
      <c r="H67" s="4">
        <v>43</v>
      </c>
      <c r="I67" s="4">
        <v>10</v>
      </c>
      <c r="J67" s="4">
        <v>16</v>
      </c>
      <c r="K67" s="4">
        <v>10</v>
      </c>
      <c r="L67" s="4">
        <v>4</v>
      </c>
      <c r="M67" s="4">
        <v>72</v>
      </c>
      <c r="N67" s="4">
        <v>2663</v>
      </c>
      <c r="O67" s="4">
        <v>31</v>
      </c>
      <c r="P67" s="4">
        <v>9</v>
      </c>
      <c r="Q67" s="4">
        <v>2345</v>
      </c>
      <c r="R67" s="4">
        <v>7</v>
      </c>
      <c r="S67" s="4">
        <v>48</v>
      </c>
      <c r="T67" s="4">
        <v>12</v>
      </c>
      <c r="U67" s="4">
        <v>11658</v>
      </c>
      <c r="V67" s="4">
        <v>172</v>
      </c>
      <c r="W67" s="4">
        <v>426</v>
      </c>
      <c r="X67" s="4">
        <v>177</v>
      </c>
      <c r="Y67" s="4">
        <v>341</v>
      </c>
      <c r="Z67" s="4">
        <v>131</v>
      </c>
      <c r="AA67" s="4">
        <v>12</v>
      </c>
      <c r="AB67" s="4">
        <v>9172</v>
      </c>
      <c r="AC67" s="4">
        <v>7</v>
      </c>
      <c r="AD67" s="4">
        <v>138</v>
      </c>
      <c r="AE67" s="4">
        <v>14</v>
      </c>
      <c r="AF67" s="4">
        <v>28313</v>
      </c>
      <c r="AG67" s="4">
        <v>23</v>
      </c>
      <c r="AH67" s="4">
        <v>65</v>
      </c>
      <c r="AI67" s="4">
        <v>126</v>
      </c>
      <c r="AJ67" s="4">
        <v>86</v>
      </c>
      <c r="AK67" s="4">
        <v>205</v>
      </c>
      <c r="AL67" s="4">
        <v>32</v>
      </c>
      <c r="AM67" s="4">
        <v>133</v>
      </c>
      <c r="AN67" s="4">
        <v>231</v>
      </c>
      <c r="AO67" s="4">
        <v>20</v>
      </c>
      <c r="AP67" s="4">
        <v>68</v>
      </c>
      <c r="AQ67" s="4">
        <v>52</v>
      </c>
      <c r="AR67" s="4">
        <v>16</v>
      </c>
      <c r="AS67" s="4">
        <v>12</v>
      </c>
      <c r="AT67" s="4">
        <v>12</v>
      </c>
      <c r="AU67" s="4">
        <v>9</v>
      </c>
      <c r="AV67" s="4">
        <v>7</v>
      </c>
      <c r="AW67" s="4">
        <v>74</v>
      </c>
      <c r="AX67" s="4">
        <v>34</v>
      </c>
      <c r="AY67" s="4">
        <v>6</v>
      </c>
      <c r="AZ67" s="4">
        <v>5</v>
      </c>
      <c r="BA67" s="4">
        <v>13</v>
      </c>
      <c r="BB67" s="4">
        <v>26</v>
      </c>
      <c r="BC67" s="4">
        <v>17</v>
      </c>
      <c r="BD67" s="4">
        <v>27</v>
      </c>
      <c r="BE67" s="4">
        <v>61</v>
      </c>
      <c r="BF67" s="4">
        <v>4</v>
      </c>
      <c r="BG67" s="4">
        <v>4</v>
      </c>
      <c r="BH67" s="4">
        <v>45</v>
      </c>
      <c r="BI67" s="4">
        <v>27</v>
      </c>
      <c r="BJ67" s="4">
        <v>13</v>
      </c>
      <c r="BK67" s="4">
        <v>25</v>
      </c>
    </row>
    <row r="68" spans="1:63" s="1" customFormat="1" ht="9.9" customHeight="1" x14ac:dyDescent="0.2">
      <c r="B68" s="10" t="s">
        <v>29</v>
      </c>
      <c r="C68" s="4">
        <v>31</v>
      </c>
      <c r="D68" s="4">
        <v>125</v>
      </c>
      <c r="E68" s="4">
        <v>22</v>
      </c>
      <c r="F68" s="4">
        <v>34668</v>
      </c>
      <c r="G68" s="4">
        <v>188</v>
      </c>
      <c r="H68" s="4">
        <v>72</v>
      </c>
      <c r="I68" s="4">
        <v>32</v>
      </c>
      <c r="J68" s="4">
        <v>44</v>
      </c>
      <c r="K68" s="4">
        <v>24</v>
      </c>
      <c r="L68" s="4">
        <v>16</v>
      </c>
      <c r="M68" s="4">
        <v>112</v>
      </c>
      <c r="N68" s="4">
        <v>3477</v>
      </c>
      <c r="O68" s="4">
        <v>168</v>
      </c>
      <c r="P68" s="4">
        <v>25</v>
      </c>
      <c r="Q68" s="4">
        <v>5118</v>
      </c>
      <c r="R68" s="4">
        <v>41</v>
      </c>
      <c r="S68" s="4">
        <v>84</v>
      </c>
      <c r="T68" s="4">
        <v>35</v>
      </c>
      <c r="U68" s="4">
        <v>21931</v>
      </c>
      <c r="V68" s="4">
        <v>231</v>
      </c>
      <c r="W68" s="4">
        <v>1226</v>
      </c>
      <c r="X68" s="4">
        <v>536</v>
      </c>
      <c r="Y68" s="4">
        <v>1054</v>
      </c>
      <c r="Z68" s="4">
        <v>258</v>
      </c>
      <c r="AA68" s="4">
        <v>59</v>
      </c>
      <c r="AB68" s="4">
        <v>11185</v>
      </c>
      <c r="AC68" s="4">
        <v>37</v>
      </c>
      <c r="AD68" s="4">
        <v>333</v>
      </c>
      <c r="AE68" s="4">
        <v>43</v>
      </c>
      <c r="AF68" s="4">
        <v>30596</v>
      </c>
      <c r="AG68" s="4">
        <v>62</v>
      </c>
      <c r="AH68" s="4">
        <v>80</v>
      </c>
      <c r="AI68" s="4">
        <v>235</v>
      </c>
      <c r="AJ68" s="4">
        <v>127</v>
      </c>
      <c r="AK68" s="4">
        <v>201</v>
      </c>
      <c r="AL68" s="4">
        <v>126</v>
      </c>
      <c r="AM68" s="4">
        <v>135</v>
      </c>
      <c r="AN68" s="4">
        <v>728</v>
      </c>
      <c r="AO68" s="4">
        <v>45</v>
      </c>
      <c r="AP68" s="4">
        <v>98</v>
      </c>
      <c r="AQ68" s="4">
        <v>71</v>
      </c>
      <c r="AR68" s="4">
        <v>28</v>
      </c>
      <c r="AS68" s="4">
        <v>12</v>
      </c>
      <c r="AT68" s="4">
        <v>10</v>
      </c>
      <c r="AU68" s="4">
        <v>12</v>
      </c>
      <c r="AV68" s="4">
        <v>14</v>
      </c>
      <c r="AW68" s="4">
        <v>84</v>
      </c>
      <c r="AX68" s="4">
        <v>48</v>
      </c>
      <c r="AY68" s="4">
        <v>9</v>
      </c>
      <c r="AZ68" s="4">
        <v>9</v>
      </c>
      <c r="BA68" s="4">
        <v>38</v>
      </c>
      <c r="BB68" s="4">
        <v>96</v>
      </c>
      <c r="BC68" s="4">
        <v>19</v>
      </c>
      <c r="BD68" s="4">
        <v>48</v>
      </c>
      <c r="BE68" s="4">
        <v>12</v>
      </c>
      <c r="BF68" s="4">
        <v>11</v>
      </c>
      <c r="BG68" s="4">
        <v>15</v>
      </c>
      <c r="BH68" s="4">
        <v>65</v>
      </c>
      <c r="BI68" s="4">
        <v>35</v>
      </c>
      <c r="BJ68" s="4">
        <v>42</v>
      </c>
      <c r="BK68" s="4">
        <v>62</v>
      </c>
    </row>
    <row r="69" spans="1:63" s="1" customFormat="1" ht="9.9" customHeight="1" x14ac:dyDescent="0.2">
      <c r="B69" s="10" t="s">
        <v>34</v>
      </c>
      <c r="C69" s="4">
        <v>1</v>
      </c>
      <c r="D69" s="4">
        <v>16</v>
      </c>
      <c r="E69" s="4">
        <v>1</v>
      </c>
      <c r="F69" s="4">
        <v>4343</v>
      </c>
      <c r="G69" s="4">
        <v>9</v>
      </c>
      <c r="H69" s="4">
        <v>7</v>
      </c>
      <c r="I69" s="4">
        <v>2</v>
      </c>
      <c r="J69" s="4">
        <v>3</v>
      </c>
      <c r="K69" s="4">
        <v>1</v>
      </c>
      <c r="L69" s="4">
        <v>0</v>
      </c>
      <c r="M69" s="4">
        <v>16</v>
      </c>
      <c r="N69" s="4">
        <v>405</v>
      </c>
      <c r="O69" s="4">
        <v>7</v>
      </c>
      <c r="P69" s="4">
        <v>6</v>
      </c>
      <c r="Q69" s="4">
        <v>805</v>
      </c>
      <c r="R69" s="4">
        <v>1</v>
      </c>
      <c r="S69" s="4">
        <v>6</v>
      </c>
      <c r="T69" s="4">
        <v>0</v>
      </c>
      <c r="U69" s="4">
        <v>2918</v>
      </c>
      <c r="V69" s="4">
        <v>19</v>
      </c>
      <c r="W69" s="4">
        <v>99</v>
      </c>
      <c r="X69" s="4">
        <v>53</v>
      </c>
      <c r="Y69" s="4">
        <v>150</v>
      </c>
      <c r="Z69" s="4">
        <v>18</v>
      </c>
      <c r="AA69" s="4">
        <v>0</v>
      </c>
      <c r="AB69" s="4">
        <v>1173</v>
      </c>
      <c r="AC69" s="4">
        <v>1</v>
      </c>
      <c r="AD69" s="4">
        <v>17</v>
      </c>
      <c r="AE69" s="4">
        <v>4</v>
      </c>
      <c r="AF69" s="4">
        <v>2910</v>
      </c>
      <c r="AG69" s="4">
        <v>8</v>
      </c>
      <c r="AH69" s="4">
        <v>8</v>
      </c>
      <c r="AI69" s="4">
        <v>25</v>
      </c>
      <c r="AJ69" s="4">
        <v>9</v>
      </c>
      <c r="AK69" s="4">
        <v>59</v>
      </c>
      <c r="AL69" s="4">
        <v>22</v>
      </c>
      <c r="AM69" s="4">
        <v>25</v>
      </c>
      <c r="AN69" s="4">
        <v>93</v>
      </c>
      <c r="AO69" s="4">
        <v>3</v>
      </c>
      <c r="AP69" s="4">
        <v>18</v>
      </c>
      <c r="AQ69" s="4">
        <v>8</v>
      </c>
      <c r="AR69" s="4">
        <v>5</v>
      </c>
      <c r="AS69" s="4">
        <v>1</v>
      </c>
      <c r="AT69" s="4">
        <v>1</v>
      </c>
      <c r="AU69" s="4">
        <v>6</v>
      </c>
      <c r="AV69" s="4">
        <v>1</v>
      </c>
      <c r="AW69" s="4">
        <v>10</v>
      </c>
      <c r="AX69" s="4">
        <v>7</v>
      </c>
      <c r="AY69" s="4">
        <v>3</v>
      </c>
      <c r="AZ69" s="4">
        <v>2</v>
      </c>
      <c r="BA69" s="4">
        <v>5</v>
      </c>
      <c r="BB69" s="4">
        <v>10</v>
      </c>
      <c r="BC69" s="4">
        <v>3</v>
      </c>
      <c r="BD69" s="4">
        <v>4</v>
      </c>
      <c r="BE69" s="4">
        <v>1</v>
      </c>
      <c r="BF69" s="4">
        <v>1</v>
      </c>
      <c r="BG69" s="4">
        <v>1</v>
      </c>
      <c r="BH69" s="4">
        <v>5</v>
      </c>
      <c r="BI69" s="4">
        <v>3</v>
      </c>
      <c r="BJ69" s="4">
        <v>2</v>
      </c>
      <c r="BK69" s="4">
        <v>14</v>
      </c>
    </row>
    <row r="70" spans="1:63" s="1" customFormat="1" ht="9.9" customHeight="1" x14ac:dyDescent="0.2">
      <c r="A70" s="6" t="s">
        <v>15</v>
      </c>
      <c r="B70" s="10"/>
      <c r="C70" s="4">
        <v>40</v>
      </c>
      <c r="D70" s="4">
        <v>175</v>
      </c>
      <c r="E70" s="4">
        <v>29</v>
      </c>
      <c r="F70" s="4">
        <v>56652</v>
      </c>
      <c r="G70" s="4">
        <v>286</v>
      </c>
      <c r="H70" s="4">
        <v>122</v>
      </c>
      <c r="I70" s="4">
        <v>44</v>
      </c>
      <c r="J70" s="4">
        <v>63</v>
      </c>
      <c r="K70" s="4">
        <v>35</v>
      </c>
      <c r="L70" s="4">
        <v>20</v>
      </c>
      <c r="M70" s="4">
        <v>200</v>
      </c>
      <c r="N70" s="4">
        <v>6545</v>
      </c>
      <c r="O70" s="4">
        <v>206</v>
      </c>
      <c r="P70" s="4">
        <v>40</v>
      </c>
      <c r="Q70" s="4">
        <v>8268</v>
      </c>
      <c r="R70" s="4">
        <v>49</v>
      </c>
      <c r="S70" s="4">
        <v>138</v>
      </c>
      <c r="T70" s="4">
        <v>47</v>
      </c>
      <c r="U70" s="4">
        <v>36507</v>
      </c>
      <c r="V70" s="4">
        <v>422</v>
      </c>
      <c r="W70" s="4">
        <v>1751</v>
      </c>
      <c r="X70" s="4">
        <v>766</v>
      </c>
      <c r="Y70" s="4">
        <v>1545</v>
      </c>
      <c r="Z70" s="4">
        <v>407</v>
      </c>
      <c r="AA70" s="4">
        <v>71</v>
      </c>
      <c r="AB70" s="4">
        <v>21530</v>
      </c>
      <c r="AC70" s="4">
        <v>45</v>
      </c>
      <c r="AD70" s="4">
        <v>488</v>
      </c>
      <c r="AE70" s="4">
        <v>61</v>
      </c>
      <c r="AF70" s="4">
        <v>61819</v>
      </c>
      <c r="AG70" s="4">
        <v>93</v>
      </c>
      <c r="AH70" s="4">
        <v>153</v>
      </c>
      <c r="AI70" s="4">
        <v>386</v>
      </c>
      <c r="AJ70" s="4">
        <v>222</v>
      </c>
      <c r="AK70" s="4">
        <v>465</v>
      </c>
      <c r="AL70" s="4">
        <v>180</v>
      </c>
      <c r="AM70" s="4">
        <v>293</v>
      </c>
      <c r="AN70" s="4">
        <v>1052</v>
      </c>
      <c r="AO70" s="4">
        <v>68</v>
      </c>
      <c r="AP70" s="4">
        <v>184</v>
      </c>
      <c r="AQ70" s="4">
        <v>131</v>
      </c>
      <c r="AR70" s="4">
        <v>49</v>
      </c>
      <c r="AS70" s="4">
        <v>25</v>
      </c>
      <c r="AT70" s="4">
        <v>23</v>
      </c>
      <c r="AU70" s="4">
        <v>27</v>
      </c>
      <c r="AV70" s="4">
        <v>22</v>
      </c>
      <c r="AW70" s="4">
        <v>168</v>
      </c>
      <c r="AX70" s="4">
        <v>89</v>
      </c>
      <c r="AY70" s="4">
        <v>18</v>
      </c>
      <c r="AZ70" s="4">
        <v>16</v>
      </c>
      <c r="BA70" s="4">
        <v>56</v>
      </c>
      <c r="BB70" s="4">
        <v>132</v>
      </c>
      <c r="BC70" s="4">
        <v>39</v>
      </c>
      <c r="BD70" s="4">
        <v>79</v>
      </c>
      <c r="BE70" s="4">
        <v>74</v>
      </c>
      <c r="BF70" s="4">
        <v>16</v>
      </c>
      <c r="BG70" s="4">
        <v>20</v>
      </c>
      <c r="BH70" s="4">
        <v>115</v>
      </c>
      <c r="BI70" s="4">
        <v>65</v>
      </c>
      <c r="BJ70" s="4">
        <v>57</v>
      </c>
      <c r="BK70" s="4">
        <v>101</v>
      </c>
    </row>
    <row r="71" spans="1:63" s="7" customFormat="1" ht="9.9" customHeight="1" x14ac:dyDescent="0.2">
      <c r="B71" s="11" t="s">
        <v>16</v>
      </c>
      <c r="C71" s="8">
        <f t="shared" ref="C71:AH71" si="10">C70/ 203282</f>
        <v>1.9677098808551667E-4</v>
      </c>
      <c r="D71" s="8">
        <f t="shared" si="10"/>
        <v>8.6087307287413539E-4</v>
      </c>
      <c r="E71" s="8">
        <f t="shared" si="10"/>
        <v>1.4265896636199958E-4</v>
      </c>
      <c r="F71" s="8">
        <f t="shared" si="10"/>
        <v>0.27868675042551727</v>
      </c>
      <c r="G71" s="8">
        <f t="shared" si="10"/>
        <v>1.4069125648114441E-3</v>
      </c>
      <c r="H71" s="8">
        <f t="shared" si="10"/>
        <v>6.0015151366082584E-4</v>
      </c>
      <c r="I71" s="8">
        <f t="shared" si="10"/>
        <v>2.1644808689406833E-4</v>
      </c>
      <c r="J71" s="8">
        <f t="shared" si="10"/>
        <v>3.0991430623468876E-4</v>
      </c>
      <c r="K71" s="8">
        <f t="shared" si="10"/>
        <v>1.721746145748271E-4</v>
      </c>
      <c r="L71" s="8">
        <f t="shared" si="10"/>
        <v>9.8385494042758337E-5</v>
      </c>
      <c r="M71" s="8">
        <f t="shared" si="10"/>
        <v>9.838549404275834E-4</v>
      </c>
      <c r="N71" s="8">
        <f t="shared" si="10"/>
        <v>3.2196652925492668E-2</v>
      </c>
      <c r="O71" s="8">
        <f t="shared" si="10"/>
        <v>1.0133705886404109E-3</v>
      </c>
      <c r="P71" s="8">
        <f t="shared" si="10"/>
        <v>1.9677098808551667E-4</v>
      </c>
      <c r="Q71" s="8">
        <f t="shared" si="10"/>
        <v>4.0672563237276298E-2</v>
      </c>
      <c r="R71" s="8">
        <f t="shared" si="10"/>
        <v>2.4104446040475793E-4</v>
      </c>
      <c r="S71" s="8">
        <f t="shared" si="10"/>
        <v>6.7885990889503256E-4</v>
      </c>
      <c r="T71" s="8">
        <f t="shared" si="10"/>
        <v>2.3120591100048209E-4</v>
      </c>
      <c r="U71" s="8">
        <f t="shared" si="10"/>
        <v>0.17958796155094892</v>
      </c>
      <c r="V71" s="8">
        <f t="shared" si="10"/>
        <v>2.075933924302201E-3</v>
      </c>
      <c r="W71" s="8">
        <f t="shared" si="10"/>
        <v>8.6136500034434925E-3</v>
      </c>
      <c r="X71" s="8">
        <f t="shared" si="10"/>
        <v>3.7681644218376443E-3</v>
      </c>
      <c r="Y71" s="8">
        <f t="shared" si="10"/>
        <v>7.6002794148030814E-3</v>
      </c>
      <c r="Z71" s="8">
        <f t="shared" si="10"/>
        <v>2.002144803770132E-3</v>
      </c>
      <c r="AA71" s="8">
        <f t="shared" si="10"/>
        <v>3.4926850385179207E-4</v>
      </c>
      <c r="AB71" s="8">
        <f t="shared" si="10"/>
        <v>0.10591198433702935</v>
      </c>
      <c r="AC71" s="8">
        <f t="shared" si="10"/>
        <v>2.2136736159620625E-4</v>
      </c>
      <c r="AD71" s="8">
        <f t="shared" si="10"/>
        <v>2.4006060546433033E-3</v>
      </c>
      <c r="AE71" s="8">
        <f t="shared" si="10"/>
        <v>3.0007575683041292E-4</v>
      </c>
      <c r="AF71" s="8">
        <f t="shared" si="10"/>
        <v>0.30410464281146388</v>
      </c>
      <c r="AG71" s="8">
        <f t="shared" si="10"/>
        <v>4.5749254729882626E-4</v>
      </c>
      <c r="AH71" s="8">
        <f t="shared" si="10"/>
        <v>7.5264902942710126E-4</v>
      </c>
      <c r="AI71" s="8">
        <f t="shared" ref="AI71:BK71" si="11">AI70/ 203282</f>
        <v>1.8988400350252359E-3</v>
      </c>
      <c r="AJ71" s="8">
        <f t="shared" si="11"/>
        <v>1.0920789838746174E-3</v>
      </c>
      <c r="AK71" s="8">
        <f t="shared" si="11"/>
        <v>2.2874627364941314E-3</v>
      </c>
      <c r="AL71" s="8">
        <f t="shared" si="11"/>
        <v>8.8546944638482499E-4</v>
      </c>
      <c r="AM71" s="8">
        <f t="shared" si="11"/>
        <v>1.4413474877264095E-3</v>
      </c>
      <c r="AN71" s="8">
        <f t="shared" si="11"/>
        <v>5.1750769866490886E-3</v>
      </c>
      <c r="AO71" s="8">
        <f t="shared" si="11"/>
        <v>3.3451067974537836E-4</v>
      </c>
      <c r="AP71" s="8">
        <f t="shared" si="11"/>
        <v>9.0514654519337667E-4</v>
      </c>
      <c r="AQ71" s="8">
        <f t="shared" si="11"/>
        <v>6.4442498598006712E-4</v>
      </c>
      <c r="AR71" s="8">
        <f t="shared" si="11"/>
        <v>2.4104446040475793E-4</v>
      </c>
      <c r="AS71" s="8">
        <f t="shared" si="11"/>
        <v>1.2298186755344792E-4</v>
      </c>
      <c r="AT71" s="8">
        <f t="shared" si="11"/>
        <v>1.1314331814917208E-4</v>
      </c>
      <c r="AU71" s="8">
        <f t="shared" si="11"/>
        <v>1.3282041695772377E-4</v>
      </c>
      <c r="AV71" s="8">
        <f t="shared" si="11"/>
        <v>1.0822404344703416E-4</v>
      </c>
      <c r="AW71" s="8">
        <f t="shared" si="11"/>
        <v>8.2643814995917006E-4</v>
      </c>
      <c r="AX71" s="8">
        <f t="shared" si="11"/>
        <v>4.3781544849027458E-4</v>
      </c>
      <c r="AY71" s="8">
        <f t="shared" si="11"/>
        <v>8.8546944638482497E-5</v>
      </c>
      <c r="AZ71" s="8">
        <f t="shared" si="11"/>
        <v>7.870839523420667E-5</v>
      </c>
      <c r="BA71" s="8">
        <f t="shared" si="11"/>
        <v>2.7547938331972332E-4</v>
      </c>
      <c r="BB71" s="8">
        <f t="shared" si="11"/>
        <v>6.4934426068220504E-4</v>
      </c>
      <c r="BC71" s="8">
        <f t="shared" si="11"/>
        <v>1.9185171338337875E-4</v>
      </c>
      <c r="BD71" s="8">
        <f t="shared" si="11"/>
        <v>3.8862270146889543E-4</v>
      </c>
      <c r="BE71" s="8">
        <f t="shared" si="11"/>
        <v>3.6402632795820583E-4</v>
      </c>
      <c r="BF71" s="8">
        <f t="shared" si="11"/>
        <v>7.870839523420667E-5</v>
      </c>
      <c r="BG71" s="8">
        <f t="shared" si="11"/>
        <v>9.8385494042758337E-5</v>
      </c>
      <c r="BH71" s="8">
        <f t="shared" si="11"/>
        <v>5.6571659074586039E-4</v>
      </c>
      <c r="BI71" s="8">
        <f t="shared" si="11"/>
        <v>3.197528556389646E-4</v>
      </c>
      <c r="BJ71" s="8">
        <f t="shared" si="11"/>
        <v>2.8039865802186124E-4</v>
      </c>
      <c r="BK71" s="8">
        <f t="shared" si="11"/>
        <v>4.9684674491592962E-4</v>
      </c>
    </row>
    <row r="72" spans="1:63" s="1" customFormat="1" ht="5.0999999999999996" customHeight="1" x14ac:dyDescent="0.2">
      <c r="B72" s="1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</row>
    <row r="73" spans="1:63" s="1" customFormat="1" ht="9.9" customHeight="1" x14ac:dyDescent="0.2">
      <c r="A73" s="3" t="s">
        <v>49</v>
      </c>
      <c r="B73" s="1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</row>
    <row r="74" spans="1:63" s="1" customFormat="1" ht="9.9" customHeight="1" x14ac:dyDescent="0.2">
      <c r="B74" s="10" t="s">
        <v>26</v>
      </c>
      <c r="C74" s="4">
        <v>2</v>
      </c>
      <c r="D74" s="4">
        <v>11</v>
      </c>
      <c r="E74" s="4">
        <v>2</v>
      </c>
      <c r="F74" s="4">
        <v>10582</v>
      </c>
      <c r="G74" s="4">
        <v>62</v>
      </c>
      <c r="H74" s="4">
        <v>27</v>
      </c>
      <c r="I74" s="4">
        <v>2</v>
      </c>
      <c r="J74" s="4">
        <v>6</v>
      </c>
      <c r="K74" s="4">
        <v>4</v>
      </c>
      <c r="L74" s="4">
        <v>0</v>
      </c>
      <c r="M74" s="4">
        <v>61</v>
      </c>
      <c r="N74" s="4">
        <v>1892</v>
      </c>
      <c r="O74" s="4">
        <v>9</v>
      </c>
      <c r="P74" s="4">
        <v>9</v>
      </c>
      <c r="Q74" s="4">
        <v>1740</v>
      </c>
      <c r="R74" s="4">
        <v>5</v>
      </c>
      <c r="S74" s="4">
        <v>16</v>
      </c>
      <c r="T74" s="4">
        <v>9</v>
      </c>
      <c r="U74" s="4">
        <v>8442</v>
      </c>
      <c r="V74" s="4">
        <v>99</v>
      </c>
      <c r="W74" s="4">
        <v>335</v>
      </c>
      <c r="X74" s="4">
        <v>200</v>
      </c>
      <c r="Y74" s="4">
        <v>183</v>
      </c>
      <c r="Z74" s="4">
        <v>94</v>
      </c>
      <c r="AA74" s="4">
        <v>6</v>
      </c>
      <c r="AB74" s="4">
        <v>9052</v>
      </c>
      <c r="AC74" s="4">
        <v>7</v>
      </c>
      <c r="AD74" s="4">
        <v>84</v>
      </c>
      <c r="AE74" s="4">
        <v>18</v>
      </c>
      <c r="AF74" s="4">
        <v>25507</v>
      </c>
      <c r="AG74" s="4">
        <v>24</v>
      </c>
      <c r="AH74" s="4">
        <v>38</v>
      </c>
      <c r="AI74" s="4">
        <v>78</v>
      </c>
      <c r="AJ74" s="4">
        <v>93</v>
      </c>
      <c r="AK74" s="4">
        <v>157</v>
      </c>
      <c r="AL74" s="4">
        <v>24</v>
      </c>
      <c r="AM74" s="4">
        <v>120</v>
      </c>
      <c r="AN74" s="4">
        <v>119</v>
      </c>
      <c r="AO74" s="4">
        <v>12</v>
      </c>
      <c r="AP74" s="4">
        <v>41</v>
      </c>
      <c r="AQ74" s="4">
        <v>37</v>
      </c>
      <c r="AR74" s="4">
        <v>8</v>
      </c>
      <c r="AS74" s="4">
        <v>5</v>
      </c>
      <c r="AT74" s="4">
        <v>7</v>
      </c>
      <c r="AU74" s="4">
        <v>8</v>
      </c>
      <c r="AV74" s="4">
        <v>7</v>
      </c>
      <c r="AW74" s="4">
        <v>55</v>
      </c>
      <c r="AX74" s="4">
        <v>41</v>
      </c>
      <c r="AY74" s="4">
        <v>1</v>
      </c>
      <c r="AZ74" s="4">
        <v>2</v>
      </c>
      <c r="BA74" s="4">
        <v>4</v>
      </c>
      <c r="BB74" s="4">
        <v>31</v>
      </c>
      <c r="BC74" s="4">
        <v>19</v>
      </c>
      <c r="BD74" s="4">
        <v>41</v>
      </c>
      <c r="BE74" s="4">
        <v>138</v>
      </c>
      <c r="BF74" s="4">
        <v>4</v>
      </c>
      <c r="BG74" s="4">
        <v>3</v>
      </c>
      <c r="BH74" s="4">
        <v>13</v>
      </c>
      <c r="BI74" s="4">
        <v>11</v>
      </c>
      <c r="BJ74" s="4">
        <v>6</v>
      </c>
      <c r="BK74" s="4">
        <v>16</v>
      </c>
    </row>
    <row r="75" spans="1:63" s="1" customFormat="1" ht="9.9" customHeight="1" x14ac:dyDescent="0.2">
      <c r="B75" s="10" t="s">
        <v>29</v>
      </c>
      <c r="C75" s="4">
        <v>50</v>
      </c>
      <c r="D75" s="4">
        <v>163</v>
      </c>
      <c r="E75" s="4">
        <v>31</v>
      </c>
      <c r="F75" s="4">
        <v>49486</v>
      </c>
      <c r="G75" s="4">
        <v>280</v>
      </c>
      <c r="H75" s="4">
        <v>114</v>
      </c>
      <c r="I75" s="4">
        <v>16</v>
      </c>
      <c r="J75" s="4">
        <v>65</v>
      </c>
      <c r="K75" s="4">
        <v>20</v>
      </c>
      <c r="L75" s="4">
        <v>15</v>
      </c>
      <c r="M75" s="4">
        <v>146</v>
      </c>
      <c r="N75" s="4">
        <v>5490</v>
      </c>
      <c r="O75" s="4">
        <v>248</v>
      </c>
      <c r="P75" s="4">
        <v>18</v>
      </c>
      <c r="Q75" s="4">
        <v>6405</v>
      </c>
      <c r="R75" s="4">
        <v>81</v>
      </c>
      <c r="S75" s="4">
        <v>79</v>
      </c>
      <c r="T75" s="4">
        <v>37</v>
      </c>
      <c r="U75" s="4">
        <v>31289</v>
      </c>
      <c r="V75" s="4">
        <v>314</v>
      </c>
      <c r="W75" s="4">
        <v>1711</v>
      </c>
      <c r="X75" s="4">
        <v>619</v>
      </c>
      <c r="Y75" s="4">
        <v>1889</v>
      </c>
      <c r="Z75" s="4">
        <v>101</v>
      </c>
      <c r="AA75" s="4">
        <v>45</v>
      </c>
      <c r="AB75" s="4">
        <v>11212</v>
      </c>
      <c r="AC75" s="4">
        <v>40</v>
      </c>
      <c r="AD75" s="4">
        <v>387</v>
      </c>
      <c r="AE75" s="4">
        <v>95</v>
      </c>
      <c r="AF75" s="4">
        <v>32358</v>
      </c>
      <c r="AG75" s="4">
        <v>115</v>
      </c>
      <c r="AH75" s="4">
        <v>105</v>
      </c>
      <c r="AI75" s="4">
        <v>353</v>
      </c>
      <c r="AJ75" s="4">
        <v>150</v>
      </c>
      <c r="AK75" s="4">
        <v>121</v>
      </c>
      <c r="AL75" s="4">
        <v>27</v>
      </c>
      <c r="AM75" s="4">
        <v>104</v>
      </c>
      <c r="AN75" s="4">
        <v>965</v>
      </c>
      <c r="AO75" s="4">
        <v>28</v>
      </c>
      <c r="AP75" s="4">
        <v>105</v>
      </c>
      <c r="AQ75" s="4">
        <v>70</v>
      </c>
      <c r="AR75" s="4">
        <v>41</v>
      </c>
      <c r="AS75" s="4">
        <v>6</v>
      </c>
      <c r="AT75" s="4">
        <v>14</v>
      </c>
      <c r="AU75" s="4">
        <v>10</v>
      </c>
      <c r="AV75" s="4">
        <v>11</v>
      </c>
      <c r="AW75" s="4">
        <v>77</v>
      </c>
      <c r="AX75" s="4">
        <v>38</v>
      </c>
      <c r="AY75" s="4">
        <v>9</v>
      </c>
      <c r="AZ75" s="4">
        <v>18</v>
      </c>
      <c r="BA75" s="4">
        <v>33</v>
      </c>
      <c r="BB75" s="4">
        <v>55</v>
      </c>
      <c r="BC75" s="4">
        <v>45</v>
      </c>
      <c r="BD75" s="4">
        <v>36</v>
      </c>
      <c r="BE75" s="4">
        <v>5</v>
      </c>
      <c r="BF75" s="4">
        <v>3</v>
      </c>
      <c r="BG75" s="4">
        <v>4</v>
      </c>
      <c r="BH75" s="4">
        <v>77</v>
      </c>
      <c r="BI75" s="4">
        <v>34</v>
      </c>
      <c r="BJ75" s="4">
        <v>47</v>
      </c>
      <c r="BK75" s="4">
        <v>147</v>
      </c>
    </row>
    <row r="76" spans="1:63" s="1" customFormat="1" ht="9.9" customHeight="1" x14ac:dyDescent="0.2">
      <c r="B76" s="10" t="s">
        <v>45</v>
      </c>
      <c r="C76" s="4">
        <v>3</v>
      </c>
      <c r="D76" s="4">
        <v>25</v>
      </c>
      <c r="E76" s="4">
        <v>3</v>
      </c>
      <c r="F76" s="4">
        <v>2454</v>
      </c>
      <c r="G76" s="4">
        <v>15</v>
      </c>
      <c r="H76" s="4">
        <v>5</v>
      </c>
      <c r="I76" s="4">
        <v>0</v>
      </c>
      <c r="J76" s="4">
        <v>3</v>
      </c>
      <c r="K76" s="4">
        <v>1</v>
      </c>
      <c r="L76" s="4">
        <v>2</v>
      </c>
      <c r="M76" s="4">
        <v>19</v>
      </c>
      <c r="N76" s="4">
        <v>445</v>
      </c>
      <c r="O76" s="4">
        <v>8</v>
      </c>
      <c r="P76" s="4">
        <v>2</v>
      </c>
      <c r="Q76" s="4">
        <v>271</v>
      </c>
      <c r="R76" s="4">
        <v>3</v>
      </c>
      <c r="S76" s="4">
        <v>0</v>
      </c>
      <c r="T76" s="4">
        <v>3</v>
      </c>
      <c r="U76" s="4">
        <v>1615</v>
      </c>
      <c r="V76" s="4">
        <v>35</v>
      </c>
      <c r="W76" s="4">
        <v>55</v>
      </c>
      <c r="X76" s="4">
        <v>64</v>
      </c>
      <c r="Y76" s="4">
        <v>67</v>
      </c>
      <c r="Z76" s="4">
        <v>10</v>
      </c>
      <c r="AA76" s="4">
        <v>0</v>
      </c>
      <c r="AB76" s="4">
        <v>2815</v>
      </c>
      <c r="AC76" s="4">
        <v>4</v>
      </c>
      <c r="AD76" s="4">
        <v>89</v>
      </c>
      <c r="AE76" s="4">
        <v>4</v>
      </c>
      <c r="AF76" s="4">
        <v>6695</v>
      </c>
      <c r="AG76" s="4">
        <v>24</v>
      </c>
      <c r="AH76" s="4">
        <v>16</v>
      </c>
      <c r="AI76" s="4">
        <v>30</v>
      </c>
      <c r="AJ76" s="4">
        <v>14</v>
      </c>
      <c r="AK76" s="4">
        <v>20</v>
      </c>
      <c r="AL76" s="4">
        <v>2</v>
      </c>
      <c r="AM76" s="4">
        <v>11</v>
      </c>
      <c r="AN76" s="4">
        <v>60</v>
      </c>
      <c r="AO76" s="4">
        <v>5</v>
      </c>
      <c r="AP76" s="4">
        <v>8</v>
      </c>
      <c r="AQ76" s="4">
        <v>11</v>
      </c>
      <c r="AR76" s="4">
        <v>6</v>
      </c>
      <c r="AS76" s="4">
        <v>2</v>
      </c>
      <c r="AT76" s="4">
        <v>0</v>
      </c>
      <c r="AU76" s="4">
        <v>0</v>
      </c>
      <c r="AV76" s="4">
        <v>0</v>
      </c>
      <c r="AW76" s="4">
        <v>14</v>
      </c>
      <c r="AX76" s="4">
        <v>3</v>
      </c>
      <c r="AY76" s="4">
        <v>1</v>
      </c>
      <c r="AZ76" s="4">
        <v>0</v>
      </c>
      <c r="BA76" s="4">
        <v>1</v>
      </c>
      <c r="BB76" s="4">
        <v>25</v>
      </c>
      <c r="BC76" s="4">
        <v>7</v>
      </c>
      <c r="BD76" s="4">
        <v>9</v>
      </c>
      <c r="BE76" s="4">
        <v>2</v>
      </c>
      <c r="BF76" s="4">
        <v>1</v>
      </c>
      <c r="BG76" s="4">
        <v>2</v>
      </c>
      <c r="BH76" s="4">
        <v>5</v>
      </c>
      <c r="BI76" s="4">
        <v>4</v>
      </c>
      <c r="BJ76" s="4">
        <v>0</v>
      </c>
      <c r="BK76" s="4">
        <v>13</v>
      </c>
    </row>
    <row r="77" spans="1:63" s="1" customFormat="1" ht="9.9" customHeight="1" x14ac:dyDescent="0.2">
      <c r="A77" s="6" t="s">
        <v>15</v>
      </c>
      <c r="B77" s="10"/>
      <c r="C77" s="4">
        <v>55</v>
      </c>
      <c r="D77" s="4">
        <v>199</v>
      </c>
      <c r="E77" s="4">
        <v>36</v>
      </c>
      <c r="F77" s="4">
        <v>62522</v>
      </c>
      <c r="G77" s="4">
        <v>357</v>
      </c>
      <c r="H77" s="4">
        <v>146</v>
      </c>
      <c r="I77" s="4">
        <v>18</v>
      </c>
      <c r="J77" s="4">
        <v>74</v>
      </c>
      <c r="K77" s="4">
        <v>25</v>
      </c>
      <c r="L77" s="4">
        <v>17</v>
      </c>
      <c r="M77" s="4">
        <v>226</v>
      </c>
      <c r="N77" s="4">
        <v>7827</v>
      </c>
      <c r="O77" s="4">
        <v>265</v>
      </c>
      <c r="P77" s="4">
        <v>29</v>
      </c>
      <c r="Q77" s="4">
        <v>8416</v>
      </c>
      <c r="R77" s="4">
        <v>89</v>
      </c>
      <c r="S77" s="4">
        <v>95</v>
      </c>
      <c r="T77" s="4">
        <v>49</v>
      </c>
      <c r="U77" s="4">
        <v>41346</v>
      </c>
      <c r="V77" s="4">
        <v>448</v>
      </c>
      <c r="W77" s="4">
        <v>2101</v>
      </c>
      <c r="X77" s="4">
        <v>883</v>
      </c>
      <c r="Y77" s="4">
        <v>2139</v>
      </c>
      <c r="Z77" s="4">
        <v>205</v>
      </c>
      <c r="AA77" s="4">
        <v>51</v>
      </c>
      <c r="AB77" s="4">
        <v>23079</v>
      </c>
      <c r="AC77" s="4">
        <v>51</v>
      </c>
      <c r="AD77" s="4">
        <v>560</v>
      </c>
      <c r="AE77" s="4">
        <v>117</v>
      </c>
      <c r="AF77" s="4">
        <v>64560</v>
      </c>
      <c r="AG77" s="4">
        <v>163</v>
      </c>
      <c r="AH77" s="4">
        <v>159</v>
      </c>
      <c r="AI77" s="4">
        <v>461</v>
      </c>
      <c r="AJ77" s="4">
        <v>257</v>
      </c>
      <c r="AK77" s="4">
        <v>298</v>
      </c>
      <c r="AL77" s="4">
        <v>53</v>
      </c>
      <c r="AM77" s="4">
        <v>235</v>
      </c>
      <c r="AN77" s="4">
        <v>1144</v>
      </c>
      <c r="AO77" s="4">
        <v>45</v>
      </c>
      <c r="AP77" s="4">
        <v>154</v>
      </c>
      <c r="AQ77" s="4">
        <v>118</v>
      </c>
      <c r="AR77" s="4">
        <v>55</v>
      </c>
      <c r="AS77" s="4">
        <v>13</v>
      </c>
      <c r="AT77" s="4">
        <v>21</v>
      </c>
      <c r="AU77" s="4">
        <v>18</v>
      </c>
      <c r="AV77" s="4">
        <v>18</v>
      </c>
      <c r="AW77" s="4">
        <v>146</v>
      </c>
      <c r="AX77" s="4">
        <v>82</v>
      </c>
      <c r="AY77" s="4">
        <v>11</v>
      </c>
      <c r="AZ77" s="4">
        <v>20</v>
      </c>
      <c r="BA77" s="4">
        <v>38</v>
      </c>
      <c r="BB77" s="4">
        <v>111</v>
      </c>
      <c r="BC77" s="4">
        <v>71</v>
      </c>
      <c r="BD77" s="4">
        <v>86</v>
      </c>
      <c r="BE77" s="4">
        <v>145</v>
      </c>
      <c r="BF77" s="4">
        <v>8</v>
      </c>
      <c r="BG77" s="4">
        <v>9</v>
      </c>
      <c r="BH77" s="4">
        <v>95</v>
      </c>
      <c r="BI77" s="4">
        <v>49</v>
      </c>
      <c r="BJ77" s="4">
        <v>53</v>
      </c>
      <c r="BK77" s="4">
        <v>176</v>
      </c>
    </row>
    <row r="78" spans="1:63" s="7" customFormat="1" ht="9.9" customHeight="1" x14ac:dyDescent="0.2">
      <c r="B78" s="11" t="s">
        <v>16</v>
      </c>
      <c r="C78" s="8">
        <f t="shared" ref="C78:AH78" si="12">C77/ 220914</f>
        <v>2.4896566084539688E-4</v>
      </c>
      <c r="D78" s="8">
        <f t="shared" si="12"/>
        <v>9.0080302742243589E-4</v>
      </c>
      <c r="E78" s="8">
        <f t="shared" si="12"/>
        <v>1.6295934164425977E-4</v>
      </c>
      <c r="F78" s="8">
        <f t="shared" si="12"/>
        <v>0.28301510995228912</v>
      </c>
      <c r="G78" s="8">
        <f t="shared" si="12"/>
        <v>1.6160134713055759E-3</v>
      </c>
      <c r="H78" s="8">
        <f t="shared" si="12"/>
        <v>6.6089066333505347E-4</v>
      </c>
      <c r="I78" s="8">
        <f t="shared" si="12"/>
        <v>8.1479670822129884E-5</v>
      </c>
      <c r="J78" s="8">
        <f t="shared" si="12"/>
        <v>3.3497198004653393E-4</v>
      </c>
      <c r="K78" s="8">
        <f t="shared" si="12"/>
        <v>1.1316620947518039E-4</v>
      </c>
      <c r="L78" s="8">
        <f t="shared" si="12"/>
        <v>7.6953022443122657E-5</v>
      </c>
      <c r="M78" s="8">
        <f t="shared" si="12"/>
        <v>1.0230225336556307E-3</v>
      </c>
      <c r="N78" s="8">
        <f t="shared" si="12"/>
        <v>3.5430076862489474E-2</v>
      </c>
      <c r="O78" s="8">
        <f t="shared" si="12"/>
        <v>1.199561820436912E-3</v>
      </c>
      <c r="P78" s="8">
        <f t="shared" si="12"/>
        <v>1.3127280299120924E-4</v>
      </c>
      <c r="Q78" s="8">
        <f t="shared" si="12"/>
        <v>3.8096272757724724E-2</v>
      </c>
      <c r="R78" s="8">
        <f t="shared" si="12"/>
        <v>4.0287170573164219E-4</v>
      </c>
      <c r="S78" s="8">
        <f t="shared" si="12"/>
        <v>4.300315960056855E-4</v>
      </c>
      <c r="T78" s="8">
        <f t="shared" si="12"/>
        <v>2.2180577057135355E-4</v>
      </c>
      <c r="U78" s="8">
        <f t="shared" si="12"/>
        <v>0.18715880387843234</v>
      </c>
      <c r="V78" s="8">
        <f t="shared" si="12"/>
        <v>2.0279384737952326E-3</v>
      </c>
      <c r="W78" s="8">
        <f t="shared" si="12"/>
        <v>9.5104882442941605E-3</v>
      </c>
      <c r="X78" s="8">
        <f t="shared" si="12"/>
        <v>3.9970305186633713E-3</v>
      </c>
      <c r="Y78" s="8">
        <f t="shared" si="12"/>
        <v>9.6825008826964334E-3</v>
      </c>
      <c r="Z78" s="8">
        <f t="shared" si="12"/>
        <v>9.279629176964792E-4</v>
      </c>
      <c r="AA78" s="8">
        <f t="shared" si="12"/>
        <v>2.30859067329368E-4</v>
      </c>
      <c r="AB78" s="8">
        <f t="shared" si="12"/>
        <v>0.10447051793910753</v>
      </c>
      <c r="AC78" s="8">
        <f t="shared" si="12"/>
        <v>2.30859067329368E-4</v>
      </c>
      <c r="AD78" s="8">
        <f t="shared" si="12"/>
        <v>2.5349230922440407E-3</v>
      </c>
      <c r="AE78" s="8">
        <f t="shared" si="12"/>
        <v>5.2961786034384426E-4</v>
      </c>
      <c r="AF78" s="8">
        <f t="shared" si="12"/>
        <v>0.29224041934870582</v>
      </c>
      <c r="AG78" s="8">
        <f t="shared" si="12"/>
        <v>7.3784368577817607E-4</v>
      </c>
      <c r="AH78" s="8">
        <f t="shared" si="12"/>
        <v>7.1973709226214727E-4</v>
      </c>
      <c r="AI78" s="8">
        <f t="shared" ref="AI78:BK78" si="13">AI77/ 220914</f>
        <v>2.0867849027223265E-3</v>
      </c>
      <c r="AJ78" s="8">
        <f t="shared" si="13"/>
        <v>1.1633486334048544E-3</v>
      </c>
      <c r="AK78" s="8">
        <f t="shared" si="13"/>
        <v>1.3489412169441501E-3</v>
      </c>
      <c r="AL78" s="8">
        <f t="shared" si="13"/>
        <v>2.3991236408738242E-4</v>
      </c>
      <c r="AM78" s="8">
        <f t="shared" si="13"/>
        <v>1.0637623690666956E-3</v>
      </c>
      <c r="AN78" s="8">
        <f t="shared" si="13"/>
        <v>5.1784857455842541E-3</v>
      </c>
      <c r="AO78" s="8">
        <f t="shared" si="13"/>
        <v>2.036991770553247E-4</v>
      </c>
      <c r="AP78" s="8">
        <f t="shared" si="13"/>
        <v>6.9710385036711117E-4</v>
      </c>
      <c r="AQ78" s="8">
        <f t="shared" si="13"/>
        <v>5.3414450872285146E-4</v>
      </c>
      <c r="AR78" s="8">
        <f t="shared" si="13"/>
        <v>2.4896566084539688E-4</v>
      </c>
      <c r="AS78" s="8">
        <f t="shared" si="13"/>
        <v>5.88464289270938E-5</v>
      </c>
      <c r="AT78" s="8">
        <f t="shared" si="13"/>
        <v>9.5059615959151522E-5</v>
      </c>
      <c r="AU78" s="8">
        <f t="shared" si="13"/>
        <v>8.1479670822129884E-5</v>
      </c>
      <c r="AV78" s="8">
        <f t="shared" si="13"/>
        <v>8.1479670822129884E-5</v>
      </c>
      <c r="AW78" s="8">
        <f t="shared" si="13"/>
        <v>6.6089066333505347E-4</v>
      </c>
      <c r="AX78" s="8">
        <f t="shared" si="13"/>
        <v>3.7118516707859169E-4</v>
      </c>
      <c r="AY78" s="8">
        <f t="shared" si="13"/>
        <v>4.9793132169079367E-5</v>
      </c>
      <c r="AZ78" s="8">
        <f t="shared" si="13"/>
        <v>9.0532967580144309E-5</v>
      </c>
      <c r="BA78" s="8">
        <f t="shared" si="13"/>
        <v>1.7201263840227419E-4</v>
      </c>
      <c r="BB78" s="8">
        <f t="shared" si="13"/>
        <v>5.0245797006980095E-4</v>
      </c>
      <c r="BC78" s="8">
        <f t="shared" si="13"/>
        <v>3.2139203490951228E-4</v>
      </c>
      <c r="BD78" s="8">
        <f t="shared" si="13"/>
        <v>3.8929176059462054E-4</v>
      </c>
      <c r="BE78" s="8">
        <f t="shared" si="13"/>
        <v>6.5636401495604627E-4</v>
      </c>
      <c r="BF78" s="8">
        <f t="shared" si="13"/>
        <v>3.6213187032057722E-5</v>
      </c>
      <c r="BG78" s="8">
        <f t="shared" si="13"/>
        <v>4.0739835411064942E-5</v>
      </c>
      <c r="BH78" s="8">
        <f t="shared" si="13"/>
        <v>4.300315960056855E-4</v>
      </c>
      <c r="BI78" s="8">
        <f t="shared" si="13"/>
        <v>2.2180577057135355E-4</v>
      </c>
      <c r="BJ78" s="8">
        <f t="shared" si="13"/>
        <v>2.3991236408738242E-4</v>
      </c>
      <c r="BK78" s="8">
        <f t="shared" si="13"/>
        <v>7.9669011470526988E-4</v>
      </c>
    </row>
    <row r="79" spans="1:63" s="1" customFormat="1" ht="5.0999999999999996" customHeight="1" x14ac:dyDescent="0.2">
      <c r="B79" s="1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</row>
    <row r="80" spans="1:63" s="1" customFormat="1" ht="9.9" customHeight="1" x14ac:dyDescent="0.2">
      <c r="A80" s="3" t="s">
        <v>50</v>
      </c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</row>
    <row r="81" spans="1:63" s="1" customFormat="1" ht="9.9" customHeight="1" x14ac:dyDescent="0.2">
      <c r="B81" s="10" t="s">
        <v>51</v>
      </c>
      <c r="C81" s="4">
        <v>13</v>
      </c>
      <c r="D81" s="4">
        <v>101</v>
      </c>
      <c r="E81" s="4">
        <v>12</v>
      </c>
      <c r="F81" s="4">
        <v>23600</v>
      </c>
      <c r="G81" s="4">
        <v>126</v>
      </c>
      <c r="H81" s="4">
        <v>81</v>
      </c>
      <c r="I81" s="4">
        <v>16</v>
      </c>
      <c r="J81" s="4">
        <v>23</v>
      </c>
      <c r="K81" s="4">
        <v>34</v>
      </c>
      <c r="L81" s="4">
        <v>6</v>
      </c>
      <c r="M81" s="4">
        <v>179</v>
      </c>
      <c r="N81" s="4">
        <v>2290</v>
      </c>
      <c r="O81" s="4">
        <v>139</v>
      </c>
      <c r="P81" s="4">
        <v>7</v>
      </c>
      <c r="Q81" s="4">
        <v>4446</v>
      </c>
      <c r="R81" s="4">
        <v>30</v>
      </c>
      <c r="S81" s="4">
        <v>57</v>
      </c>
      <c r="T81" s="4">
        <v>26</v>
      </c>
      <c r="U81" s="4">
        <v>21505</v>
      </c>
      <c r="V81" s="4">
        <v>228</v>
      </c>
      <c r="W81" s="4">
        <v>1210</v>
      </c>
      <c r="X81" s="4">
        <v>389</v>
      </c>
      <c r="Y81" s="4">
        <v>321</v>
      </c>
      <c r="Z81" s="4">
        <v>30</v>
      </c>
      <c r="AA81" s="4">
        <v>7</v>
      </c>
      <c r="AB81" s="4">
        <v>2000</v>
      </c>
      <c r="AC81" s="4">
        <v>15</v>
      </c>
      <c r="AD81" s="4">
        <v>137</v>
      </c>
      <c r="AE81" s="4">
        <v>43</v>
      </c>
      <c r="AF81" s="4">
        <v>6547</v>
      </c>
      <c r="AG81" s="4">
        <v>66</v>
      </c>
      <c r="AH81" s="4">
        <v>36</v>
      </c>
      <c r="AI81" s="4">
        <v>156</v>
      </c>
      <c r="AJ81" s="4">
        <v>43</v>
      </c>
      <c r="AK81" s="4">
        <v>21</v>
      </c>
      <c r="AL81" s="4">
        <v>11</v>
      </c>
      <c r="AM81" s="4">
        <v>43</v>
      </c>
      <c r="AN81" s="4">
        <v>489</v>
      </c>
      <c r="AO81" s="4">
        <v>21</v>
      </c>
      <c r="AP81" s="4">
        <v>36</v>
      </c>
      <c r="AQ81" s="4">
        <v>26</v>
      </c>
      <c r="AR81" s="4">
        <v>15</v>
      </c>
      <c r="AS81" s="4">
        <v>5</v>
      </c>
      <c r="AT81" s="4">
        <v>2</v>
      </c>
      <c r="AU81" s="4">
        <v>7</v>
      </c>
      <c r="AV81" s="4">
        <v>8</v>
      </c>
      <c r="AW81" s="4">
        <v>23</v>
      </c>
      <c r="AX81" s="4">
        <v>13</v>
      </c>
      <c r="AY81" s="4">
        <v>3</v>
      </c>
      <c r="AZ81" s="4">
        <v>6</v>
      </c>
      <c r="BA81" s="4">
        <v>27</v>
      </c>
      <c r="BB81" s="4">
        <v>15</v>
      </c>
      <c r="BC81" s="4">
        <v>19</v>
      </c>
      <c r="BD81" s="4">
        <v>12</v>
      </c>
      <c r="BE81" s="4">
        <v>8</v>
      </c>
      <c r="BF81" s="4">
        <v>7</v>
      </c>
      <c r="BG81" s="4">
        <v>7</v>
      </c>
      <c r="BH81" s="4">
        <v>39</v>
      </c>
      <c r="BI81" s="4">
        <v>30</v>
      </c>
      <c r="BJ81" s="4">
        <v>14</v>
      </c>
      <c r="BK81" s="4">
        <v>131</v>
      </c>
    </row>
    <row r="82" spans="1:63" s="1" customFormat="1" ht="9.9" customHeight="1" x14ac:dyDescent="0.2">
      <c r="B82" s="10" t="s">
        <v>29</v>
      </c>
      <c r="C82" s="4">
        <v>0</v>
      </c>
      <c r="D82" s="4">
        <v>0</v>
      </c>
      <c r="E82" s="4">
        <v>0</v>
      </c>
      <c r="F82" s="4">
        <v>143</v>
      </c>
      <c r="G82" s="4">
        <v>1</v>
      </c>
      <c r="H82" s="4">
        <v>1</v>
      </c>
      <c r="I82" s="4">
        <v>0</v>
      </c>
      <c r="J82" s="4">
        <v>1</v>
      </c>
      <c r="K82" s="4">
        <v>0</v>
      </c>
      <c r="L82" s="4">
        <v>0</v>
      </c>
      <c r="M82" s="4">
        <v>1</v>
      </c>
      <c r="N82" s="4">
        <v>22</v>
      </c>
      <c r="O82" s="4">
        <v>1</v>
      </c>
      <c r="P82" s="4">
        <v>0</v>
      </c>
      <c r="Q82" s="4">
        <v>28</v>
      </c>
      <c r="R82" s="4">
        <v>0</v>
      </c>
      <c r="S82" s="4">
        <v>0</v>
      </c>
      <c r="T82" s="4">
        <v>0</v>
      </c>
      <c r="U82" s="4">
        <v>124</v>
      </c>
      <c r="V82" s="4">
        <v>0</v>
      </c>
      <c r="W82" s="4">
        <v>3</v>
      </c>
      <c r="X82" s="4">
        <v>4</v>
      </c>
      <c r="Y82" s="4">
        <v>12</v>
      </c>
      <c r="Z82" s="4">
        <v>1</v>
      </c>
      <c r="AA82" s="4">
        <v>0</v>
      </c>
      <c r="AB82" s="4">
        <v>94</v>
      </c>
      <c r="AC82" s="4">
        <v>0</v>
      </c>
      <c r="AD82" s="4">
        <v>0</v>
      </c>
      <c r="AE82" s="4">
        <v>0</v>
      </c>
      <c r="AF82" s="4">
        <v>280</v>
      </c>
      <c r="AG82" s="4">
        <v>1</v>
      </c>
      <c r="AH82" s="4">
        <v>1</v>
      </c>
      <c r="AI82" s="4">
        <v>1</v>
      </c>
      <c r="AJ82" s="4">
        <v>0</v>
      </c>
      <c r="AK82" s="4">
        <v>0</v>
      </c>
      <c r="AL82" s="4">
        <v>0</v>
      </c>
      <c r="AM82" s="4">
        <v>0</v>
      </c>
      <c r="AN82" s="4">
        <v>2</v>
      </c>
      <c r="AO82" s="4">
        <v>1</v>
      </c>
      <c r="AP82" s="4">
        <v>1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1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</row>
    <row r="83" spans="1:63" s="1" customFormat="1" ht="9.9" customHeight="1" x14ac:dyDescent="0.2">
      <c r="B83" s="10" t="s">
        <v>45</v>
      </c>
      <c r="C83" s="4">
        <v>0</v>
      </c>
      <c r="D83" s="4">
        <v>10</v>
      </c>
      <c r="E83" s="4">
        <v>0</v>
      </c>
      <c r="F83" s="4">
        <v>1245</v>
      </c>
      <c r="G83" s="4">
        <v>4</v>
      </c>
      <c r="H83" s="4">
        <v>4</v>
      </c>
      <c r="I83" s="4">
        <v>0</v>
      </c>
      <c r="J83" s="4">
        <v>0</v>
      </c>
      <c r="K83" s="4">
        <v>1</v>
      </c>
      <c r="L83" s="4">
        <v>0</v>
      </c>
      <c r="M83" s="4">
        <v>17</v>
      </c>
      <c r="N83" s="4">
        <v>206</v>
      </c>
      <c r="O83" s="4">
        <v>0</v>
      </c>
      <c r="P83" s="4">
        <v>2</v>
      </c>
      <c r="Q83" s="4">
        <v>167</v>
      </c>
      <c r="R83" s="4">
        <v>0</v>
      </c>
      <c r="S83" s="4">
        <v>6</v>
      </c>
      <c r="T83" s="4">
        <v>0</v>
      </c>
      <c r="U83" s="4">
        <v>885</v>
      </c>
      <c r="V83" s="4">
        <v>13</v>
      </c>
      <c r="W83" s="4">
        <v>37</v>
      </c>
      <c r="X83" s="4">
        <v>19</v>
      </c>
      <c r="Y83" s="4">
        <v>55</v>
      </c>
      <c r="Z83" s="4">
        <v>6</v>
      </c>
      <c r="AA83" s="4">
        <v>3</v>
      </c>
      <c r="AB83" s="4">
        <v>1116</v>
      </c>
      <c r="AC83" s="4">
        <v>0</v>
      </c>
      <c r="AD83" s="4">
        <v>25</v>
      </c>
      <c r="AE83" s="4">
        <v>2</v>
      </c>
      <c r="AF83" s="4">
        <v>2780</v>
      </c>
      <c r="AG83" s="4">
        <v>11</v>
      </c>
      <c r="AH83" s="4">
        <v>6</v>
      </c>
      <c r="AI83" s="4">
        <v>22</v>
      </c>
      <c r="AJ83" s="4">
        <v>7</v>
      </c>
      <c r="AK83" s="4">
        <v>6</v>
      </c>
      <c r="AL83" s="4">
        <v>2</v>
      </c>
      <c r="AM83" s="4">
        <v>6</v>
      </c>
      <c r="AN83" s="4">
        <v>25</v>
      </c>
      <c r="AO83" s="4">
        <v>5</v>
      </c>
      <c r="AP83" s="4">
        <v>6</v>
      </c>
      <c r="AQ83" s="4">
        <v>7</v>
      </c>
      <c r="AR83" s="4">
        <v>1</v>
      </c>
      <c r="AS83" s="4">
        <v>0</v>
      </c>
      <c r="AT83" s="4">
        <v>0</v>
      </c>
      <c r="AU83" s="4">
        <v>0</v>
      </c>
      <c r="AV83" s="4">
        <v>0</v>
      </c>
      <c r="AW83" s="4">
        <v>8</v>
      </c>
      <c r="AX83" s="4">
        <v>5</v>
      </c>
      <c r="AY83" s="4">
        <v>0</v>
      </c>
      <c r="AZ83" s="4">
        <v>0</v>
      </c>
      <c r="BA83" s="4">
        <v>1</v>
      </c>
      <c r="BB83" s="4">
        <v>11</v>
      </c>
      <c r="BC83" s="4">
        <v>2</v>
      </c>
      <c r="BD83" s="4">
        <v>2</v>
      </c>
      <c r="BE83" s="4">
        <v>0</v>
      </c>
      <c r="BF83" s="4">
        <v>0</v>
      </c>
      <c r="BG83" s="4">
        <v>0</v>
      </c>
      <c r="BH83" s="4">
        <v>4</v>
      </c>
      <c r="BI83" s="4">
        <v>2</v>
      </c>
      <c r="BJ83" s="4">
        <v>2</v>
      </c>
      <c r="BK83" s="4">
        <v>3</v>
      </c>
    </row>
    <row r="84" spans="1:63" s="1" customFormat="1" ht="9.9" customHeight="1" x14ac:dyDescent="0.2">
      <c r="B84" s="10" t="s">
        <v>52</v>
      </c>
      <c r="C84" s="4">
        <v>27</v>
      </c>
      <c r="D84" s="4">
        <v>80</v>
      </c>
      <c r="E84" s="4">
        <v>29</v>
      </c>
      <c r="F84" s="4">
        <v>31987</v>
      </c>
      <c r="G84" s="4">
        <v>228</v>
      </c>
      <c r="H84" s="4">
        <v>265</v>
      </c>
      <c r="I84" s="4">
        <v>16</v>
      </c>
      <c r="J84" s="4">
        <v>32</v>
      </c>
      <c r="K84" s="4">
        <v>17</v>
      </c>
      <c r="L84" s="4">
        <v>6</v>
      </c>
      <c r="M84" s="4">
        <v>257</v>
      </c>
      <c r="N84" s="4">
        <v>3363</v>
      </c>
      <c r="O84" s="4">
        <v>155</v>
      </c>
      <c r="P84" s="4">
        <v>22</v>
      </c>
      <c r="Q84" s="4">
        <v>4689</v>
      </c>
      <c r="R84" s="4">
        <v>45</v>
      </c>
      <c r="S84" s="4">
        <v>55</v>
      </c>
      <c r="T84" s="4">
        <v>32</v>
      </c>
      <c r="U84" s="4">
        <v>22970</v>
      </c>
      <c r="V84" s="4">
        <v>352</v>
      </c>
      <c r="W84" s="4">
        <v>1202</v>
      </c>
      <c r="X84" s="4">
        <v>418</v>
      </c>
      <c r="Y84" s="4">
        <v>1274</v>
      </c>
      <c r="Z84" s="4">
        <v>65</v>
      </c>
      <c r="AA84" s="4">
        <v>19</v>
      </c>
      <c r="AB84" s="4">
        <v>10966</v>
      </c>
      <c r="AC84" s="4">
        <v>54</v>
      </c>
      <c r="AD84" s="4">
        <v>367</v>
      </c>
      <c r="AE84" s="4">
        <v>56</v>
      </c>
      <c r="AF84" s="4">
        <v>27268</v>
      </c>
      <c r="AG84" s="4">
        <v>125</v>
      </c>
      <c r="AH84" s="4">
        <v>81</v>
      </c>
      <c r="AI84" s="4">
        <v>295</v>
      </c>
      <c r="AJ84" s="4">
        <v>105</v>
      </c>
      <c r="AK84" s="4">
        <v>86</v>
      </c>
      <c r="AL84" s="4">
        <v>18</v>
      </c>
      <c r="AM84" s="4">
        <v>87</v>
      </c>
      <c r="AN84" s="4">
        <v>672</v>
      </c>
      <c r="AO84" s="4">
        <v>35</v>
      </c>
      <c r="AP84" s="4">
        <v>101</v>
      </c>
      <c r="AQ84" s="4">
        <v>56</v>
      </c>
      <c r="AR84" s="4">
        <v>28</v>
      </c>
      <c r="AS84" s="4">
        <v>5</v>
      </c>
      <c r="AT84" s="4">
        <v>6</v>
      </c>
      <c r="AU84" s="4">
        <v>9</v>
      </c>
      <c r="AV84" s="4">
        <v>15</v>
      </c>
      <c r="AW84" s="4">
        <v>63</v>
      </c>
      <c r="AX84" s="4">
        <v>27</v>
      </c>
      <c r="AY84" s="4">
        <v>2</v>
      </c>
      <c r="AZ84" s="4">
        <v>8</v>
      </c>
      <c r="BA84" s="4">
        <v>36</v>
      </c>
      <c r="BB84" s="4">
        <v>26</v>
      </c>
      <c r="BC84" s="4">
        <v>76</v>
      </c>
      <c r="BD84" s="4">
        <v>62</v>
      </c>
      <c r="BE84" s="4">
        <v>3</v>
      </c>
      <c r="BF84" s="4">
        <v>6</v>
      </c>
      <c r="BG84" s="4">
        <v>6</v>
      </c>
      <c r="BH84" s="4">
        <v>62</v>
      </c>
      <c r="BI84" s="4">
        <v>49</v>
      </c>
      <c r="BJ84" s="4">
        <v>6</v>
      </c>
      <c r="BK84" s="4">
        <v>143</v>
      </c>
    </row>
    <row r="85" spans="1:63" s="1" customFormat="1" ht="9.9" customHeight="1" x14ac:dyDescent="0.2">
      <c r="B85" s="10" t="s">
        <v>34</v>
      </c>
      <c r="C85" s="4">
        <v>1</v>
      </c>
      <c r="D85" s="4">
        <v>0</v>
      </c>
      <c r="E85" s="4">
        <v>0</v>
      </c>
      <c r="F85" s="4">
        <v>1694</v>
      </c>
      <c r="G85" s="4">
        <v>4</v>
      </c>
      <c r="H85" s="4">
        <v>4</v>
      </c>
      <c r="I85" s="4">
        <v>1</v>
      </c>
      <c r="J85" s="4">
        <v>1</v>
      </c>
      <c r="K85" s="4">
        <v>0</v>
      </c>
      <c r="L85" s="4">
        <v>0</v>
      </c>
      <c r="M85" s="4">
        <v>9</v>
      </c>
      <c r="N85" s="4">
        <v>200</v>
      </c>
      <c r="O85" s="4">
        <v>1</v>
      </c>
      <c r="P85" s="4">
        <v>1</v>
      </c>
      <c r="Q85" s="4">
        <v>345</v>
      </c>
      <c r="R85" s="4">
        <v>1</v>
      </c>
      <c r="S85" s="4">
        <v>3</v>
      </c>
      <c r="T85" s="4">
        <v>0</v>
      </c>
      <c r="U85" s="4">
        <v>1485</v>
      </c>
      <c r="V85" s="4">
        <v>11</v>
      </c>
      <c r="W85" s="4">
        <v>44</v>
      </c>
      <c r="X85" s="4">
        <v>17</v>
      </c>
      <c r="Y85" s="4">
        <v>50</v>
      </c>
      <c r="Z85" s="4">
        <v>6</v>
      </c>
      <c r="AA85" s="4">
        <v>0</v>
      </c>
      <c r="AB85" s="4">
        <v>206</v>
      </c>
      <c r="AC85" s="4">
        <v>2</v>
      </c>
      <c r="AD85" s="4">
        <v>9</v>
      </c>
      <c r="AE85" s="4">
        <v>2</v>
      </c>
      <c r="AF85" s="4">
        <v>915</v>
      </c>
      <c r="AG85" s="4">
        <v>2</v>
      </c>
      <c r="AH85" s="4">
        <v>5</v>
      </c>
      <c r="AI85" s="4">
        <v>12</v>
      </c>
      <c r="AJ85" s="4">
        <v>3</v>
      </c>
      <c r="AK85" s="4">
        <v>13</v>
      </c>
      <c r="AL85" s="4">
        <v>1</v>
      </c>
      <c r="AM85" s="4">
        <v>6</v>
      </c>
      <c r="AN85" s="4">
        <v>38</v>
      </c>
      <c r="AO85" s="4">
        <v>0</v>
      </c>
      <c r="AP85" s="4">
        <v>5</v>
      </c>
      <c r="AQ85" s="4">
        <v>1</v>
      </c>
      <c r="AR85" s="4">
        <v>4</v>
      </c>
      <c r="AS85" s="4">
        <v>0</v>
      </c>
      <c r="AT85" s="4">
        <v>0</v>
      </c>
      <c r="AU85" s="4">
        <v>0</v>
      </c>
      <c r="AV85" s="4">
        <v>0</v>
      </c>
      <c r="AW85" s="4">
        <v>3</v>
      </c>
      <c r="AX85" s="4">
        <v>1</v>
      </c>
      <c r="AY85" s="4">
        <v>0</v>
      </c>
      <c r="AZ85" s="4">
        <v>0</v>
      </c>
      <c r="BA85" s="4">
        <v>3</v>
      </c>
      <c r="BB85" s="4">
        <v>1</v>
      </c>
      <c r="BC85" s="4">
        <v>2</v>
      </c>
      <c r="BD85" s="4">
        <v>0</v>
      </c>
      <c r="BE85" s="4">
        <v>0</v>
      </c>
      <c r="BF85" s="4">
        <v>0</v>
      </c>
      <c r="BG85" s="4">
        <v>0</v>
      </c>
      <c r="BH85" s="4">
        <v>1</v>
      </c>
      <c r="BI85" s="4">
        <v>1</v>
      </c>
      <c r="BJ85" s="4">
        <v>0</v>
      </c>
      <c r="BK85" s="4">
        <v>1</v>
      </c>
    </row>
    <row r="86" spans="1:63" s="1" customFormat="1" ht="9.9" customHeight="1" x14ac:dyDescent="0.2">
      <c r="A86" s="6" t="s">
        <v>15</v>
      </c>
      <c r="B86" s="10"/>
      <c r="C86" s="4">
        <v>41</v>
      </c>
      <c r="D86" s="4">
        <v>191</v>
      </c>
      <c r="E86" s="4">
        <v>41</v>
      </c>
      <c r="F86" s="4">
        <v>58669</v>
      </c>
      <c r="G86" s="4">
        <v>363</v>
      </c>
      <c r="H86" s="4">
        <v>355</v>
      </c>
      <c r="I86" s="4">
        <v>33</v>
      </c>
      <c r="J86" s="4">
        <v>57</v>
      </c>
      <c r="K86" s="4">
        <v>52</v>
      </c>
      <c r="L86" s="4">
        <v>12</v>
      </c>
      <c r="M86" s="4">
        <v>463</v>
      </c>
      <c r="N86" s="4">
        <v>6081</v>
      </c>
      <c r="O86" s="4">
        <v>296</v>
      </c>
      <c r="P86" s="4">
        <v>32</v>
      </c>
      <c r="Q86" s="4">
        <v>9675</v>
      </c>
      <c r="R86" s="4">
        <v>76</v>
      </c>
      <c r="S86" s="4">
        <v>121</v>
      </c>
      <c r="T86" s="4">
        <v>58</v>
      </c>
      <c r="U86" s="4">
        <v>46969</v>
      </c>
      <c r="V86" s="4">
        <v>604</v>
      </c>
      <c r="W86" s="4">
        <v>2496</v>
      </c>
      <c r="X86" s="4">
        <v>847</v>
      </c>
      <c r="Y86" s="4">
        <v>1712</v>
      </c>
      <c r="Z86" s="4">
        <v>108</v>
      </c>
      <c r="AA86" s="4">
        <v>29</v>
      </c>
      <c r="AB86" s="4">
        <v>14382</v>
      </c>
      <c r="AC86" s="4">
        <v>71</v>
      </c>
      <c r="AD86" s="4">
        <v>538</v>
      </c>
      <c r="AE86" s="4">
        <v>103</v>
      </c>
      <c r="AF86" s="4">
        <v>37790</v>
      </c>
      <c r="AG86" s="4">
        <v>205</v>
      </c>
      <c r="AH86" s="4">
        <v>129</v>
      </c>
      <c r="AI86" s="4">
        <v>486</v>
      </c>
      <c r="AJ86" s="4">
        <v>158</v>
      </c>
      <c r="AK86" s="4">
        <v>126</v>
      </c>
      <c r="AL86" s="4">
        <v>32</v>
      </c>
      <c r="AM86" s="4">
        <v>142</v>
      </c>
      <c r="AN86" s="4">
        <v>1226</v>
      </c>
      <c r="AO86" s="4">
        <v>62</v>
      </c>
      <c r="AP86" s="4">
        <v>149</v>
      </c>
      <c r="AQ86" s="4">
        <v>90</v>
      </c>
      <c r="AR86" s="4">
        <v>48</v>
      </c>
      <c r="AS86" s="4">
        <v>10</v>
      </c>
      <c r="AT86" s="4">
        <v>8</v>
      </c>
      <c r="AU86" s="4">
        <v>16</v>
      </c>
      <c r="AV86" s="4">
        <v>23</v>
      </c>
      <c r="AW86" s="4">
        <v>97</v>
      </c>
      <c r="AX86" s="4">
        <v>46</v>
      </c>
      <c r="AY86" s="4">
        <v>5</v>
      </c>
      <c r="AZ86" s="4">
        <v>14</v>
      </c>
      <c r="BA86" s="4">
        <v>67</v>
      </c>
      <c r="BB86" s="4">
        <v>53</v>
      </c>
      <c r="BC86" s="4">
        <v>99</v>
      </c>
      <c r="BD86" s="4">
        <v>77</v>
      </c>
      <c r="BE86" s="4">
        <v>11</v>
      </c>
      <c r="BF86" s="4">
        <v>13</v>
      </c>
      <c r="BG86" s="4">
        <v>13</v>
      </c>
      <c r="BH86" s="4">
        <v>106</v>
      </c>
      <c r="BI86" s="4">
        <v>82</v>
      </c>
      <c r="BJ86" s="4">
        <v>22</v>
      </c>
      <c r="BK86" s="4">
        <v>278</v>
      </c>
    </row>
    <row r="87" spans="1:63" s="7" customFormat="1" ht="9.9" customHeight="1" x14ac:dyDescent="0.2">
      <c r="B87" s="11" t="s">
        <v>16</v>
      </c>
      <c r="C87" s="8">
        <f t="shared" ref="C87:AH87" si="14">C86/ 186702</f>
        <v>2.1960128975586764E-4</v>
      </c>
      <c r="D87" s="8">
        <f t="shared" si="14"/>
        <v>1.0230206425212371E-3</v>
      </c>
      <c r="E87" s="8">
        <f t="shared" si="14"/>
        <v>2.1960128975586764E-4</v>
      </c>
      <c r="F87" s="8">
        <f t="shared" si="14"/>
        <v>0.31423873338260971</v>
      </c>
      <c r="G87" s="8">
        <f t="shared" si="14"/>
        <v>1.944274833692194E-3</v>
      </c>
      <c r="H87" s="8">
        <f t="shared" si="14"/>
        <v>1.9014258015447076E-3</v>
      </c>
      <c r="I87" s="8">
        <f t="shared" si="14"/>
        <v>1.7675225760838126E-4</v>
      </c>
      <c r="J87" s="8">
        <f t="shared" si="14"/>
        <v>3.0529935405084038E-4</v>
      </c>
      <c r="K87" s="8">
        <f t="shared" si="14"/>
        <v>2.7851870895866142E-4</v>
      </c>
      <c r="L87" s="8">
        <f t="shared" si="14"/>
        <v>6.4273548221229548E-5</v>
      </c>
      <c r="M87" s="8">
        <f t="shared" si="14"/>
        <v>2.4798877355357734E-3</v>
      </c>
      <c r="N87" s="8">
        <f t="shared" si="14"/>
        <v>3.2570620561108078E-2</v>
      </c>
      <c r="O87" s="8">
        <f t="shared" si="14"/>
        <v>1.5854141894569957E-3</v>
      </c>
      <c r="P87" s="8">
        <f t="shared" si="14"/>
        <v>1.7139612858994548E-4</v>
      </c>
      <c r="Q87" s="8">
        <f t="shared" si="14"/>
        <v>5.1820548253366329E-2</v>
      </c>
      <c r="R87" s="8">
        <f t="shared" si="14"/>
        <v>4.0706580540112049E-4</v>
      </c>
      <c r="S87" s="8">
        <f t="shared" si="14"/>
        <v>6.4809161123073134E-4</v>
      </c>
      <c r="T87" s="8">
        <f t="shared" si="14"/>
        <v>3.1065548306927616E-4</v>
      </c>
      <c r="U87" s="8">
        <f t="shared" si="14"/>
        <v>0.25157202386691091</v>
      </c>
      <c r="V87" s="8">
        <f t="shared" si="14"/>
        <v>3.2351019271352208E-3</v>
      </c>
      <c r="W87" s="8">
        <f t="shared" si="14"/>
        <v>1.3368898030015747E-2</v>
      </c>
      <c r="X87" s="8">
        <f t="shared" si="14"/>
        <v>4.5366412786151189E-3</v>
      </c>
      <c r="Y87" s="8">
        <f t="shared" si="14"/>
        <v>9.169692879562083E-3</v>
      </c>
      <c r="Z87" s="8">
        <f t="shared" si="14"/>
        <v>5.7846193399106597E-4</v>
      </c>
      <c r="AA87" s="8">
        <f t="shared" si="14"/>
        <v>1.5532774153463808E-4</v>
      </c>
      <c r="AB87" s="8">
        <f t="shared" si="14"/>
        <v>7.7031847543143614E-2</v>
      </c>
      <c r="AC87" s="8">
        <f t="shared" si="14"/>
        <v>3.8028516030894153E-4</v>
      </c>
      <c r="AD87" s="8">
        <f t="shared" si="14"/>
        <v>2.8815974119184582E-3</v>
      </c>
      <c r="AE87" s="8">
        <f t="shared" si="14"/>
        <v>5.5168128889888696E-4</v>
      </c>
      <c r="AF87" s="8">
        <f t="shared" si="14"/>
        <v>0.20240811560668873</v>
      </c>
      <c r="AG87" s="8">
        <f t="shared" si="14"/>
        <v>1.0980064487793382E-3</v>
      </c>
      <c r="AH87" s="8">
        <f t="shared" si="14"/>
        <v>6.9094064337821769E-4</v>
      </c>
      <c r="AI87" s="8">
        <f t="shared" ref="AI87:BK87" si="15">AI86/ 186702</f>
        <v>2.6030787029597967E-3</v>
      </c>
      <c r="AJ87" s="8">
        <f t="shared" si="15"/>
        <v>8.4626838491285578E-4</v>
      </c>
      <c r="AK87" s="8">
        <f t="shared" si="15"/>
        <v>6.7487225632291035E-4</v>
      </c>
      <c r="AL87" s="8">
        <f t="shared" si="15"/>
        <v>1.7139612858994548E-4</v>
      </c>
      <c r="AM87" s="8">
        <f t="shared" si="15"/>
        <v>7.6057032061788306E-4</v>
      </c>
      <c r="AN87" s="8">
        <f t="shared" si="15"/>
        <v>6.5666141766022859E-3</v>
      </c>
      <c r="AO87" s="8">
        <f t="shared" si="15"/>
        <v>3.3207999914301934E-4</v>
      </c>
      <c r="AP87" s="8">
        <f t="shared" si="15"/>
        <v>7.9806322374693364E-4</v>
      </c>
      <c r="AQ87" s="8">
        <f t="shared" si="15"/>
        <v>4.8205161165922164E-4</v>
      </c>
      <c r="AR87" s="8">
        <f t="shared" si="15"/>
        <v>2.5709419288491819E-4</v>
      </c>
      <c r="AS87" s="8">
        <f t="shared" si="15"/>
        <v>5.3561290184357959E-5</v>
      </c>
      <c r="AT87" s="8">
        <f t="shared" si="15"/>
        <v>4.284903214748637E-5</v>
      </c>
      <c r="AU87" s="8">
        <f t="shared" si="15"/>
        <v>8.5698064294972739E-5</v>
      </c>
      <c r="AV87" s="8">
        <f t="shared" si="15"/>
        <v>1.2319096742402331E-4</v>
      </c>
      <c r="AW87" s="8">
        <f t="shared" si="15"/>
        <v>5.1954451478827227E-4</v>
      </c>
      <c r="AX87" s="8">
        <f t="shared" si="15"/>
        <v>2.4638193484804663E-4</v>
      </c>
      <c r="AY87" s="8">
        <f t="shared" si="15"/>
        <v>2.6780645092178979E-5</v>
      </c>
      <c r="AZ87" s="8">
        <f t="shared" si="15"/>
        <v>7.498580625810115E-5</v>
      </c>
      <c r="BA87" s="8">
        <f t="shared" si="15"/>
        <v>3.5886064423519835E-4</v>
      </c>
      <c r="BB87" s="8">
        <f t="shared" si="15"/>
        <v>2.838748379770972E-4</v>
      </c>
      <c r="BC87" s="8">
        <f t="shared" si="15"/>
        <v>5.3025677282514383E-4</v>
      </c>
      <c r="BD87" s="8">
        <f t="shared" si="15"/>
        <v>4.1242193441955627E-4</v>
      </c>
      <c r="BE87" s="8">
        <f t="shared" si="15"/>
        <v>5.891741920279376E-5</v>
      </c>
      <c r="BF87" s="8">
        <f t="shared" si="15"/>
        <v>6.9629677239665356E-5</v>
      </c>
      <c r="BG87" s="8">
        <f t="shared" si="15"/>
        <v>6.9629677239665356E-5</v>
      </c>
      <c r="BH87" s="8">
        <f t="shared" si="15"/>
        <v>5.6774967595419441E-4</v>
      </c>
      <c r="BI87" s="8">
        <f t="shared" si="15"/>
        <v>4.3920257951173528E-4</v>
      </c>
      <c r="BJ87" s="8">
        <f t="shared" si="15"/>
        <v>1.1783483840558752E-4</v>
      </c>
      <c r="BK87" s="8">
        <f t="shared" si="15"/>
        <v>1.4890038671251512E-3</v>
      </c>
    </row>
    <row r="88" spans="1:63" s="1" customFormat="1" ht="5.0999999999999996" customHeight="1" x14ac:dyDescent="0.2">
      <c r="B88" s="1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</row>
    <row r="89" spans="1:63" s="1" customFormat="1" ht="9.9" customHeight="1" x14ac:dyDescent="0.2">
      <c r="A89" s="3" t="s">
        <v>53</v>
      </c>
      <c r="B89" s="1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</row>
    <row r="90" spans="1:63" s="1" customFormat="1" ht="9.9" customHeight="1" x14ac:dyDescent="0.2">
      <c r="B90" s="10" t="s">
        <v>51</v>
      </c>
      <c r="C90" s="4">
        <v>16</v>
      </c>
      <c r="D90" s="4">
        <v>38</v>
      </c>
      <c r="E90" s="4">
        <v>8</v>
      </c>
      <c r="F90" s="4">
        <v>13689</v>
      </c>
      <c r="G90" s="4">
        <v>94</v>
      </c>
      <c r="H90" s="4">
        <v>78</v>
      </c>
      <c r="I90" s="4">
        <v>17</v>
      </c>
      <c r="J90" s="4">
        <v>19</v>
      </c>
      <c r="K90" s="4">
        <v>11</v>
      </c>
      <c r="L90" s="4">
        <v>12</v>
      </c>
      <c r="M90" s="4">
        <v>149</v>
      </c>
      <c r="N90" s="4">
        <v>1412</v>
      </c>
      <c r="O90" s="4">
        <v>92</v>
      </c>
      <c r="P90" s="4">
        <v>9</v>
      </c>
      <c r="Q90" s="4">
        <v>2054</v>
      </c>
      <c r="R90" s="4">
        <v>17</v>
      </c>
      <c r="S90" s="4">
        <v>38</v>
      </c>
      <c r="T90" s="4">
        <v>20</v>
      </c>
      <c r="U90" s="4">
        <v>9159</v>
      </c>
      <c r="V90" s="4">
        <v>192</v>
      </c>
      <c r="W90" s="4">
        <v>582</v>
      </c>
      <c r="X90" s="4">
        <v>256</v>
      </c>
      <c r="Y90" s="4">
        <v>192</v>
      </c>
      <c r="Z90" s="4">
        <v>28</v>
      </c>
      <c r="AA90" s="4">
        <v>5</v>
      </c>
      <c r="AB90" s="4">
        <v>3126</v>
      </c>
      <c r="AC90" s="4">
        <v>7</v>
      </c>
      <c r="AD90" s="4">
        <v>112</v>
      </c>
      <c r="AE90" s="4">
        <v>25</v>
      </c>
      <c r="AF90" s="4">
        <v>7808</v>
      </c>
      <c r="AG90" s="4">
        <v>92</v>
      </c>
      <c r="AH90" s="4">
        <v>36</v>
      </c>
      <c r="AI90" s="4">
        <v>138</v>
      </c>
      <c r="AJ90" s="4">
        <v>29</v>
      </c>
      <c r="AK90" s="4">
        <v>24</v>
      </c>
      <c r="AL90" s="4">
        <v>5</v>
      </c>
      <c r="AM90" s="4">
        <v>25</v>
      </c>
      <c r="AN90" s="4">
        <v>277</v>
      </c>
      <c r="AO90" s="4">
        <v>13</v>
      </c>
      <c r="AP90" s="4">
        <v>26</v>
      </c>
      <c r="AQ90" s="4">
        <v>20</v>
      </c>
      <c r="AR90" s="4">
        <v>13</v>
      </c>
      <c r="AS90" s="4">
        <v>2</v>
      </c>
      <c r="AT90" s="4">
        <v>1</v>
      </c>
      <c r="AU90" s="4">
        <v>7</v>
      </c>
      <c r="AV90" s="4">
        <v>12</v>
      </c>
      <c r="AW90" s="4">
        <v>31</v>
      </c>
      <c r="AX90" s="4">
        <v>15</v>
      </c>
      <c r="AY90" s="4">
        <v>0</v>
      </c>
      <c r="AZ90" s="4">
        <v>3</v>
      </c>
      <c r="BA90" s="4">
        <v>28</v>
      </c>
      <c r="BB90" s="4">
        <v>9</v>
      </c>
      <c r="BC90" s="4">
        <v>10</v>
      </c>
      <c r="BD90" s="4">
        <v>11</v>
      </c>
      <c r="BE90" s="4">
        <v>12</v>
      </c>
      <c r="BF90" s="4">
        <v>11</v>
      </c>
      <c r="BG90" s="4">
        <v>3</v>
      </c>
      <c r="BH90" s="4">
        <v>27</v>
      </c>
      <c r="BI90" s="4">
        <v>16</v>
      </c>
      <c r="BJ90" s="4">
        <v>5</v>
      </c>
      <c r="BK90" s="4">
        <v>41</v>
      </c>
    </row>
    <row r="91" spans="1:63" s="1" customFormat="1" ht="9.9" customHeight="1" x14ac:dyDescent="0.2">
      <c r="B91" s="10" t="s">
        <v>45</v>
      </c>
      <c r="C91" s="4">
        <v>22</v>
      </c>
      <c r="D91" s="4">
        <v>200</v>
      </c>
      <c r="E91" s="4">
        <v>21</v>
      </c>
      <c r="F91" s="4">
        <v>25334</v>
      </c>
      <c r="G91" s="4">
        <v>169</v>
      </c>
      <c r="H91" s="4">
        <v>232</v>
      </c>
      <c r="I91" s="4">
        <v>15</v>
      </c>
      <c r="J91" s="4">
        <v>50</v>
      </c>
      <c r="K91" s="4">
        <v>12</v>
      </c>
      <c r="L91" s="4">
        <v>6</v>
      </c>
      <c r="M91" s="4">
        <v>313</v>
      </c>
      <c r="N91" s="4">
        <v>3188</v>
      </c>
      <c r="O91" s="4">
        <v>118</v>
      </c>
      <c r="P91" s="4">
        <v>12</v>
      </c>
      <c r="Q91" s="4">
        <v>2916</v>
      </c>
      <c r="R91" s="4">
        <v>83</v>
      </c>
      <c r="S91" s="4">
        <v>121</v>
      </c>
      <c r="T91" s="4">
        <v>29</v>
      </c>
      <c r="U91" s="4">
        <v>16278</v>
      </c>
      <c r="V91" s="4">
        <v>299</v>
      </c>
      <c r="W91" s="4">
        <v>923</v>
      </c>
      <c r="X91" s="4">
        <v>527</v>
      </c>
      <c r="Y91" s="4">
        <v>1502</v>
      </c>
      <c r="Z91" s="4">
        <v>58</v>
      </c>
      <c r="AA91" s="4">
        <v>20</v>
      </c>
      <c r="AB91" s="4">
        <v>12821</v>
      </c>
      <c r="AC91" s="4">
        <v>58</v>
      </c>
      <c r="AD91" s="4">
        <v>733</v>
      </c>
      <c r="AE91" s="4">
        <v>51</v>
      </c>
      <c r="AF91" s="4">
        <v>27674</v>
      </c>
      <c r="AG91" s="4">
        <v>188</v>
      </c>
      <c r="AH91" s="4">
        <v>104</v>
      </c>
      <c r="AI91" s="4">
        <v>267</v>
      </c>
      <c r="AJ91" s="4">
        <v>138</v>
      </c>
      <c r="AK91" s="4">
        <v>62</v>
      </c>
      <c r="AL91" s="4">
        <v>12</v>
      </c>
      <c r="AM91" s="4">
        <v>63</v>
      </c>
      <c r="AN91" s="4">
        <v>541</v>
      </c>
      <c r="AO91" s="4">
        <v>40</v>
      </c>
      <c r="AP91" s="4">
        <v>76</v>
      </c>
      <c r="AQ91" s="4">
        <v>67</v>
      </c>
      <c r="AR91" s="4">
        <v>32</v>
      </c>
      <c r="AS91" s="4">
        <v>2</v>
      </c>
      <c r="AT91" s="4">
        <v>2</v>
      </c>
      <c r="AU91" s="4">
        <v>13</v>
      </c>
      <c r="AV91" s="4">
        <v>8</v>
      </c>
      <c r="AW91" s="4">
        <v>76</v>
      </c>
      <c r="AX91" s="4">
        <v>36</v>
      </c>
      <c r="AY91" s="4">
        <v>2</v>
      </c>
      <c r="AZ91" s="4">
        <v>2</v>
      </c>
      <c r="BA91" s="4">
        <v>25</v>
      </c>
      <c r="BB91" s="4">
        <v>47</v>
      </c>
      <c r="BC91" s="4">
        <v>23</v>
      </c>
      <c r="BD91" s="4">
        <v>36</v>
      </c>
      <c r="BE91" s="4">
        <v>13</v>
      </c>
      <c r="BF91" s="4">
        <v>6</v>
      </c>
      <c r="BG91" s="4">
        <v>2</v>
      </c>
      <c r="BH91" s="4">
        <v>98</v>
      </c>
      <c r="BI91" s="4">
        <v>44</v>
      </c>
      <c r="BJ91" s="4">
        <v>11</v>
      </c>
      <c r="BK91" s="4">
        <v>507</v>
      </c>
    </row>
    <row r="92" spans="1:63" s="1" customFormat="1" ht="9.9" customHeight="1" x14ac:dyDescent="0.2">
      <c r="A92" s="6" t="s">
        <v>15</v>
      </c>
      <c r="B92" s="10"/>
      <c r="C92" s="4">
        <v>38</v>
      </c>
      <c r="D92" s="4">
        <v>238</v>
      </c>
      <c r="E92" s="4">
        <v>29</v>
      </c>
      <c r="F92" s="4">
        <v>39023</v>
      </c>
      <c r="G92" s="4">
        <v>263</v>
      </c>
      <c r="H92" s="4">
        <v>310</v>
      </c>
      <c r="I92" s="4">
        <v>32</v>
      </c>
      <c r="J92" s="4">
        <v>69</v>
      </c>
      <c r="K92" s="4">
        <v>23</v>
      </c>
      <c r="L92" s="4">
        <v>18</v>
      </c>
      <c r="M92" s="4">
        <v>462</v>
      </c>
      <c r="N92" s="4">
        <v>4600</v>
      </c>
      <c r="O92" s="4">
        <v>210</v>
      </c>
      <c r="P92" s="4">
        <v>21</v>
      </c>
      <c r="Q92" s="4">
        <v>4970</v>
      </c>
      <c r="R92" s="4">
        <v>100</v>
      </c>
      <c r="S92" s="4">
        <v>159</v>
      </c>
      <c r="T92" s="4">
        <v>49</v>
      </c>
      <c r="U92" s="4">
        <v>25437</v>
      </c>
      <c r="V92" s="4">
        <v>491</v>
      </c>
      <c r="W92" s="4">
        <v>1505</v>
      </c>
      <c r="X92" s="4">
        <v>783</v>
      </c>
      <c r="Y92" s="4">
        <v>1694</v>
      </c>
      <c r="Z92" s="4">
        <v>86</v>
      </c>
      <c r="AA92" s="4">
        <v>25</v>
      </c>
      <c r="AB92" s="4">
        <v>15947</v>
      </c>
      <c r="AC92" s="4">
        <v>65</v>
      </c>
      <c r="AD92" s="4">
        <v>845</v>
      </c>
      <c r="AE92" s="4">
        <v>76</v>
      </c>
      <c r="AF92" s="4">
        <v>35482</v>
      </c>
      <c r="AG92" s="4">
        <v>280</v>
      </c>
      <c r="AH92" s="4">
        <v>140</v>
      </c>
      <c r="AI92" s="4">
        <v>405</v>
      </c>
      <c r="AJ92" s="4">
        <v>167</v>
      </c>
      <c r="AK92" s="4">
        <v>86</v>
      </c>
      <c r="AL92" s="4">
        <v>17</v>
      </c>
      <c r="AM92" s="4">
        <v>88</v>
      </c>
      <c r="AN92" s="4">
        <v>818</v>
      </c>
      <c r="AO92" s="4">
        <v>53</v>
      </c>
      <c r="AP92" s="4">
        <v>102</v>
      </c>
      <c r="AQ92" s="4">
        <v>87</v>
      </c>
      <c r="AR92" s="4">
        <v>45</v>
      </c>
      <c r="AS92" s="4">
        <v>4</v>
      </c>
      <c r="AT92" s="4">
        <v>3</v>
      </c>
      <c r="AU92" s="4">
        <v>20</v>
      </c>
      <c r="AV92" s="4">
        <v>20</v>
      </c>
      <c r="AW92" s="4">
        <v>107</v>
      </c>
      <c r="AX92" s="4">
        <v>51</v>
      </c>
      <c r="AY92" s="4">
        <v>2</v>
      </c>
      <c r="AZ92" s="4">
        <v>5</v>
      </c>
      <c r="BA92" s="4">
        <v>53</v>
      </c>
      <c r="BB92" s="4">
        <v>56</v>
      </c>
      <c r="BC92" s="4">
        <v>33</v>
      </c>
      <c r="BD92" s="4">
        <v>47</v>
      </c>
      <c r="BE92" s="4">
        <v>25</v>
      </c>
      <c r="BF92" s="4">
        <v>17</v>
      </c>
      <c r="BG92" s="4">
        <v>5</v>
      </c>
      <c r="BH92" s="4">
        <v>125</v>
      </c>
      <c r="BI92" s="4">
        <v>60</v>
      </c>
      <c r="BJ92" s="4">
        <v>16</v>
      </c>
      <c r="BK92" s="4">
        <v>548</v>
      </c>
    </row>
    <row r="93" spans="1:63" s="7" customFormat="1" ht="9.9" customHeight="1" x14ac:dyDescent="0.2">
      <c r="B93" s="11" t="s">
        <v>16</v>
      </c>
      <c r="C93" s="8">
        <f t="shared" ref="C93:AH93" si="16">C92/ 136833</f>
        <v>2.7771078614077013E-4</v>
      </c>
      <c r="D93" s="8">
        <f t="shared" si="16"/>
        <v>1.7393465026711392E-3</v>
      </c>
      <c r="E93" s="8">
        <f t="shared" si="16"/>
        <v>2.1193717889690352E-4</v>
      </c>
      <c r="F93" s="8">
        <f t="shared" si="16"/>
        <v>0.28518705283082296</v>
      </c>
      <c r="G93" s="8">
        <f t="shared" si="16"/>
        <v>1.9220509672374353E-3</v>
      </c>
      <c r="H93" s="8">
        <f t="shared" si="16"/>
        <v>2.2655353606220721E-3</v>
      </c>
      <c r="I93" s="8">
        <f t="shared" si="16"/>
        <v>2.3386171464485905E-4</v>
      </c>
      <c r="J93" s="8">
        <f t="shared" si="16"/>
        <v>5.0426432220297733E-4</v>
      </c>
      <c r="K93" s="8">
        <f t="shared" si="16"/>
        <v>1.6808810740099244E-4</v>
      </c>
      <c r="L93" s="8">
        <f t="shared" si="16"/>
        <v>1.3154721448773322E-4</v>
      </c>
      <c r="M93" s="8">
        <f t="shared" si="16"/>
        <v>3.3763785051851526E-3</v>
      </c>
      <c r="N93" s="8">
        <f t="shared" si="16"/>
        <v>3.3617621480198492E-2</v>
      </c>
      <c r="O93" s="8">
        <f t="shared" si="16"/>
        <v>1.5347175023568875E-3</v>
      </c>
      <c r="P93" s="8">
        <f t="shared" si="16"/>
        <v>1.5347175023568875E-4</v>
      </c>
      <c r="Q93" s="8">
        <f t="shared" si="16"/>
        <v>3.6321647555779671E-2</v>
      </c>
      <c r="R93" s="8">
        <f t="shared" si="16"/>
        <v>7.3081785826518454E-4</v>
      </c>
      <c r="S93" s="8">
        <f t="shared" si="16"/>
        <v>1.1620003946416434E-3</v>
      </c>
      <c r="T93" s="8">
        <f t="shared" si="16"/>
        <v>3.5810075054994043E-4</v>
      </c>
      <c r="U93" s="8">
        <f t="shared" si="16"/>
        <v>0.18589813860691501</v>
      </c>
      <c r="V93" s="8">
        <f t="shared" si="16"/>
        <v>3.5883156840820561E-3</v>
      </c>
      <c r="W93" s="8">
        <f t="shared" si="16"/>
        <v>1.0998808766891027E-2</v>
      </c>
      <c r="X93" s="8">
        <f t="shared" si="16"/>
        <v>5.7223038302163954E-3</v>
      </c>
      <c r="Y93" s="8">
        <f t="shared" si="16"/>
        <v>1.2380054519012227E-2</v>
      </c>
      <c r="Z93" s="8">
        <f t="shared" si="16"/>
        <v>6.2850335810805871E-4</v>
      </c>
      <c r="AA93" s="8">
        <f t="shared" si="16"/>
        <v>1.8270446456629614E-4</v>
      </c>
      <c r="AB93" s="8">
        <f t="shared" si="16"/>
        <v>0.11654352385754899</v>
      </c>
      <c r="AC93" s="8">
        <f t="shared" si="16"/>
        <v>4.7503160787236995E-4</v>
      </c>
      <c r="AD93" s="8">
        <f t="shared" si="16"/>
        <v>6.1754109023408098E-3</v>
      </c>
      <c r="AE93" s="8">
        <f t="shared" si="16"/>
        <v>5.5542157228154025E-4</v>
      </c>
      <c r="AF93" s="8">
        <f t="shared" si="16"/>
        <v>0.25930879246965277</v>
      </c>
      <c r="AG93" s="8">
        <f t="shared" si="16"/>
        <v>2.0462900031425167E-3</v>
      </c>
      <c r="AH93" s="8">
        <f t="shared" si="16"/>
        <v>1.0231450015712584E-3</v>
      </c>
      <c r="AI93" s="8">
        <f t="shared" ref="AI93:BK93" si="17">AI92/ 136833</f>
        <v>2.9598123259739974E-3</v>
      </c>
      <c r="AJ93" s="8">
        <f t="shared" si="17"/>
        <v>1.2204658233028582E-3</v>
      </c>
      <c r="AK93" s="8">
        <f t="shared" si="17"/>
        <v>6.2850335810805871E-4</v>
      </c>
      <c r="AL93" s="8">
        <f t="shared" si="17"/>
        <v>1.2423903590508137E-4</v>
      </c>
      <c r="AM93" s="8">
        <f t="shared" si="17"/>
        <v>6.431197152733624E-4</v>
      </c>
      <c r="AN93" s="8">
        <f t="shared" si="17"/>
        <v>5.9780900806092096E-3</v>
      </c>
      <c r="AO93" s="8">
        <f t="shared" si="17"/>
        <v>3.8733346488054781E-4</v>
      </c>
      <c r="AP93" s="8">
        <f t="shared" si="17"/>
        <v>7.4543421543048823E-4</v>
      </c>
      <c r="AQ93" s="8">
        <f t="shared" si="17"/>
        <v>6.3581153669071055E-4</v>
      </c>
      <c r="AR93" s="8">
        <f t="shared" si="17"/>
        <v>3.2886803621933304E-4</v>
      </c>
      <c r="AS93" s="8">
        <f t="shared" si="17"/>
        <v>2.9232714330607382E-5</v>
      </c>
      <c r="AT93" s="8">
        <f t="shared" si="17"/>
        <v>2.1924535747955536E-5</v>
      </c>
      <c r="AU93" s="8">
        <f t="shared" si="17"/>
        <v>1.4616357165303691E-4</v>
      </c>
      <c r="AV93" s="8">
        <f t="shared" si="17"/>
        <v>1.4616357165303691E-4</v>
      </c>
      <c r="AW93" s="8">
        <f t="shared" si="17"/>
        <v>7.8197510834374746E-4</v>
      </c>
      <c r="AX93" s="8">
        <f t="shared" si="17"/>
        <v>3.7271710771524412E-4</v>
      </c>
      <c r="AY93" s="8">
        <f t="shared" si="17"/>
        <v>1.4616357165303691E-5</v>
      </c>
      <c r="AZ93" s="8">
        <f t="shared" si="17"/>
        <v>3.6540892913259227E-5</v>
      </c>
      <c r="BA93" s="8">
        <f t="shared" si="17"/>
        <v>3.8733346488054781E-4</v>
      </c>
      <c r="BB93" s="8">
        <f t="shared" si="17"/>
        <v>4.0925800062850334E-4</v>
      </c>
      <c r="BC93" s="8">
        <f t="shared" si="17"/>
        <v>2.411698932275109E-4</v>
      </c>
      <c r="BD93" s="8">
        <f t="shared" si="17"/>
        <v>3.4348439338463673E-4</v>
      </c>
      <c r="BE93" s="8">
        <f t="shared" si="17"/>
        <v>1.8270446456629614E-4</v>
      </c>
      <c r="BF93" s="8">
        <f t="shared" si="17"/>
        <v>1.2423903590508137E-4</v>
      </c>
      <c r="BG93" s="8">
        <f t="shared" si="17"/>
        <v>3.6540892913259227E-5</v>
      </c>
      <c r="BH93" s="8">
        <f t="shared" si="17"/>
        <v>9.1352232283148068E-4</v>
      </c>
      <c r="BI93" s="8">
        <f t="shared" si="17"/>
        <v>4.3849071495911073E-4</v>
      </c>
      <c r="BJ93" s="8">
        <f t="shared" si="17"/>
        <v>1.1693085732242953E-4</v>
      </c>
      <c r="BK93" s="8">
        <f t="shared" si="17"/>
        <v>4.0048818632932113E-3</v>
      </c>
    </row>
    <row r="94" spans="1:63" s="1" customFormat="1" ht="5.0999999999999996" customHeight="1" x14ac:dyDescent="0.2">
      <c r="B94" s="1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</row>
    <row r="95" spans="1:63" s="1" customFormat="1" ht="9.9" customHeight="1" x14ac:dyDescent="0.2">
      <c r="A95" s="3" t="s">
        <v>54</v>
      </c>
      <c r="B95" s="1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</row>
    <row r="96" spans="1:63" s="1" customFormat="1" ht="9.9" customHeight="1" x14ac:dyDescent="0.2">
      <c r="B96" s="10" t="s">
        <v>55</v>
      </c>
      <c r="C96" s="4">
        <v>2</v>
      </c>
      <c r="D96" s="4">
        <v>11</v>
      </c>
      <c r="E96" s="4">
        <v>17</v>
      </c>
      <c r="F96" s="4">
        <v>6496</v>
      </c>
      <c r="G96" s="4">
        <v>25</v>
      </c>
      <c r="H96" s="4">
        <v>77</v>
      </c>
      <c r="I96" s="4">
        <v>7</v>
      </c>
      <c r="J96" s="4">
        <v>7</v>
      </c>
      <c r="K96" s="4">
        <v>4</v>
      </c>
      <c r="L96" s="4">
        <v>0</v>
      </c>
      <c r="M96" s="4">
        <v>8</v>
      </c>
      <c r="N96" s="4">
        <v>903</v>
      </c>
      <c r="O96" s="4">
        <v>21</v>
      </c>
      <c r="P96" s="4">
        <v>5</v>
      </c>
      <c r="Q96" s="4">
        <v>1185</v>
      </c>
      <c r="R96" s="4">
        <v>17</v>
      </c>
      <c r="S96" s="4">
        <v>17</v>
      </c>
      <c r="T96" s="4">
        <v>9</v>
      </c>
      <c r="U96" s="4">
        <v>5183</v>
      </c>
      <c r="V96" s="4">
        <v>114</v>
      </c>
      <c r="W96" s="4">
        <v>164</v>
      </c>
      <c r="X96" s="4">
        <v>80</v>
      </c>
      <c r="Y96" s="4">
        <v>140</v>
      </c>
      <c r="Z96" s="4">
        <v>8</v>
      </c>
      <c r="AA96" s="4">
        <v>6</v>
      </c>
      <c r="AB96" s="4">
        <v>1105</v>
      </c>
      <c r="AC96" s="4">
        <v>102</v>
      </c>
      <c r="AD96" s="4">
        <v>41</v>
      </c>
      <c r="AE96" s="4">
        <v>12</v>
      </c>
      <c r="AF96" s="4">
        <v>4037</v>
      </c>
      <c r="AG96" s="4">
        <v>4</v>
      </c>
      <c r="AH96" s="4">
        <v>16</v>
      </c>
      <c r="AI96" s="4">
        <v>40</v>
      </c>
      <c r="AJ96" s="4">
        <v>16</v>
      </c>
      <c r="AK96" s="4">
        <v>12</v>
      </c>
      <c r="AL96" s="4">
        <v>3</v>
      </c>
      <c r="AM96" s="4">
        <v>10</v>
      </c>
      <c r="AN96" s="4">
        <v>126</v>
      </c>
      <c r="AO96" s="4">
        <v>12</v>
      </c>
      <c r="AP96" s="4">
        <v>17</v>
      </c>
      <c r="AQ96" s="4">
        <v>4</v>
      </c>
      <c r="AR96" s="4">
        <v>5</v>
      </c>
      <c r="AS96" s="4">
        <v>1</v>
      </c>
      <c r="AT96" s="4">
        <v>0</v>
      </c>
      <c r="AU96" s="4">
        <v>6</v>
      </c>
      <c r="AV96" s="4">
        <v>3</v>
      </c>
      <c r="AW96" s="4">
        <v>15</v>
      </c>
      <c r="AX96" s="4">
        <v>5</v>
      </c>
      <c r="AY96" s="4">
        <v>0</v>
      </c>
      <c r="AZ96" s="4">
        <v>1</v>
      </c>
      <c r="BA96" s="4">
        <v>4</v>
      </c>
      <c r="BB96" s="4">
        <v>2</v>
      </c>
      <c r="BC96" s="4">
        <v>4</v>
      </c>
      <c r="BD96" s="4">
        <v>9</v>
      </c>
      <c r="BE96" s="4">
        <v>0</v>
      </c>
      <c r="BF96" s="4">
        <v>1</v>
      </c>
      <c r="BG96" s="4">
        <v>5</v>
      </c>
      <c r="BH96" s="4">
        <v>5</v>
      </c>
      <c r="BI96" s="4">
        <v>14</v>
      </c>
      <c r="BJ96" s="4">
        <v>3</v>
      </c>
      <c r="BK96" s="4">
        <v>16</v>
      </c>
    </row>
    <row r="97" spans="1:63" s="1" customFormat="1" ht="9.9" customHeight="1" x14ac:dyDescent="0.2">
      <c r="B97" s="10" t="s">
        <v>51</v>
      </c>
      <c r="C97" s="4">
        <v>20</v>
      </c>
      <c r="D97" s="4">
        <v>112</v>
      </c>
      <c r="E97" s="4">
        <v>17</v>
      </c>
      <c r="F97" s="4">
        <v>66283</v>
      </c>
      <c r="G97" s="4">
        <v>222</v>
      </c>
      <c r="H97" s="4">
        <v>225</v>
      </c>
      <c r="I97" s="4">
        <v>52</v>
      </c>
      <c r="J97" s="4">
        <v>35</v>
      </c>
      <c r="K97" s="4">
        <v>20</v>
      </c>
      <c r="L97" s="4">
        <v>29</v>
      </c>
      <c r="M97" s="4">
        <v>571</v>
      </c>
      <c r="N97" s="4">
        <v>10770</v>
      </c>
      <c r="O97" s="4">
        <v>134</v>
      </c>
      <c r="P97" s="4">
        <v>26</v>
      </c>
      <c r="Q97" s="4">
        <v>11407</v>
      </c>
      <c r="R97" s="4">
        <v>52</v>
      </c>
      <c r="S97" s="4">
        <v>153</v>
      </c>
      <c r="T97" s="4">
        <v>52</v>
      </c>
      <c r="U97" s="4">
        <v>52229</v>
      </c>
      <c r="V97" s="4">
        <v>610</v>
      </c>
      <c r="W97" s="4">
        <v>1070</v>
      </c>
      <c r="X97" s="4">
        <v>656</v>
      </c>
      <c r="Y97" s="4">
        <v>690</v>
      </c>
      <c r="Z97" s="4">
        <v>91</v>
      </c>
      <c r="AA97" s="4">
        <v>33</v>
      </c>
      <c r="AB97" s="4">
        <v>12568</v>
      </c>
      <c r="AC97" s="4">
        <v>63</v>
      </c>
      <c r="AD97" s="4">
        <v>512</v>
      </c>
      <c r="AE97" s="4">
        <v>78</v>
      </c>
      <c r="AF97" s="4">
        <v>55545</v>
      </c>
      <c r="AG97" s="4">
        <v>168</v>
      </c>
      <c r="AH97" s="4">
        <v>130</v>
      </c>
      <c r="AI97" s="4">
        <v>397</v>
      </c>
      <c r="AJ97" s="4">
        <v>172</v>
      </c>
      <c r="AK97" s="4">
        <v>109</v>
      </c>
      <c r="AL97" s="4">
        <v>29</v>
      </c>
      <c r="AM97" s="4">
        <v>164</v>
      </c>
      <c r="AN97" s="4">
        <v>682</v>
      </c>
      <c r="AO97" s="4">
        <v>51</v>
      </c>
      <c r="AP97" s="4">
        <v>113</v>
      </c>
      <c r="AQ97" s="4">
        <v>65</v>
      </c>
      <c r="AR97" s="4">
        <v>46</v>
      </c>
      <c r="AS97" s="4">
        <v>4</v>
      </c>
      <c r="AT97" s="4">
        <v>16</v>
      </c>
      <c r="AU97" s="4">
        <v>26</v>
      </c>
      <c r="AV97" s="4">
        <v>22</v>
      </c>
      <c r="AW97" s="4">
        <v>175</v>
      </c>
      <c r="AX97" s="4">
        <v>62</v>
      </c>
      <c r="AY97" s="4">
        <v>10</v>
      </c>
      <c r="AZ97" s="4">
        <v>8</v>
      </c>
      <c r="BA97" s="4">
        <v>32</v>
      </c>
      <c r="BB97" s="4">
        <v>44</v>
      </c>
      <c r="BC97" s="4">
        <v>27</v>
      </c>
      <c r="BD97" s="4">
        <v>46</v>
      </c>
      <c r="BE97" s="4">
        <v>7</v>
      </c>
      <c r="BF97" s="4">
        <v>35</v>
      </c>
      <c r="BG97" s="4">
        <v>5</v>
      </c>
      <c r="BH97" s="4">
        <v>82</v>
      </c>
      <c r="BI97" s="4">
        <v>45</v>
      </c>
      <c r="BJ97" s="4">
        <v>17</v>
      </c>
      <c r="BK97" s="4">
        <v>73</v>
      </c>
    </row>
    <row r="98" spans="1:63" s="1" customFormat="1" ht="9.9" customHeight="1" x14ac:dyDescent="0.2">
      <c r="A98" s="6" t="s">
        <v>15</v>
      </c>
      <c r="B98" s="10"/>
      <c r="C98" s="4">
        <v>22</v>
      </c>
      <c r="D98" s="4">
        <v>123</v>
      </c>
      <c r="E98" s="4">
        <v>34</v>
      </c>
      <c r="F98" s="4">
        <v>72779</v>
      </c>
      <c r="G98" s="4">
        <v>247</v>
      </c>
      <c r="H98" s="4">
        <v>302</v>
      </c>
      <c r="I98" s="4">
        <v>59</v>
      </c>
      <c r="J98" s="4">
        <v>42</v>
      </c>
      <c r="K98" s="4">
        <v>24</v>
      </c>
      <c r="L98" s="4">
        <v>29</v>
      </c>
      <c r="M98" s="4">
        <v>579</v>
      </c>
      <c r="N98" s="4">
        <v>11673</v>
      </c>
      <c r="O98" s="4">
        <v>155</v>
      </c>
      <c r="P98" s="4">
        <v>31</v>
      </c>
      <c r="Q98" s="4">
        <v>12592</v>
      </c>
      <c r="R98" s="4">
        <v>69</v>
      </c>
      <c r="S98" s="4">
        <v>170</v>
      </c>
      <c r="T98" s="4">
        <v>61</v>
      </c>
      <c r="U98" s="4">
        <v>57412</v>
      </c>
      <c r="V98" s="4">
        <v>724</v>
      </c>
      <c r="W98" s="4">
        <v>1234</v>
      </c>
      <c r="X98" s="4">
        <v>736</v>
      </c>
      <c r="Y98" s="4">
        <v>830</v>
      </c>
      <c r="Z98" s="4">
        <v>99</v>
      </c>
      <c r="AA98" s="4">
        <v>39</v>
      </c>
      <c r="AB98" s="4">
        <v>13673</v>
      </c>
      <c r="AC98" s="4">
        <v>165</v>
      </c>
      <c r="AD98" s="4">
        <v>553</v>
      </c>
      <c r="AE98" s="4">
        <v>90</v>
      </c>
      <c r="AF98" s="4">
        <v>59582</v>
      </c>
      <c r="AG98" s="4">
        <v>172</v>
      </c>
      <c r="AH98" s="4">
        <v>146</v>
      </c>
      <c r="AI98" s="4">
        <v>437</v>
      </c>
      <c r="AJ98" s="4">
        <v>188</v>
      </c>
      <c r="AK98" s="4">
        <v>121</v>
      </c>
      <c r="AL98" s="4">
        <v>32</v>
      </c>
      <c r="AM98" s="4">
        <v>174</v>
      </c>
      <c r="AN98" s="4">
        <v>808</v>
      </c>
      <c r="AO98" s="4">
        <v>63</v>
      </c>
      <c r="AP98" s="4">
        <v>130</v>
      </c>
      <c r="AQ98" s="4">
        <v>69</v>
      </c>
      <c r="AR98" s="4">
        <v>51</v>
      </c>
      <c r="AS98" s="4">
        <v>5</v>
      </c>
      <c r="AT98" s="4">
        <v>16</v>
      </c>
      <c r="AU98" s="4">
        <v>32</v>
      </c>
      <c r="AV98" s="4">
        <v>25</v>
      </c>
      <c r="AW98" s="4">
        <v>190</v>
      </c>
      <c r="AX98" s="4">
        <v>67</v>
      </c>
      <c r="AY98" s="4">
        <v>10</v>
      </c>
      <c r="AZ98" s="4">
        <v>9</v>
      </c>
      <c r="BA98" s="4">
        <v>36</v>
      </c>
      <c r="BB98" s="4">
        <v>46</v>
      </c>
      <c r="BC98" s="4">
        <v>31</v>
      </c>
      <c r="BD98" s="4">
        <v>55</v>
      </c>
      <c r="BE98" s="4">
        <v>7</v>
      </c>
      <c r="BF98" s="4">
        <v>36</v>
      </c>
      <c r="BG98" s="4">
        <v>10</v>
      </c>
      <c r="BH98" s="4">
        <v>87</v>
      </c>
      <c r="BI98" s="4">
        <v>59</v>
      </c>
      <c r="BJ98" s="4">
        <v>20</v>
      </c>
      <c r="BK98" s="4">
        <v>89</v>
      </c>
    </row>
    <row r="99" spans="1:63" s="7" customFormat="1" ht="9.9" customHeight="1" x14ac:dyDescent="0.2">
      <c r="B99" s="11" t="s">
        <v>16</v>
      </c>
      <c r="C99" s="8">
        <f t="shared" ref="C99:AH99" si="18">C98/ 237783</f>
        <v>9.2521332475408252E-5</v>
      </c>
      <c r="D99" s="8">
        <f t="shared" si="18"/>
        <v>5.1727835883978246E-4</v>
      </c>
      <c r="E99" s="8">
        <f t="shared" si="18"/>
        <v>1.4298751382563093E-4</v>
      </c>
      <c r="F99" s="8">
        <f t="shared" si="18"/>
        <v>0.30607318437398806</v>
      </c>
      <c r="G99" s="8">
        <f t="shared" si="18"/>
        <v>1.0387622327920835E-3</v>
      </c>
      <c r="H99" s="8">
        <f t="shared" si="18"/>
        <v>1.2700655639806041E-3</v>
      </c>
      <c r="I99" s="8">
        <f t="shared" si="18"/>
        <v>2.4812539163859485E-4</v>
      </c>
      <c r="J99" s="8">
        <f t="shared" si="18"/>
        <v>1.7663163472577938E-4</v>
      </c>
      <c r="K99" s="8">
        <f t="shared" si="18"/>
        <v>1.0093236270044536E-4</v>
      </c>
      <c r="L99" s="8">
        <f t="shared" si="18"/>
        <v>1.2195993826303815E-4</v>
      </c>
      <c r="M99" s="8">
        <f t="shared" si="18"/>
        <v>2.4349932501482444E-3</v>
      </c>
      <c r="N99" s="8">
        <f t="shared" si="18"/>
        <v>4.9090977908429111E-2</v>
      </c>
      <c r="O99" s="8">
        <f t="shared" si="18"/>
        <v>6.5185484244037635E-4</v>
      </c>
      <c r="P99" s="8">
        <f t="shared" si="18"/>
        <v>1.3037096848807526E-4</v>
      </c>
      <c r="Q99" s="8">
        <f t="shared" si="18"/>
        <v>5.295584629683367E-2</v>
      </c>
      <c r="R99" s="8">
        <f t="shared" si="18"/>
        <v>2.9018054276378044E-4</v>
      </c>
      <c r="S99" s="8">
        <f t="shared" si="18"/>
        <v>7.1493756912815467E-4</v>
      </c>
      <c r="T99" s="8">
        <f t="shared" si="18"/>
        <v>2.5653642186363194E-4</v>
      </c>
      <c r="U99" s="8">
        <f t="shared" si="18"/>
        <v>0.24144703363991538</v>
      </c>
      <c r="V99" s="8">
        <f t="shared" si="18"/>
        <v>3.0447929414634351E-3</v>
      </c>
      <c r="W99" s="8">
        <f t="shared" si="18"/>
        <v>5.1896056488478989E-3</v>
      </c>
      <c r="X99" s="8">
        <f t="shared" si="18"/>
        <v>3.0952591228136576E-3</v>
      </c>
      <c r="Y99" s="8">
        <f t="shared" si="18"/>
        <v>3.490577543390402E-3</v>
      </c>
      <c r="Z99" s="8">
        <f t="shared" si="18"/>
        <v>4.1634599613933713E-4</v>
      </c>
      <c r="AA99" s="8">
        <f t="shared" si="18"/>
        <v>1.6401508938822371E-4</v>
      </c>
      <c r="AB99" s="8">
        <f t="shared" si="18"/>
        <v>5.7502008133466224E-2</v>
      </c>
      <c r="AC99" s="8">
        <f t="shared" si="18"/>
        <v>6.939099935655619E-4</v>
      </c>
      <c r="AD99" s="8">
        <f t="shared" si="18"/>
        <v>2.3256498572227619E-3</v>
      </c>
      <c r="AE99" s="8">
        <f t="shared" si="18"/>
        <v>3.7849636012667011E-4</v>
      </c>
      <c r="AF99" s="8">
        <f t="shared" si="18"/>
        <v>0.25057300143408068</v>
      </c>
      <c r="AG99" s="8">
        <f t="shared" si="18"/>
        <v>7.2334859935319182E-4</v>
      </c>
      <c r="AH99" s="8">
        <f t="shared" si="18"/>
        <v>6.1400520642770928E-4</v>
      </c>
      <c r="AI99" s="8">
        <f t="shared" ref="AI99:BK99" si="19">AI98/ 237783</f>
        <v>1.8378101041706093E-3</v>
      </c>
      <c r="AJ99" s="8">
        <f t="shared" si="19"/>
        <v>7.9063684115348871E-4</v>
      </c>
      <c r="AK99" s="8">
        <f t="shared" si="19"/>
        <v>5.0886732861474542E-4</v>
      </c>
      <c r="AL99" s="8">
        <f t="shared" si="19"/>
        <v>1.3457648360059381E-4</v>
      </c>
      <c r="AM99" s="8">
        <f t="shared" si="19"/>
        <v>7.3175962957822886E-4</v>
      </c>
      <c r="AN99" s="8">
        <f t="shared" si="19"/>
        <v>3.3980562109149938E-3</v>
      </c>
      <c r="AO99" s="8">
        <f t="shared" si="19"/>
        <v>2.649474520886691E-4</v>
      </c>
      <c r="AP99" s="8">
        <f t="shared" si="19"/>
        <v>5.4671696462741239E-4</v>
      </c>
      <c r="AQ99" s="8">
        <f t="shared" si="19"/>
        <v>2.9018054276378044E-4</v>
      </c>
      <c r="AR99" s="8">
        <f t="shared" si="19"/>
        <v>2.144812707384464E-4</v>
      </c>
      <c r="AS99" s="8">
        <f t="shared" si="19"/>
        <v>2.1027575562592785E-5</v>
      </c>
      <c r="AT99" s="8">
        <f t="shared" si="19"/>
        <v>6.7288241800296904E-5</v>
      </c>
      <c r="AU99" s="8">
        <f t="shared" si="19"/>
        <v>1.3457648360059381E-4</v>
      </c>
      <c r="AV99" s="8">
        <f t="shared" si="19"/>
        <v>1.0513787781296393E-4</v>
      </c>
      <c r="AW99" s="8">
        <f t="shared" si="19"/>
        <v>7.9904787137852575E-4</v>
      </c>
      <c r="AX99" s="8">
        <f t="shared" si="19"/>
        <v>2.8176951253874329E-4</v>
      </c>
      <c r="AY99" s="8">
        <f t="shared" si="19"/>
        <v>4.205515112518557E-5</v>
      </c>
      <c r="AZ99" s="8">
        <f t="shared" si="19"/>
        <v>3.7849636012667015E-5</v>
      </c>
      <c r="BA99" s="8">
        <f t="shared" si="19"/>
        <v>1.5139854405066806E-4</v>
      </c>
      <c r="BB99" s="8">
        <f t="shared" si="19"/>
        <v>1.934536951758536E-4</v>
      </c>
      <c r="BC99" s="8">
        <f t="shared" si="19"/>
        <v>1.3037096848807526E-4</v>
      </c>
      <c r="BD99" s="8">
        <f t="shared" si="19"/>
        <v>2.3130333118852062E-4</v>
      </c>
      <c r="BE99" s="8">
        <f t="shared" si="19"/>
        <v>2.9438605787629896E-5</v>
      </c>
      <c r="BF99" s="8">
        <f t="shared" si="19"/>
        <v>1.5139854405066806E-4</v>
      </c>
      <c r="BG99" s="8">
        <f t="shared" si="19"/>
        <v>4.205515112518557E-5</v>
      </c>
      <c r="BH99" s="8">
        <f t="shared" si="19"/>
        <v>3.6587981478911443E-4</v>
      </c>
      <c r="BI99" s="8">
        <f t="shared" si="19"/>
        <v>2.4812539163859485E-4</v>
      </c>
      <c r="BJ99" s="8">
        <f t="shared" si="19"/>
        <v>8.4110302250371141E-5</v>
      </c>
      <c r="BK99" s="8">
        <f t="shared" si="19"/>
        <v>3.7429084501415158E-4</v>
      </c>
    </row>
    <row r="100" spans="1:63" s="1" customFormat="1" ht="5.0999999999999996" customHeight="1" x14ac:dyDescent="0.2">
      <c r="B100" s="1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</row>
    <row r="101" spans="1:63" s="1" customFormat="1" ht="9.9" customHeight="1" x14ac:dyDescent="0.2">
      <c r="A101" s="3" t="s">
        <v>56</v>
      </c>
      <c r="B101" s="1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</row>
    <row r="102" spans="1:63" s="1" customFormat="1" ht="9.9" customHeight="1" x14ac:dyDescent="0.2">
      <c r="B102" s="10" t="s">
        <v>57</v>
      </c>
      <c r="C102" s="4">
        <v>54</v>
      </c>
      <c r="D102" s="4">
        <v>172</v>
      </c>
      <c r="E102" s="4">
        <v>30</v>
      </c>
      <c r="F102" s="4">
        <v>60815</v>
      </c>
      <c r="G102" s="4">
        <v>225</v>
      </c>
      <c r="H102" s="4">
        <v>364</v>
      </c>
      <c r="I102" s="4">
        <v>28</v>
      </c>
      <c r="J102" s="4">
        <v>83</v>
      </c>
      <c r="K102" s="4">
        <v>100</v>
      </c>
      <c r="L102" s="4">
        <v>21</v>
      </c>
      <c r="M102" s="4">
        <v>209</v>
      </c>
      <c r="N102" s="4">
        <v>25779</v>
      </c>
      <c r="O102" s="4">
        <v>226</v>
      </c>
      <c r="P102" s="4">
        <v>42</v>
      </c>
      <c r="Q102" s="4">
        <v>20759</v>
      </c>
      <c r="R102" s="4">
        <v>148</v>
      </c>
      <c r="S102" s="4">
        <v>168</v>
      </c>
      <c r="T102" s="4">
        <v>122</v>
      </c>
      <c r="U102" s="4">
        <v>96504</v>
      </c>
      <c r="V102" s="4">
        <v>807</v>
      </c>
      <c r="W102" s="4">
        <v>1534</v>
      </c>
      <c r="X102" s="4">
        <v>767</v>
      </c>
      <c r="Y102" s="4">
        <v>1683</v>
      </c>
      <c r="Z102" s="4">
        <v>82</v>
      </c>
      <c r="AA102" s="4">
        <v>106</v>
      </c>
      <c r="AB102" s="4">
        <v>3473</v>
      </c>
      <c r="AC102" s="4">
        <v>169</v>
      </c>
      <c r="AD102" s="4">
        <v>446</v>
      </c>
      <c r="AE102" s="4">
        <v>108</v>
      </c>
      <c r="AF102" s="4">
        <v>21494</v>
      </c>
      <c r="AG102" s="4">
        <v>19</v>
      </c>
      <c r="AH102" s="4">
        <v>104</v>
      </c>
      <c r="AI102" s="4">
        <v>351</v>
      </c>
      <c r="AJ102" s="4">
        <v>158</v>
      </c>
      <c r="AK102" s="4">
        <v>63</v>
      </c>
      <c r="AL102" s="4">
        <v>76</v>
      </c>
      <c r="AM102" s="4">
        <v>204</v>
      </c>
      <c r="AN102" s="4">
        <v>1775</v>
      </c>
      <c r="AO102" s="4">
        <v>54</v>
      </c>
      <c r="AP102" s="4">
        <v>225</v>
      </c>
      <c r="AQ102" s="4">
        <v>93</v>
      </c>
      <c r="AR102" s="4">
        <v>118</v>
      </c>
      <c r="AS102" s="4">
        <v>14</v>
      </c>
      <c r="AT102" s="4">
        <v>21</v>
      </c>
      <c r="AU102" s="4">
        <v>47</v>
      </c>
      <c r="AV102" s="4">
        <v>34</v>
      </c>
      <c r="AW102" s="4">
        <v>94</v>
      </c>
      <c r="AX102" s="4">
        <v>167</v>
      </c>
      <c r="AY102" s="4">
        <v>66</v>
      </c>
      <c r="AZ102" s="4">
        <v>12</v>
      </c>
      <c r="BA102" s="4">
        <v>110</v>
      </c>
      <c r="BB102" s="4">
        <v>61</v>
      </c>
      <c r="BC102" s="4">
        <v>31</v>
      </c>
      <c r="BD102" s="4">
        <v>45</v>
      </c>
      <c r="BE102" s="4">
        <v>13</v>
      </c>
      <c r="BF102" s="4">
        <v>26</v>
      </c>
      <c r="BG102" s="4">
        <v>29</v>
      </c>
      <c r="BH102" s="4">
        <v>65</v>
      </c>
      <c r="BI102" s="4">
        <v>97</v>
      </c>
      <c r="BJ102" s="4">
        <v>29</v>
      </c>
      <c r="BK102" s="4">
        <v>243</v>
      </c>
    </row>
    <row r="103" spans="1:63" s="1" customFormat="1" ht="9.9" customHeight="1" x14ac:dyDescent="0.2">
      <c r="A103" s="6" t="s">
        <v>15</v>
      </c>
      <c r="B103" s="10"/>
      <c r="C103" s="4">
        <v>54</v>
      </c>
      <c r="D103" s="4">
        <v>172</v>
      </c>
      <c r="E103" s="4">
        <v>30</v>
      </c>
      <c r="F103" s="4">
        <v>60815</v>
      </c>
      <c r="G103" s="4">
        <v>225</v>
      </c>
      <c r="H103" s="4">
        <v>364</v>
      </c>
      <c r="I103" s="4">
        <v>28</v>
      </c>
      <c r="J103" s="4">
        <v>83</v>
      </c>
      <c r="K103" s="4">
        <v>100</v>
      </c>
      <c r="L103" s="4">
        <v>21</v>
      </c>
      <c r="M103" s="4">
        <v>209</v>
      </c>
      <c r="N103" s="4">
        <v>25779</v>
      </c>
      <c r="O103" s="4">
        <v>226</v>
      </c>
      <c r="P103" s="4">
        <v>42</v>
      </c>
      <c r="Q103" s="4">
        <v>20759</v>
      </c>
      <c r="R103" s="4">
        <v>148</v>
      </c>
      <c r="S103" s="4">
        <v>168</v>
      </c>
      <c r="T103" s="4">
        <v>122</v>
      </c>
      <c r="U103" s="4">
        <v>96504</v>
      </c>
      <c r="V103" s="4">
        <v>807</v>
      </c>
      <c r="W103" s="4">
        <v>1534</v>
      </c>
      <c r="X103" s="4">
        <v>767</v>
      </c>
      <c r="Y103" s="4">
        <v>1683</v>
      </c>
      <c r="Z103" s="4">
        <v>82</v>
      </c>
      <c r="AA103" s="4">
        <v>106</v>
      </c>
      <c r="AB103" s="4">
        <v>3473</v>
      </c>
      <c r="AC103" s="4">
        <v>169</v>
      </c>
      <c r="AD103" s="4">
        <v>446</v>
      </c>
      <c r="AE103" s="4">
        <v>108</v>
      </c>
      <c r="AF103" s="4">
        <v>21494</v>
      </c>
      <c r="AG103" s="4">
        <v>19</v>
      </c>
      <c r="AH103" s="4">
        <v>104</v>
      </c>
      <c r="AI103" s="4">
        <v>351</v>
      </c>
      <c r="AJ103" s="4">
        <v>158</v>
      </c>
      <c r="AK103" s="4">
        <v>63</v>
      </c>
      <c r="AL103" s="4">
        <v>76</v>
      </c>
      <c r="AM103" s="4">
        <v>204</v>
      </c>
      <c r="AN103" s="4">
        <v>1775</v>
      </c>
      <c r="AO103" s="4">
        <v>54</v>
      </c>
      <c r="AP103" s="4">
        <v>225</v>
      </c>
      <c r="AQ103" s="4">
        <v>93</v>
      </c>
      <c r="AR103" s="4">
        <v>118</v>
      </c>
      <c r="AS103" s="4">
        <v>14</v>
      </c>
      <c r="AT103" s="4">
        <v>21</v>
      </c>
      <c r="AU103" s="4">
        <v>47</v>
      </c>
      <c r="AV103" s="4">
        <v>34</v>
      </c>
      <c r="AW103" s="4">
        <v>94</v>
      </c>
      <c r="AX103" s="4">
        <v>167</v>
      </c>
      <c r="AY103" s="4">
        <v>66</v>
      </c>
      <c r="AZ103" s="4">
        <v>12</v>
      </c>
      <c r="BA103" s="4">
        <v>110</v>
      </c>
      <c r="BB103" s="4">
        <v>61</v>
      </c>
      <c r="BC103" s="4">
        <v>31</v>
      </c>
      <c r="BD103" s="4">
        <v>45</v>
      </c>
      <c r="BE103" s="4">
        <v>13</v>
      </c>
      <c r="BF103" s="4">
        <v>26</v>
      </c>
      <c r="BG103" s="4">
        <v>29</v>
      </c>
      <c r="BH103" s="4">
        <v>65</v>
      </c>
      <c r="BI103" s="4">
        <v>97</v>
      </c>
      <c r="BJ103" s="4">
        <v>29</v>
      </c>
      <c r="BK103" s="4">
        <v>243</v>
      </c>
    </row>
    <row r="104" spans="1:63" s="7" customFormat="1" ht="9.9" customHeight="1" x14ac:dyDescent="0.2">
      <c r="B104" s="11" t="s">
        <v>16</v>
      </c>
      <c r="C104" s="8">
        <f t="shared" ref="C104:AH104" si="20">C103/ 241678</f>
        <v>2.2343779739984607E-4</v>
      </c>
      <c r="D104" s="8">
        <f t="shared" si="20"/>
        <v>7.1169076208839864E-4</v>
      </c>
      <c r="E104" s="8">
        <f t="shared" si="20"/>
        <v>1.2413210966658115E-4</v>
      </c>
      <c r="F104" s="8">
        <f t="shared" si="20"/>
        <v>0.25163647497910441</v>
      </c>
      <c r="G104" s="8">
        <f t="shared" si="20"/>
        <v>9.3099082249935869E-4</v>
      </c>
      <c r="H104" s="8">
        <f t="shared" si="20"/>
        <v>1.5061362639545179E-3</v>
      </c>
      <c r="I104" s="8">
        <f t="shared" si="20"/>
        <v>1.1585663568880907E-4</v>
      </c>
      <c r="J104" s="8">
        <f t="shared" si="20"/>
        <v>3.434321700775412E-4</v>
      </c>
      <c r="K104" s="8">
        <f t="shared" si="20"/>
        <v>4.1377369888860382E-4</v>
      </c>
      <c r="L104" s="8">
        <f t="shared" si="20"/>
        <v>8.6892476766606806E-5</v>
      </c>
      <c r="M104" s="8">
        <f t="shared" si="20"/>
        <v>8.6478703067718204E-4</v>
      </c>
      <c r="N104" s="8">
        <f t="shared" si="20"/>
        <v>0.10666672183649319</v>
      </c>
      <c r="O104" s="8">
        <f t="shared" si="20"/>
        <v>9.3512855948824471E-4</v>
      </c>
      <c r="P104" s="8">
        <f t="shared" si="20"/>
        <v>1.7378495353321361E-4</v>
      </c>
      <c r="Q104" s="8">
        <f t="shared" si="20"/>
        <v>8.5895282152285271E-2</v>
      </c>
      <c r="R104" s="8">
        <f t="shared" si="20"/>
        <v>6.1238507435513372E-4</v>
      </c>
      <c r="S104" s="8">
        <f t="shared" si="20"/>
        <v>6.9513981413285445E-4</v>
      </c>
      <c r="T104" s="8">
        <f t="shared" si="20"/>
        <v>5.0480391264409665E-4</v>
      </c>
      <c r="U104" s="8">
        <f t="shared" si="20"/>
        <v>0.39930817037545824</v>
      </c>
      <c r="V104" s="8">
        <f t="shared" si="20"/>
        <v>3.339153750031033E-3</v>
      </c>
      <c r="W104" s="8">
        <f t="shared" si="20"/>
        <v>6.3472885409511827E-3</v>
      </c>
      <c r="X104" s="8">
        <f t="shared" si="20"/>
        <v>3.1736442704755913E-3</v>
      </c>
      <c r="Y104" s="8">
        <f t="shared" si="20"/>
        <v>6.9638113522952029E-3</v>
      </c>
      <c r="Z104" s="8">
        <f t="shared" si="20"/>
        <v>3.3929443308865513E-4</v>
      </c>
      <c r="AA104" s="8">
        <f t="shared" si="20"/>
        <v>4.3860012082192005E-4</v>
      </c>
      <c r="AB104" s="8">
        <f t="shared" si="20"/>
        <v>1.4370360562401211E-2</v>
      </c>
      <c r="AC104" s="8">
        <f t="shared" si="20"/>
        <v>6.9927755112174047E-4</v>
      </c>
      <c r="AD104" s="8">
        <f t="shared" si="20"/>
        <v>1.8454306970431731E-3</v>
      </c>
      <c r="AE104" s="8">
        <f t="shared" si="20"/>
        <v>4.4687559479969215E-4</v>
      </c>
      <c r="AF104" s="8">
        <f t="shared" si="20"/>
        <v>8.8936518839116505E-2</v>
      </c>
      <c r="AG104" s="8">
        <f t="shared" si="20"/>
        <v>7.8617002788834725E-5</v>
      </c>
      <c r="AH104" s="8">
        <f t="shared" si="20"/>
        <v>4.3032464684414801E-4</v>
      </c>
      <c r="AI104" s="8">
        <f t="shared" ref="AI104:BK104" si="21">AI103/ 241678</f>
        <v>1.4523456830989995E-3</v>
      </c>
      <c r="AJ104" s="8">
        <f t="shared" si="21"/>
        <v>6.5376244424399403E-4</v>
      </c>
      <c r="AK104" s="8">
        <f t="shared" si="21"/>
        <v>2.6067743029982042E-4</v>
      </c>
      <c r="AL104" s="8">
        <f t="shared" si="21"/>
        <v>3.144680111553389E-4</v>
      </c>
      <c r="AM104" s="8">
        <f t="shared" si="21"/>
        <v>8.4409834573275183E-4</v>
      </c>
      <c r="AN104" s="8">
        <f t="shared" si="21"/>
        <v>7.344483155272718E-3</v>
      </c>
      <c r="AO104" s="8">
        <f t="shared" si="21"/>
        <v>2.2343779739984607E-4</v>
      </c>
      <c r="AP104" s="8">
        <f t="shared" si="21"/>
        <v>9.3099082249935869E-4</v>
      </c>
      <c r="AQ104" s="8">
        <f t="shared" si="21"/>
        <v>3.8480953996640157E-4</v>
      </c>
      <c r="AR104" s="8">
        <f t="shared" si="21"/>
        <v>4.8825296468855251E-4</v>
      </c>
      <c r="AS104" s="8">
        <f t="shared" si="21"/>
        <v>5.7928317844404535E-5</v>
      </c>
      <c r="AT104" s="8">
        <f t="shared" si="21"/>
        <v>8.6892476766606806E-5</v>
      </c>
      <c r="AU104" s="8">
        <f t="shared" si="21"/>
        <v>1.9447363847764379E-4</v>
      </c>
      <c r="AV104" s="8">
        <f t="shared" si="21"/>
        <v>1.4068305762212531E-4</v>
      </c>
      <c r="AW104" s="8">
        <f t="shared" si="21"/>
        <v>3.8894727695528759E-4</v>
      </c>
      <c r="AX104" s="8">
        <f t="shared" si="21"/>
        <v>6.9100207714396843E-4</v>
      </c>
      <c r="AY104" s="8">
        <f t="shared" si="21"/>
        <v>2.7309064126647853E-4</v>
      </c>
      <c r="AZ104" s="8">
        <f t="shared" si="21"/>
        <v>4.9652843866632461E-5</v>
      </c>
      <c r="BA104" s="8">
        <f t="shared" si="21"/>
        <v>4.5515106877746424E-4</v>
      </c>
      <c r="BB104" s="8">
        <f t="shared" si="21"/>
        <v>2.5240195632204832E-4</v>
      </c>
      <c r="BC104" s="8">
        <f t="shared" si="21"/>
        <v>1.282698466554672E-4</v>
      </c>
      <c r="BD104" s="8">
        <f t="shared" si="21"/>
        <v>1.8619816449987173E-4</v>
      </c>
      <c r="BE104" s="8">
        <f t="shared" si="21"/>
        <v>5.3790580855518501E-5</v>
      </c>
      <c r="BF104" s="8">
        <f t="shared" si="21"/>
        <v>1.07581161711037E-4</v>
      </c>
      <c r="BG104" s="8">
        <f t="shared" si="21"/>
        <v>1.1999437267769512E-4</v>
      </c>
      <c r="BH104" s="8">
        <f t="shared" si="21"/>
        <v>2.6895290427759251E-4</v>
      </c>
      <c r="BI104" s="8">
        <f t="shared" si="21"/>
        <v>4.013604879219457E-4</v>
      </c>
      <c r="BJ104" s="8">
        <f t="shared" si="21"/>
        <v>1.1999437267769512E-4</v>
      </c>
      <c r="BK104" s="8">
        <f t="shared" si="21"/>
        <v>1.0054700882993074E-3</v>
      </c>
    </row>
    <row r="105" spans="1:63" s="1" customFormat="1" ht="5.0999999999999996" customHeight="1" x14ac:dyDescent="0.2">
      <c r="B105" s="1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</row>
    <row r="106" spans="1:63" s="1" customFormat="1" ht="9.9" customHeight="1" x14ac:dyDescent="0.2">
      <c r="A106" s="3" t="s">
        <v>58</v>
      </c>
      <c r="B106" s="1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</row>
    <row r="107" spans="1:63" s="1" customFormat="1" ht="9.9" customHeight="1" x14ac:dyDescent="0.2">
      <c r="B107" s="10" t="s">
        <v>55</v>
      </c>
      <c r="C107" s="4">
        <v>52</v>
      </c>
      <c r="D107" s="4">
        <v>105</v>
      </c>
      <c r="E107" s="4">
        <v>76</v>
      </c>
      <c r="F107" s="4">
        <v>67036</v>
      </c>
      <c r="G107" s="4">
        <v>214</v>
      </c>
      <c r="H107" s="4">
        <v>513</v>
      </c>
      <c r="I107" s="4">
        <v>33</v>
      </c>
      <c r="J107" s="4">
        <v>53</v>
      </c>
      <c r="K107" s="4">
        <v>31</v>
      </c>
      <c r="L107" s="4">
        <v>9</v>
      </c>
      <c r="M107" s="4">
        <v>188</v>
      </c>
      <c r="N107" s="4">
        <v>8161</v>
      </c>
      <c r="O107" s="4">
        <v>493</v>
      </c>
      <c r="P107" s="4">
        <v>41</v>
      </c>
      <c r="Q107" s="4">
        <v>16641</v>
      </c>
      <c r="R107" s="4">
        <v>104</v>
      </c>
      <c r="S107" s="4">
        <v>148</v>
      </c>
      <c r="T107" s="4">
        <v>59</v>
      </c>
      <c r="U107" s="4">
        <v>87386</v>
      </c>
      <c r="V107" s="4">
        <v>569</v>
      </c>
      <c r="W107" s="4">
        <v>2670</v>
      </c>
      <c r="X107" s="4">
        <v>777</v>
      </c>
      <c r="Y107" s="4">
        <v>921</v>
      </c>
      <c r="Z107" s="4">
        <v>64</v>
      </c>
      <c r="AA107" s="4">
        <v>34</v>
      </c>
      <c r="AB107" s="4">
        <v>3064</v>
      </c>
      <c r="AC107" s="4">
        <v>346</v>
      </c>
      <c r="AD107" s="4">
        <v>394</v>
      </c>
      <c r="AE107" s="4">
        <v>85</v>
      </c>
      <c r="AF107" s="4">
        <v>12391</v>
      </c>
      <c r="AG107" s="4">
        <v>25</v>
      </c>
      <c r="AH107" s="4">
        <v>73</v>
      </c>
      <c r="AI107" s="4">
        <v>301</v>
      </c>
      <c r="AJ107" s="4">
        <v>96</v>
      </c>
      <c r="AK107" s="4">
        <v>32</v>
      </c>
      <c r="AL107" s="4">
        <v>18</v>
      </c>
      <c r="AM107" s="4">
        <v>80</v>
      </c>
      <c r="AN107" s="4">
        <v>2053</v>
      </c>
      <c r="AO107" s="4">
        <v>70</v>
      </c>
      <c r="AP107" s="4">
        <v>79</v>
      </c>
      <c r="AQ107" s="4">
        <v>69</v>
      </c>
      <c r="AR107" s="4">
        <v>54</v>
      </c>
      <c r="AS107" s="4">
        <v>11</v>
      </c>
      <c r="AT107" s="4">
        <v>8</v>
      </c>
      <c r="AU107" s="4">
        <v>12</v>
      </c>
      <c r="AV107" s="4">
        <v>15</v>
      </c>
      <c r="AW107" s="4">
        <v>70</v>
      </c>
      <c r="AX107" s="4">
        <v>22</v>
      </c>
      <c r="AY107" s="4">
        <v>10</v>
      </c>
      <c r="AZ107" s="4">
        <v>8</v>
      </c>
      <c r="BA107" s="4">
        <v>33</v>
      </c>
      <c r="BB107" s="4">
        <v>32</v>
      </c>
      <c r="BC107" s="4">
        <v>24</v>
      </c>
      <c r="BD107" s="4">
        <v>20</v>
      </c>
      <c r="BE107" s="4">
        <v>11</v>
      </c>
      <c r="BF107" s="4">
        <v>19</v>
      </c>
      <c r="BG107" s="4">
        <v>6</v>
      </c>
      <c r="BH107" s="4">
        <v>52</v>
      </c>
      <c r="BI107" s="4">
        <v>163</v>
      </c>
      <c r="BJ107" s="4">
        <v>54</v>
      </c>
      <c r="BK107" s="4">
        <v>113</v>
      </c>
    </row>
    <row r="108" spans="1:63" s="1" customFormat="1" ht="9.9" customHeight="1" x14ac:dyDescent="0.2">
      <c r="A108" s="6" t="s">
        <v>15</v>
      </c>
      <c r="B108" s="10"/>
      <c r="C108" s="4">
        <v>52</v>
      </c>
      <c r="D108" s="4">
        <v>105</v>
      </c>
      <c r="E108" s="4">
        <v>76</v>
      </c>
      <c r="F108" s="4">
        <v>67036</v>
      </c>
      <c r="G108" s="4">
        <v>214</v>
      </c>
      <c r="H108" s="4">
        <v>513</v>
      </c>
      <c r="I108" s="4">
        <v>33</v>
      </c>
      <c r="J108" s="4">
        <v>53</v>
      </c>
      <c r="K108" s="4">
        <v>31</v>
      </c>
      <c r="L108" s="4">
        <v>9</v>
      </c>
      <c r="M108" s="4">
        <v>188</v>
      </c>
      <c r="N108" s="4">
        <v>8161</v>
      </c>
      <c r="O108" s="4">
        <v>493</v>
      </c>
      <c r="P108" s="4">
        <v>41</v>
      </c>
      <c r="Q108" s="4">
        <v>16641</v>
      </c>
      <c r="R108" s="4">
        <v>104</v>
      </c>
      <c r="S108" s="4">
        <v>148</v>
      </c>
      <c r="T108" s="4">
        <v>59</v>
      </c>
      <c r="U108" s="4">
        <v>87386</v>
      </c>
      <c r="V108" s="4">
        <v>569</v>
      </c>
      <c r="W108" s="4">
        <v>2670</v>
      </c>
      <c r="X108" s="4">
        <v>777</v>
      </c>
      <c r="Y108" s="4">
        <v>921</v>
      </c>
      <c r="Z108" s="4">
        <v>64</v>
      </c>
      <c r="AA108" s="4">
        <v>34</v>
      </c>
      <c r="AB108" s="4">
        <v>3064</v>
      </c>
      <c r="AC108" s="4">
        <v>346</v>
      </c>
      <c r="AD108" s="4">
        <v>394</v>
      </c>
      <c r="AE108" s="4">
        <v>85</v>
      </c>
      <c r="AF108" s="4">
        <v>12391</v>
      </c>
      <c r="AG108" s="4">
        <v>25</v>
      </c>
      <c r="AH108" s="4">
        <v>73</v>
      </c>
      <c r="AI108" s="4">
        <v>301</v>
      </c>
      <c r="AJ108" s="4">
        <v>96</v>
      </c>
      <c r="AK108" s="4">
        <v>32</v>
      </c>
      <c r="AL108" s="4">
        <v>18</v>
      </c>
      <c r="AM108" s="4">
        <v>80</v>
      </c>
      <c r="AN108" s="4">
        <v>2053</v>
      </c>
      <c r="AO108" s="4">
        <v>70</v>
      </c>
      <c r="AP108" s="4">
        <v>79</v>
      </c>
      <c r="AQ108" s="4">
        <v>69</v>
      </c>
      <c r="AR108" s="4">
        <v>54</v>
      </c>
      <c r="AS108" s="4">
        <v>11</v>
      </c>
      <c r="AT108" s="4">
        <v>8</v>
      </c>
      <c r="AU108" s="4">
        <v>12</v>
      </c>
      <c r="AV108" s="4">
        <v>15</v>
      </c>
      <c r="AW108" s="4">
        <v>70</v>
      </c>
      <c r="AX108" s="4">
        <v>22</v>
      </c>
      <c r="AY108" s="4">
        <v>10</v>
      </c>
      <c r="AZ108" s="4">
        <v>8</v>
      </c>
      <c r="BA108" s="4">
        <v>33</v>
      </c>
      <c r="BB108" s="4">
        <v>32</v>
      </c>
      <c r="BC108" s="4">
        <v>24</v>
      </c>
      <c r="BD108" s="4">
        <v>20</v>
      </c>
      <c r="BE108" s="4">
        <v>11</v>
      </c>
      <c r="BF108" s="4">
        <v>19</v>
      </c>
      <c r="BG108" s="4">
        <v>6</v>
      </c>
      <c r="BH108" s="4">
        <v>52</v>
      </c>
      <c r="BI108" s="4">
        <v>163</v>
      </c>
      <c r="BJ108" s="4">
        <v>54</v>
      </c>
      <c r="BK108" s="4">
        <v>113</v>
      </c>
    </row>
    <row r="109" spans="1:63" s="7" customFormat="1" ht="9.9" customHeight="1" x14ac:dyDescent="0.2">
      <c r="B109" s="11" t="s">
        <v>16</v>
      </c>
      <c r="C109" s="8">
        <f t="shared" ref="C109:AH109" si="22">C108/ 207559</f>
        <v>2.5053117426852123E-4</v>
      </c>
      <c r="D109" s="8">
        <f t="shared" si="22"/>
        <v>5.0588025573451408E-4</v>
      </c>
      <c r="E109" s="8">
        <f t="shared" si="22"/>
        <v>3.6616094700783872E-4</v>
      </c>
      <c r="F109" s="8">
        <f t="shared" si="22"/>
        <v>0.32297322688970365</v>
      </c>
      <c r="G109" s="8">
        <f t="shared" si="22"/>
        <v>1.0310321402589144E-3</v>
      </c>
      <c r="H109" s="8">
        <f t="shared" si="22"/>
        <v>2.4715863923029115E-3</v>
      </c>
      <c r="I109" s="8">
        <f t="shared" si="22"/>
        <v>1.5899093751656156E-4</v>
      </c>
      <c r="J109" s="8">
        <f t="shared" si="22"/>
        <v>2.5534908146599279E-4</v>
      </c>
      <c r="K109" s="8">
        <f t="shared" si="22"/>
        <v>1.4935512312161842E-4</v>
      </c>
      <c r="L109" s="8">
        <f t="shared" si="22"/>
        <v>4.3361164777244062E-5</v>
      </c>
      <c r="M109" s="8">
        <f t="shared" si="22"/>
        <v>9.0576655312465373E-4</v>
      </c>
      <c r="N109" s="8">
        <f t="shared" si="22"/>
        <v>3.9318940638565419E-2</v>
      </c>
      <c r="O109" s="8">
        <f t="shared" si="22"/>
        <v>2.3752282483534802E-3</v>
      </c>
      <c r="P109" s="8">
        <f t="shared" si="22"/>
        <v>1.9753419509633405E-4</v>
      </c>
      <c r="Q109" s="8">
        <f t="shared" si="22"/>
        <v>8.0174793673124273E-2</v>
      </c>
      <c r="R109" s="8">
        <f t="shared" si="22"/>
        <v>5.0106234853704247E-4</v>
      </c>
      <c r="S109" s="8">
        <f t="shared" si="22"/>
        <v>7.1305026522579121E-4</v>
      </c>
      <c r="T109" s="8">
        <f t="shared" si="22"/>
        <v>2.8425652465082217E-4</v>
      </c>
      <c r="U109" s="8">
        <f t="shared" si="22"/>
        <v>0.42101763835824996</v>
      </c>
      <c r="V109" s="8">
        <f t="shared" si="22"/>
        <v>2.741389195361319E-3</v>
      </c>
      <c r="W109" s="8">
        <f t="shared" si="22"/>
        <v>1.2863812217249072E-2</v>
      </c>
      <c r="X109" s="8">
        <f t="shared" si="22"/>
        <v>3.7435138924354038E-3</v>
      </c>
      <c r="Y109" s="8">
        <f t="shared" si="22"/>
        <v>4.4372925288713085E-3</v>
      </c>
      <c r="Z109" s="8">
        <f t="shared" si="22"/>
        <v>3.0834606063818E-4</v>
      </c>
      <c r="AA109" s="8">
        <f t="shared" si="22"/>
        <v>1.6380884471403311E-4</v>
      </c>
      <c r="AB109" s="8">
        <f t="shared" si="22"/>
        <v>1.4762067653052867E-2</v>
      </c>
      <c r="AC109" s="8">
        <f t="shared" si="22"/>
        <v>1.6669958903251605E-3</v>
      </c>
      <c r="AD109" s="8">
        <f t="shared" si="22"/>
        <v>1.8982554358037956E-3</v>
      </c>
      <c r="AE109" s="8">
        <f t="shared" si="22"/>
        <v>4.0952211178508282E-4</v>
      </c>
      <c r="AF109" s="8">
        <f t="shared" si="22"/>
        <v>5.9698688083870126E-2</v>
      </c>
      <c r="AG109" s="8">
        <f t="shared" si="22"/>
        <v>1.2044767993678906E-4</v>
      </c>
      <c r="AH109" s="8">
        <f t="shared" si="22"/>
        <v>3.5170722541542405E-4</v>
      </c>
      <c r="AI109" s="8">
        <f t="shared" ref="AI109:BK109" si="23">AI108/ 207559</f>
        <v>1.4501900664389404E-3</v>
      </c>
      <c r="AJ109" s="8">
        <f t="shared" si="23"/>
        <v>4.6251909095726998E-4</v>
      </c>
      <c r="AK109" s="8">
        <f t="shared" si="23"/>
        <v>1.5417303031909E-4</v>
      </c>
      <c r="AL109" s="8">
        <f t="shared" si="23"/>
        <v>8.6722329554488124E-5</v>
      </c>
      <c r="AM109" s="8">
        <f t="shared" si="23"/>
        <v>3.8543257579772499E-4</v>
      </c>
      <c r="AN109" s="8">
        <f t="shared" si="23"/>
        <v>9.8911634764091167E-3</v>
      </c>
      <c r="AO109" s="8">
        <f t="shared" si="23"/>
        <v>3.3725350382300939E-4</v>
      </c>
      <c r="AP109" s="8">
        <f t="shared" si="23"/>
        <v>3.8061466860025343E-4</v>
      </c>
      <c r="AQ109" s="8">
        <f t="shared" si="23"/>
        <v>3.3243559662553778E-4</v>
      </c>
      <c r="AR109" s="8">
        <f t="shared" si="23"/>
        <v>2.6016698866346434E-4</v>
      </c>
      <c r="AS109" s="8">
        <f t="shared" si="23"/>
        <v>5.2996979172187185E-5</v>
      </c>
      <c r="AT109" s="8">
        <f t="shared" si="23"/>
        <v>3.85432575797725E-5</v>
      </c>
      <c r="AU109" s="8">
        <f t="shared" si="23"/>
        <v>5.7814886369658747E-5</v>
      </c>
      <c r="AV109" s="8">
        <f t="shared" si="23"/>
        <v>7.2268607962073432E-5</v>
      </c>
      <c r="AW109" s="8">
        <f t="shared" si="23"/>
        <v>3.3725350382300939E-4</v>
      </c>
      <c r="AX109" s="8">
        <f t="shared" si="23"/>
        <v>1.0599395834437437E-4</v>
      </c>
      <c r="AY109" s="8">
        <f t="shared" si="23"/>
        <v>4.8179071974715624E-5</v>
      </c>
      <c r="AZ109" s="8">
        <f t="shared" si="23"/>
        <v>3.85432575797725E-5</v>
      </c>
      <c r="BA109" s="8">
        <f t="shared" si="23"/>
        <v>1.5899093751656156E-4</v>
      </c>
      <c r="BB109" s="8">
        <f t="shared" si="23"/>
        <v>1.5417303031909E-4</v>
      </c>
      <c r="BC109" s="8">
        <f t="shared" si="23"/>
        <v>1.1562977273931749E-4</v>
      </c>
      <c r="BD109" s="8">
        <f t="shared" si="23"/>
        <v>9.6358143949431247E-5</v>
      </c>
      <c r="BE109" s="8">
        <f t="shared" si="23"/>
        <v>5.2996979172187185E-5</v>
      </c>
      <c r="BF109" s="8">
        <f t="shared" si="23"/>
        <v>9.1540236751959679E-5</v>
      </c>
      <c r="BG109" s="8">
        <f t="shared" si="23"/>
        <v>2.8907443184829374E-5</v>
      </c>
      <c r="BH109" s="8">
        <f t="shared" si="23"/>
        <v>2.5053117426852123E-4</v>
      </c>
      <c r="BI109" s="8">
        <f t="shared" si="23"/>
        <v>7.853188731878647E-4</v>
      </c>
      <c r="BJ109" s="8">
        <f t="shared" si="23"/>
        <v>2.6016698866346434E-4</v>
      </c>
      <c r="BK109" s="8">
        <f t="shared" si="23"/>
        <v>5.4442351331428652E-4</v>
      </c>
    </row>
    <row r="110" spans="1:63" s="1" customFormat="1" ht="5.0999999999999996" customHeight="1" x14ac:dyDescent="0.2">
      <c r="B110" s="1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</row>
    <row r="111" spans="1:63" s="1" customFormat="1" ht="9.9" customHeight="1" x14ac:dyDescent="0.2">
      <c r="A111" s="3" t="s">
        <v>59</v>
      </c>
      <c r="B111" s="1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</row>
    <row r="112" spans="1:63" s="1" customFormat="1" ht="9.9" customHeight="1" x14ac:dyDescent="0.2">
      <c r="B112" s="10" t="s">
        <v>40</v>
      </c>
      <c r="C112" s="4">
        <v>0</v>
      </c>
      <c r="D112" s="4">
        <v>4</v>
      </c>
      <c r="E112" s="4">
        <v>6</v>
      </c>
      <c r="F112" s="4">
        <v>751</v>
      </c>
      <c r="G112" s="4">
        <v>13</v>
      </c>
      <c r="H112" s="4">
        <v>1</v>
      </c>
      <c r="I112" s="4">
        <v>1</v>
      </c>
      <c r="J112" s="4">
        <v>1</v>
      </c>
      <c r="K112" s="4">
        <v>2</v>
      </c>
      <c r="L112" s="4">
        <v>2</v>
      </c>
      <c r="M112" s="4">
        <v>0</v>
      </c>
      <c r="N112" s="4">
        <v>13</v>
      </c>
      <c r="O112" s="4">
        <v>6</v>
      </c>
      <c r="P112" s="4">
        <v>0</v>
      </c>
      <c r="Q112" s="4">
        <v>25</v>
      </c>
      <c r="R112" s="4">
        <v>2</v>
      </c>
      <c r="S112" s="4">
        <v>0</v>
      </c>
      <c r="T112" s="4">
        <v>1</v>
      </c>
      <c r="U112" s="4">
        <v>242</v>
      </c>
      <c r="V112" s="4">
        <v>6</v>
      </c>
      <c r="W112" s="4">
        <v>14</v>
      </c>
      <c r="X112" s="4">
        <v>46</v>
      </c>
      <c r="Y112" s="4">
        <v>2</v>
      </c>
      <c r="Z112" s="4">
        <v>0</v>
      </c>
      <c r="AA112" s="4">
        <v>2</v>
      </c>
      <c r="AB112" s="4">
        <v>199</v>
      </c>
      <c r="AC112" s="4">
        <v>0</v>
      </c>
      <c r="AD112" s="4">
        <v>1</v>
      </c>
      <c r="AE112" s="4">
        <v>4</v>
      </c>
      <c r="AF112" s="4">
        <v>318</v>
      </c>
      <c r="AG112" s="4">
        <v>3</v>
      </c>
      <c r="AH112" s="4">
        <v>5</v>
      </c>
      <c r="AI112" s="4">
        <v>3</v>
      </c>
      <c r="AJ112" s="4">
        <v>2</v>
      </c>
      <c r="AK112" s="4">
        <v>3</v>
      </c>
      <c r="AL112" s="4">
        <v>0</v>
      </c>
      <c r="AM112" s="4">
        <v>1</v>
      </c>
      <c r="AN112" s="4">
        <v>20</v>
      </c>
      <c r="AO112" s="4">
        <v>0</v>
      </c>
      <c r="AP112" s="4">
        <v>3</v>
      </c>
      <c r="AQ112" s="4">
        <v>1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6</v>
      </c>
      <c r="AX112" s="4">
        <v>0</v>
      </c>
      <c r="AY112" s="4">
        <v>0</v>
      </c>
      <c r="AZ112" s="4">
        <v>0</v>
      </c>
      <c r="BA112" s="4">
        <v>0</v>
      </c>
      <c r="BB112" s="4">
        <v>1</v>
      </c>
      <c r="BC112" s="4">
        <v>0</v>
      </c>
      <c r="BD112" s="4">
        <v>1</v>
      </c>
      <c r="BE112" s="4">
        <v>2</v>
      </c>
      <c r="BF112" s="4">
        <v>0</v>
      </c>
      <c r="BG112" s="4">
        <v>0</v>
      </c>
      <c r="BH112" s="4">
        <v>0</v>
      </c>
      <c r="BI112" s="4">
        <v>2</v>
      </c>
      <c r="BJ112" s="4">
        <v>0</v>
      </c>
      <c r="BK112" s="4">
        <v>0</v>
      </c>
    </row>
    <row r="113" spans="1:63" s="1" customFormat="1" ht="9.9" customHeight="1" x14ac:dyDescent="0.2">
      <c r="B113" s="10" t="s">
        <v>42</v>
      </c>
      <c r="C113" s="4">
        <v>0</v>
      </c>
      <c r="D113" s="4">
        <v>7</v>
      </c>
      <c r="E113" s="4">
        <v>2</v>
      </c>
      <c r="F113" s="4">
        <v>1747</v>
      </c>
      <c r="G113" s="4">
        <v>26</v>
      </c>
      <c r="H113" s="4">
        <v>3</v>
      </c>
      <c r="I113" s="4">
        <v>1</v>
      </c>
      <c r="J113" s="4">
        <v>9</v>
      </c>
      <c r="K113" s="4">
        <v>5</v>
      </c>
      <c r="L113" s="4">
        <v>0</v>
      </c>
      <c r="M113" s="4">
        <v>4</v>
      </c>
      <c r="N113" s="4">
        <v>57</v>
      </c>
      <c r="O113" s="4">
        <v>9</v>
      </c>
      <c r="P113" s="4">
        <v>0</v>
      </c>
      <c r="Q113" s="4">
        <v>109</v>
      </c>
      <c r="R113" s="4">
        <v>1</v>
      </c>
      <c r="S113" s="4">
        <v>2</v>
      </c>
      <c r="T113" s="4">
        <v>1</v>
      </c>
      <c r="U113" s="4">
        <v>1012</v>
      </c>
      <c r="V113" s="4">
        <v>7</v>
      </c>
      <c r="W113" s="4">
        <v>11</v>
      </c>
      <c r="X113" s="4">
        <v>51</v>
      </c>
      <c r="Y113" s="4">
        <v>14</v>
      </c>
      <c r="Z113" s="4">
        <v>7</v>
      </c>
      <c r="AA113" s="4">
        <v>7</v>
      </c>
      <c r="AB113" s="4">
        <v>701</v>
      </c>
      <c r="AC113" s="4">
        <v>1</v>
      </c>
      <c r="AD113" s="4">
        <v>28</v>
      </c>
      <c r="AE113" s="4">
        <v>5</v>
      </c>
      <c r="AF113" s="4">
        <v>1463</v>
      </c>
      <c r="AG113" s="4">
        <v>0</v>
      </c>
      <c r="AH113" s="4">
        <v>7</v>
      </c>
      <c r="AI113" s="4">
        <v>10</v>
      </c>
      <c r="AJ113" s="4">
        <v>8</v>
      </c>
      <c r="AK113" s="4">
        <v>9</v>
      </c>
      <c r="AL113" s="4">
        <v>2</v>
      </c>
      <c r="AM113" s="4">
        <v>0</v>
      </c>
      <c r="AN113" s="4">
        <v>41</v>
      </c>
      <c r="AO113" s="4">
        <v>6</v>
      </c>
      <c r="AP113" s="4">
        <v>10</v>
      </c>
      <c r="AQ113" s="4">
        <v>5</v>
      </c>
      <c r="AR113" s="4">
        <v>2</v>
      </c>
      <c r="AS113" s="4">
        <v>1</v>
      </c>
      <c r="AT113" s="4">
        <v>0</v>
      </c>
      <c r="AU113" s="4">
        <v>0</v>
      </c>
      <c r="AV113" s="4">
        <v>0</v>
      </c>
      <c r="AW113" s="4">
        <v>17</v>
      </c>
      <c r="AX113" s="4">
        <v>0</v>
      </c>
      <c r="AY113" s="4">
        <v>0</v>
      </c>
      <c r="AZ113" s="4">
        <v>0</v>
      </c>
      <c r="BA113" s="4">
        <v>1</v>
      </c>
      <c r="BB113" s="4">
        <v>3</v>
      </c>
      <c r="BC113" s="4">
        <v>0</v>
      </c>
      <c r="BD113" s="4">
        <v>0</v>
      </c>
      <c r="BE113" s="4">
        <v>1</v>
      </c>
      <c r="BF113" s="4">
        <v>0</v>
      </c>
      <c r="BG113" s="4">
        <v>0</v>
      </c>
      <c r="BH113" s="4">
        <v>1</v>
      </c>
      <c r="BI113" s="4">
        <v>10</v>
      </c>
      <c r="BJ113" s="4">
        <v>4</v>
      </c>
      <c r="BK113" s="4">
        <v>3</v>
      </c>
    </row>
    <row r="114" spans="1:63" s="1" customFormat="1" ht="9.9" customHeight="1" x14ac:dyDescent="0.2">
      <c r="B114" s="10" t="s">
        <v>60</v>
      </c>
      <c r="C114" s="4">
        <v>5</v>
      </c>
      <c r="D114" s="4">
        <v>50</v>
      </c>
      <c r="E114" s="4">
        <v>36</v>
      </c>
      <c r="F114" s="4">
        <v>11528</v>
      </c>
      <c r="G114" s="4">
        <v>189</v>
      </c>
      <c r="H114" s="4">
        <v>14</v>
      </c>
      <c r="I114" s="4">
        <v>11</v>
      </c>
      <c r="J114" s="4">
        <v>21</v>
      </c>
      <c r="K114" s="4">
        <v>30</v>
      </c>
      <c r="L114" s="4">
        <v>19</v>
      </c>
      <c r="M114" s="4">
        <v>44</v>
      </c>
      <c r="N114" s="4">
        <v>946</v>
      </c>
      <c r="O114" s="4">
        <v>129</v>
      </c>
      <c r="P114" s="4">
        <v>8</v>
      </c>
      <c r="Q114" s="4">
        <v>1058</v>
      </c>
      <c r="R114" s="4">
        <v>14</v>
      </c>
      <c r="S114" s="4">
        <v>43</v>
      </c>
      <c r="T114" s="4">
        <v>37</v>
      </c>
      <c r="U114" s="4">
        <v>7925</v>
      </c>
      <c r="V114" s="4">
        <v>149</v>
      </c>
      <c r="W114" s="4">
        <v>278</v>
      </c>
      <c r="X114" s="4">
        <v>418</v>
      </c>
      <c r="Y114" s="4">
        <v>194</v>
      </c>
      <c r="Z114" s="4">
        <v>38</v>
      </c>
      <c r="AA114" s="4">
        <v>20</v>
      </c>
      <c r="AB114" s="4">
        <v>7705</v>
      </c>
      <c r="AC114" s="4">
        <v>15</v>
      </c>
      <c r="AD114" s="4">
        <v>174</v>
      </c>
      <c r="AE114" s="4">
        <v>30</v>
      </c>
      <c r="AF114" s="4">
        <v>13527</v>
      </c>
      <c r="AG114" s="4">
        <v>13</v>
      </c>
      <c r="AH114" s="4">
        <v>69</v>
      </c>
      <c r="AI114" s="4">
        <v>160</v>
      </c>
      <c r="AJ114" s="4">
        <v>56</v>
      </c>
      <c r="AK114" s="4">
        <v>74</v>
      </c>
      <c r="AL114" s="4">
        <v>4</v>
      </c>
      <c r="AM114" s="4">
        <v>29</v>
      </c>
      <c r="AN114" s="4">
        <v>308</v>
      </c>
      <c r="AO114" s="4">
        <v>27</v>
      </c>
      <c r="AP114" s="4">
        <v>59</v>
      </c>
      <c r="AQ114" s="4">
        <v>36</v>
      </c>
      <c r="AR114" s="4">
        <v>15</v>
      </c>
      <c r="AS114" s="4">
        <v>2</v>
      </c>
      <c r="AT114" s="4">
        <v>1</v>
      </c>
      <c r="AU114" s="4">
        <v>4</v>
      </c>
      <c r="AV114" s="4">
        <v>10</v>
      </c>
      <c r="AW114" s="4">
        <v>72</v>
      </c>
      <c r="AX114" s="4">
        <v>26</v>
      </c>
      <c r="AY114" s="4">
        <v>1</v>
      </c>
      <c r="AZ114" s="4">
        <v>5</v>
      </c>
      <c r="BA114" s="4">
        <v>8</v>
      </c>
      <c r="BB114" s="4">
        <v>16</v>
      </c>
      <c r="BC114" s="4">
        <v>4</v>
      </c>
      <c r="BD114" s="4">
        <v>15</v>
      </c>
      <c r="BE114" s="4">
        <v>19</v>
      </c>
      <c r="BF114" s="4">
        <v>3</v>
      </c>
      <c r="BG114" s="4">
        <v>3</v>
      </c>
      <c r="BH114" s="4">
        <v>29</v>
      </c>
      <c r="BI114" s="4">
        <v>38</v>
      </c>
      <c r="BJ114" s="4">
        <v>9</v>
      </c>
      <c r="BK114" s="4">
        <v>32</v>
      </c>
    </row>
    <row r="115" spans="1:63" s="1" customFormat="1" ht="9.9" customHeight="1" x14ac:dyDescent="0.2">
      <c r="B115" s="10" t="s">
        <v>45</v>
      </c>
      <c r="C115" s="4">
        <v>1</v>
      </c>
      <c r="D115" s="4">
        <v>21</v>
      </c>
      <c r="E115" s="4">
        <v>4</v>
      </c>
      <c r="F115" s="4">
        <v>4681</v>
      </c>
      <c r="G115" s="4">
        <v>41</v>
      </c>
      <c r="H115" s="4">
        <v>54</v>
      </c>
      <c r="I115" s="4">
        <v>0</v>
      </c>
      <c r="J115" s="4">
        <v>5</v>
      </c>
      <c r="K115" s="4">
        <v>12</v>
      </c>
      <c r="L115" s="4">
        <v>2</v>
      </c>
      <c r="M115" s="4">
        <v>77</v>
      </c>
      <c r="N115" s="4">
        <v>495</v>
      </c>
      <c r="O115" s="4">
        <v>35</v>
      </c>
      <c r="P115" s="4">
        <v>4</v>
      </c>
      <c r="Q115" s="4">
        <v>388</v>
      </c>
      <c r="R115" s="4">
        <v>19</v>
      </c>
      <c r="S115" s="4">
        <v>26</v>
      </c>
      <c r="T115" s="4">
        <v>5</v>
      </c>
      <c r="U115" s="4">
        <v>2484</v>
      </c>
      <c r="V115" s="4">
        <v>48</v>
      </c>
      <c r="W115" s="4">
        <v>185</v>
      </c>
      <c r="X115" s="4">
        <v>129</v>
      </c>
      <c r="Y115" s="4">
        <v>286</v>
      </c>
      <c r="Z115" s="4">
        <v>17</v>
      </c>
      <c r="AA115" s="4">
        <v>1</v>
      </c>
      <c r="AB115" s="4">
        <v>1678</v>
      </c>
      <c r="AC115" s="4">
        <v>16</v>
      </c>
      <c r="AD115" s="4">
        <v>149</v>
      </c>
      <c r="AE115" s="4">
        <v>21</v>
      </c>
      <c r="AF115" s="4">
        <v>2597</v>
      </c>
      <c r="AG115" s="4">
        <v>36</v>
      </c>
      <c r="AH115" s="4">
        <v>15</v>
      </c>
      <c r="AI115" s="4">
        <v>52</v>
      </c>
      <c r="AJ115" s="4">
        <v>10</v>
      </c>
      <c r="AK115" s="4">
        <v>9</v>
      </c>
      <c r="AL115" s="4">
        <v>4</v>
      </c>
      <c r="AM115" s="4">
        <v>7</v>
      </c>
      <c r="AN115" s="4">
        <v>145</v>
      </c>
      <c r="AO115" s="4">
        <v>8</v>
      </c>
      <c r="AP115" s="4">
        <v>13</v>
      </c>
      <c r="AQ115" s="4">
        <v>14</v>
      </c>
      <c r="AR115" s="4">
        <v>9</v>
      </c>
      <c r="AS115" s="4">
        <v>3</v>
      </c>
      <c r="AT115" s="4">
        <v>0</v>
      </c>
      <c r="AU115" s="4">
        <v>1</v>
      </c>
      <c r="AV115" s="4">
        <v>1</v>
      </c>
      <c r="AW115" s="4">
        <v>15</v>
      </c>
      <c r="AX115" s="4">
        <v>7</v>
      </c>
      <c r="AY115" s="4">
        <v>0</v>
      </c>
      <c r="AZ115" s="4">
        <v>4</v>
      </c>
      <c r="BA115" s="4">
        <v>7</v>
      </c>
      <c r="BB115" s="4">
        <v>34</v>
      </c>
      <c r="BC115" s="4">
        <v>4</v>
      </c>
      <c r="BD115" s="4">
        <v>8</v>
      </c>
      <c r="BE115" s="4">
        <v>2</v>
      </c>
      <c r="BF115" s="4">
        <v>2</v>
      </c>
      <c r="BG115" s="4">
        <v>1</v>
      </c>
      <c r="BH115" s="4">
        <v>16</v>
      </c>
      <c r="BI115" s="4">
        <v>12</v>
      </c>
      <c r="BJ115" s="4">
        <v>2</v>
      </c>
      <c r="BK115" s="4">
        <v>91</v>
      </c>
    </row>
    <row r="116" spans="1:63" s="1" customFormat="1" ht="9.9" customHeight="1" x14ac:dyDescent="0.2">
      <c r="B116" s="10" t="s">
        <v>46</v>
      </c>
      <c r="C116" s="4">
        <v>6</v>
      </c>
      <c r="D116" s="4">
        <v>21</v>
      </c>
      <c r="E116" s="4">
        <v>11</v>
      </c>
      <c r="F116" s="4">
        <v>10820</v>
      </c>
      <c r="G116" s="4">
        <v>131</v>
      </c>
      <c r="H116" s="4">
        <v>10</v>
      </c>
      <c r="I116" s="4">
        <v>8</v>
      </c>
      <c r="J116" s="4">
        <v>10</v>
      </c>
      <c r="K116" s="4">
        <v>13</v>
      </c>
      <c r="L116" s="4">
        <v>7</v>
      </c>
      <c r="M116" s="4">
        <v>23</v>
      </c>
      <c r="N116" s="4">
        <v>776</v>
      </c>
      <c r="O116" s="4">
        <v>52</v>
      </c>
      <c r="P116" s="4">
        <v>2</v>
      </c>
      <c r="Q116" s="4">
        <v>856</v>
      </c>
      <c r="R116" s="4">
        <v>117</v>
      </c>
      <c r="S116" s="4">
        <v>101</v>
      </c>
      <c r="T116" s="4">
        <v>10</v>
      </c>
      <c r="U116" s="4">
        <v>5020</v>
      </c>
      <c r="V116" s="4">
        <v>67</v>
      </c>
      <c r="W116" s="4">
        <v>208</v>
      </c>
      <c r="X116" s="4">
        <v>198</v>
      </c>
      <c r="Y116" s="4">
        <v>95</v>
      </c>
      <c r="Z116" s="4">
        <v>13</v>
      </c>
      <c r="AA116" s="4">
        <v>5</v>
      </c>
      <c r="AB116" s="4">
        <v>5543</v>
      </c>
      <c r="AC116" s="4">
        <v>5</v>
      </c>
      <c r="AD116" s="4">
        <v>58</v>
      </c>
      <c r="AE116" s="4">
        <v>90</v>
      </c>
      <c r="AF116" s="4">
        <v>8962</v>
      </c>
      <c r="AG116" s="4">
        <v>16</v>
      </c>
      <c r="AH116" s="4">
        <v>49</v>
      </c>
      <c r="AI116" s="4">
        <v>77</v>
      </c>
      <c r="AJ116" s="4">
        <v>46</v>
      </c>
      <c r="AK116" s="4">
        <v>41</v>
      </c>
      <c r="AL116" s="4">
        <v>1</v>
      </c>
      <c r="AM116" s="4">
        <v>29</v>
      </c>
      <c r="AN116" s="4">
        <v>270</v>
      </c>
      <c r="AO116" s="4">
        <v>11</v>
      </c>
      <c r="AP116" s="4">
        <v>20</v>
      </c>
      <c r="AQ116" s="4">
        <v>24</v>
      </c>
      <c r="AR116" s="4">
        <v>8</v>
      </c>
      <c r="AS116" s="4">
        <v>2</v>
      </c>
      <c r="AT116" s="4">
        <v>4</v>
      </c>
      <c r="AU116" s="4">
        <v>2</v>
      </c>
      <c r="AV116" s="4">
        <v>3</v>
      </c>
      <c r="AW116" s="4">
        <v>51</v>
      </c>
      <c r="AX116" s="4">
        <v>16</v>
      </c>
      <c r="AY116" s="4">
        <v>2</v>
      </c>
      <c r="AZ116" s="4">
        <v>3</v>
      </c>
      <c r="BA116" s="4">
        <v>2</v>
      </c>
      <c r="BB116" s="4">
        <v>14</v>
      </c>
      <c r="BC116" s="4">
        <v>9</v>
      </c>
      <c r="BD116" s="4">
        <v>9</v>
      </c>
      <c r="BE116" s="4">
        <v>7</v>
      </c>
      <c r="BF116" s="4">
        <v>6</v>
      </c>
      <c r="BG116" s="4">
        <v>0</v>
      </c>
      <c r="BH116" s="4">
        <v>20</v>
      </c>
      <c r="BI116" s="4">
        <v>21</v>
      </c>
      <c r="BJ116" s="4">
        <v>7</v>
      </c>
      <c r="BK116" s="4">
        <v>15</v>
      </c>
    </row>
    <row r="117" spans="1:63" s="1" customFormat="1" ht="9.9" customHeight="1" x14ac:dyDescent="0.2">
      <c r="A117" s="6" t="s">
        <v>15</v>
      </c>
      <c r="B117" s="10"/>
      <c r="C117" s="4">
        <v>12</v>
      </c>
      <c r="D117" s="4">
        <v>103</v>
      </c>
      <c r="E117" s="4">
        <v>59</v>
      </c>
      <c r="F117" s="4">
        <v>29527</v>
      </c>
      <c r="G117" s="4">
        <v>400</v>
      </c>
      <c r="H117" s="4">
        <v>82</v>
      </c>
      <c r="I117" s="4">
        <v>21</v>
      </c>
      <c r="J117" s="4">
        <v>46</v>
      </c>
      <c r="K117" s="4">
        <v>62</v>
      </c>
      <c r="L117" s="4">
        <v>30</v>
      </c>
      <c r="M117" s="4">
        <v>148</v>
      </c>
      <c r="N117" s="4">
        <v>2287</v>
      </c>
      <c r="O117" s="4">
        <v>231</v>
      </c>
      <c r="P117" s="4">
        <v>14</v>
      </c>
      <c r="Q117" s="4">
        <v>2436</v>
      </c>
      <c r="R117" s="4">
        <v>153</v>
      </c>
      <c r="S117" s="4">
        <v>172</v>
      </c>
      <c r="T117" s="4">
        <v>54</v>
      </c>
      <c r="U117" s="4">
        <v>16683</v>
      </c>
      <c r="V117" s="4">
        <v>277</v>
      </c>
      <c r="W117" s="4">
        <v>696</v>
      </c>
      <c r="X117" s="4">
        <v>842</v>
      </c>
      <c r="Y117" s="4">
        <v>591</v>
      </c>
      <c r="Z117" s="4">
        <v>75</v>
      </c>
      <c r="AA117" s="4">
        <v>35</v>
      </c>
      <c r="AB117" s="4">
        <v>15826</v>
      </c>
      <c r="AC117" s="4">
        <v>37</v>
      </c>
      <c r="AD117" s="4">
        <v>410</v>
      </c>
      <c r="AE117" s="4">
        <v>150</v>
      </c>
      <c r="AF117" s="4">
        <v>26867</v>
      </c>
      <c r="AG117" s="4">
        <v>68</v>
      </c>
      <c r="AH117" s="4">
        <v>145</v>
      </c>
      <c r="AI117" s="4">
        <v>302</v>
      </c>
      <c r="AJ117" s="4">
        <v>122</v>
      </c>
      <c r="AK117" s="4">
        <v>136</v>
      </c>
      <c r="AL117" s="4">
        <v>11</v>
      </c>
      <c r="AM117" s="4">
        <v>66</v>
      </c>
      <c r="AN117" s="4">
        <v>784</v>
      </c>
      <c r="AO117" s="4">
        <v>52</v>
      </c>
      <c r="AP117" s="4">
        <v>105</v>
      </c>
      <c r="AQ117" s="4">
        <v>80</v>
      </c>
      <c r="AR117" s="4">
        <v>34</v>
      </c>
      <c r="AS117" s="4">
        <v>8</v>
      </c>
      <c r="AT117" s="4">
        <v>5</v>
      </c>
      <c r="AU117" s="4">
        <v>7</v>
      </c>
      <c r="AV117" s="4">
        <v>14</v>
      </c>
      <c r="AW117" s="4">
        <v>161</v>
      </c>
      <c r="AX117" s="4">
        <v>49</v>
      </c>
      <c r="AY117" s="4">
        <v>3</v>
      </c>
      <c r="AZ117" s="4">
        <v>12</v>
      </c>
      <c r="BA117" s="4">
        <v>18</v>
      </c>
      <c r="BB117" s="4">
        <v>68</v>
      </c>
      <c r="BC117" s="4">
        <v>17</v>
      </c>
      <c r="BD117" s="4">
        <v>33</v>
      </c>
      <c r="BE117" s="4">
        <v>31</v>
      </c>
      <c r="BF117" s="4">
        <v>11</v>
      </c>
      <c r="BG117" s="4">
        <v>4</v>
      </c>
      <c r="BH117" s="4">
        <v>66</v>
      </c>
      <c r="BI117" s="4">
        <v>83</v>
      </c>
      <c r="BJ117" s="4">
        <v>22</v>
      </c>
      <c r="BK117" s="4">
        <v>141</v>
      </c>
    </row>
    <row r="118" spans="1:63" s="7" customFormat="1" ht="9.9" customHeight="1" x14ac:dyDescent="0.2">
      <c r="B118" s="11" t="s">
        <v>16</v>
      </c>
      <c r="C118" s="8">
        <f t="shared" ref="C118:AH118" si="24">C117/ 101148</f>
        <v>1.1863803535413454E-4</v>
      </c>
      <c r="D118" s="8">
        <f t="shared" si="24"/>
        <v>1.0183098034563215E-3</v>
      </c>
      <c r="E118" s="8">
        <f t="shared" si="24"/>
        <v>5.8330367382449476E-4</v>
      </c>
      <c r="F118" s="8">
        <f t="shared" si="24"/>
        <v>0.29191877249179421</v>
      </c>
      <c r="G118" s="8">
        <f t="shared" si="24"/>
        <v>3.9546011784711513E-3</v>
      </c>
      <c r="H118" s="8">
        <f t="shared" si="24"/>
        <v>8.1069324158658594E-4</v>
      </c>
      <c r="I118" s="8">
        <f t="shared" si="24"/>
        <v>2.0761656186973543E-4</v>
      </c>
      <c r="J118" s="8">
        <f t="shared" si="24"/>
        <v>4.5477913552418236E-4</v>
      </c>
      <c r="K118" s="8">
        <f t="shared" si="24"/>
        <v>6.1296318266302848E-4</v>
      </c>
      <c r="L118" s="8">
        <f t="shared" si="24"/>
        <v>2.9659508838533635E-4</v>
      </c>
      <c r="M118" s="8">
        <f t="shared" si="24"/>
        <v>1.4632024360343259E-3</v>
      </c>
      <c r="N118" s="8">
        <f t="shared" si="24"/>
        <v>2.2610432237908807E-2</v>
      </c>
      <c r="O118" s="8">
        <f t="shared" si="24"/>
        <v>2.2837821805670898E-3</v>
      </c>
      <c r="P118" s="8">
        <f t="shared" si="24"/>
        <v>1.3841104124649029E-4</v>
      </c>
      <c r="Q118" s="8">
        <f t="shared" si="24"/>
        <v>2.4083521176889312E-2</v>
      </c>
      <c r="R118" s="8">
        <f t="shared" si="24"/>
        <v>1.5126349507652154E-3</v>
      </c>
      <c r="S118" s="8">
        <f t="shared" si="24"/>
        <v>1.700478506742595E-3</v>
      </c>
      <c r="T118" s="8">
        <f t="shared" si="24"/>
        <v>5.3387115909360537E-4</v>
      </c>
      <c r="U118" s="8">
        <f t="shared" si="24"/>
        <v>0.16493652865108555</v>
      </c>
      <c r="V118" s="8">
        <f t="shared" si="24"/>
        <v>2.7385613160912721E-3</v>
      </c>
      <c r="W118" s="8">
        <f t="shared" si="24"/>
        <v>6.8810060505398027E-3</v>
      </c>
      <c r="X118" s="8">
        <f t="shared" si="24"/>
        <v>8.3244354806817737E-3</v>
      </c>
      <c r="Y118" s="8">
        <f t="shared" si="24"/>
        <v>5.842923241191126E-3</v>
      </c>
      <c r="Z118" s="8">
        <f t="shared" si="24"/>
        <v>7.4148772096334088E-4</v>
      </c>
      <c r="AA118" s="8">
        <f t="shared" si="24"/>
        <v>3.4602760311622574E-4</v>
      </c>
      <c r="AB118" s="8">
        <f t="shared" si="24"/>
        <v>0.1564637956262111</v>
      </c>
      <c r="AC118" s="8">
        <f t="shared" si="24"/>
        <v>3.6580060900858147E-4</v>
      </c>
      <c r="AD118" s="8">
        <f t="shared" si="24"/>
        <v>4.0534662079329299E-3</v>
      </c>
      <c r="AE118" s="8">
        <f t="shared" si="24"/>
        <v>1.4829754419266818E-3</v>
      </c>
      <c r="AF118" s="8">
        <f t="shared" si="24"/>
        <v>0.26562067465496103</v>
      </c>
      <c r="AG118" s="8">
        <f t="shared" si="24"/>
        <v>6.7228220034009571E-4</v>
      </c>
      <c r="AH118" s="8">
        <f t="shared" si="24"/>
        <v>1.4335429271957923E-3</v>
      </c>
      <c r="AI118" s="8">
        <f t="shared" ref="AI118:BK118" si="25">AI117/ 101148</f>
        <v>2.985723889745719E-3</v>
      </c>
      <c r="AJ118" s="8">
        <f t="shared" si="25"/>
        <v>1.2061533594337011E-3</v>
      </c>
      <c r="AK118" s="8">
        <f t="shared" si="25"/>
        <v>1.3445644006801914E-3</v>
      </c>
      <c r="AL118" s="8">
        <f t="shared" si="25"/>
        <v>1.0875153240795666E-4</v>
      </c>
      <c r="AM118" s="8">
        <f t="shared" si="25"/>
        <v>6.5250919444773993E-4</v>
      </c>
      <c r="AN118" s="8">
        <f t="shared" si="25"/>
        <v>7.7510183098034565E-3</v>
      </c>
      <c r="AO118" s="8">
        <f t="shared" si="25"/>
        <v>5.140981532012497E-4</v>
      </c>
      <c r="AP118" s="8">
        <f t="shared" si="25"/>
        <v>1.0380828093486771E-3</v>
      </c>
      <c r="AQ118" s="8">
        <f t="shared" si="25"/>
        <v>7.9092023569423027E-4</v>
      </c>
      <c r="AR118" s="8">
        <f t="shared" si="25"/>
        <v>3.3614110017004785E-4</v>
      </c>
      <c r="AS118" s="8">
        <f t="shared" si="25"/>
        <v>7.9092023569423019E-5</v>
      </c>
      <c r="AT118" s="8">
        <f t="shared" si="25"/>
        <v>4.9432514730889392E-5</v>
      </c>
      <c r="AU118" s="8">
        <f t="shared" si="25"/>
        <v>6.9205520623245143E-5</v>
      </c>
      <c r="AV118" s="8">
        <f t="shared" si="25"/>
        <v>1.3841104124649029E-4</v>
      </c>
      <c r="AW118" s="8">
        <f t="shared" si="25"/>
        <v>1.5917269743346383E-3</v>
      </c>
      <c r="AX118" s="8">
        <f t="shared" si="25"/>
        <v>4.8443864436271603E-4</v>
      </c>
      <c r="AY118" s="8">
        <f t="shared" si="25"/>
        <v>2.9659508838533634E-5</v>
      </c>
      <c r="AZ118" s="8">
        <f t="shared" si="25"/>
        <v>1.1863803535413454E-4</v>
      </c>
      <c r="BA118" s="8">
        <f t="shared" si="25"/>
        <v>1.7795705303120182E-4</v>
      </c>
      <c r="BB118" s="8">
        <f t="shared" si="25"/>
        <v>6.7228220034009571E-4</v>
      </c>
      <c r="BC118" s="8">
        <f t="shared" si="25"/>
        <v>1.6807055008502393E-4</v>
      </c>
      <c r="BD118" s="8">
        <f t="shared" si="25"/>
        <v>3.2625459722386996E-4</v>
      </c>
      <c r="BE118" s="8">
        <f t="shared" si="25"/>
        <v>3.0648159133151424E-4</v>
      </c>
      <c r="BF118" s="8">
        <f t="shared" si="25"/>
        <v>1.0875153240795666E-4</v>
      </c>
      <c r="BG118" s="8">
        <f t="shared" si="25"/>
        <v>3.9546011784711509E-5</v>
      </c>
      <c r="BH118" s="8">
        <f t="shared" si="25"/>
        <v>6.5250919444773993E-4</v>
      </c>
      <c r="BI118" s="8">
        <f t="shared" si="25"/>
        <v>8.2057974453276388E-4</v>
      </c>
      <c r="BJ118" s="8">
        <f t="shared" si="25"/>
        <v>2.1750306481591332E-4</v>
      </c>
      <c r="BK118" s="8">
        <f t="shared" si="25"/>
        <v>1.3939969154110807E-3</v>
      </c>
    </row>
    <row r="119" spans="1:63" s="1" customFormat="1" ht="5.0999999999999996" customHeight="1" x14ac:dyDescent="0.2">
      <c r="B119" s="1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</row>
    <row r="120" spans="1:63" s="1" customFormat="1" ht="9.9" customHeight="1" x14ac:dyDescent="0.2">
      <c r="A120" s="3" t="s">
        <v>61</v>
      </c>
      <c r="B120" s="1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</row>
    <row r="121" spans="1:63" s="1" customFormat="1" ht="9.9" customHeight="1" x14ac:dyDescent="0.2">
      <c r="B121" s="10" t="s">
        <v>55</v>
      </c>
      <c r="C121" s="4">
        <v>37</v>
      </c>
      <c r="D121" s="4">
        <v>287</v>
      </c>
      <c r="E121" s="4">
        <v>106</v>
      </c>
      <c r="F121" s="4">
        <v>52195</v>
      </c>
      <c r="G121" s="4">
        <v>283</v>
      </c>
      <c r="H121" s="4">
        <v>426</v>
      </c>
      <c r="I121" s="4">
        <v>43</v>
      </c>
      <c r="J121" s="4">
        <v>66</v>
      </c>
      <c r="K121" s="4">
        <v>51</v>
      </c>
      <c r="L121" s="4">
        <v>24</v>
      </c>
      <c r="M121" s="4">
        <v>337</v>
      </c>
      <c r="N121" s="4">
        <v>8162</v>
      </c>
      <c r="O121" s="4">
        <v>213</v>
      </c>
      <c r="P121" s="4">
        <v>32</v>
      </c>
      <c r="Q121" s="4">
        <v>8791</v>
      </c>
      <c r="R121" s="4">
        <v>226</v>
      </c>
      <c r="S121" s="4">
        <v>752</v>
      </c>
      <c r="T121" s="4">
        <v>83</v>
      </c>
      <c r="U121" s="4">
        <v>40243</v>
      </c>
      <c r="V121" s="4">
        <v>1320</v>
      </c>
      <c r="W121" s="4">
        <v>1178</v>
      </c>
      <c r="X121" s="4">
        <v>901</v>
      </c>
      <c r="Y121" s="4">
        <v>946</v>
      </c>
      <c r="Z121" s="4">
        <v>99</v>
      </c>
      <c r="AA121" s="4">
        <v>58</v>
      </c>
      <c r="AB121" s="4">
        <v>8618</v>
      </c>
      <c r="AC121" s="4">
        <v>435</v>
      </c>
      <c r="AD121" s="4">
        <v>625</v>
      </c>
      <c r="AE121" s="4">
        <v>214</v>
      </c>
      <c r="AF121" s="4">
        <v>34344</v>
      </c>
      <c r="AG121" s="4">
        <v>28</v>
      </c>
      <c r="AH121" s="4">
        <v>128</v>
      </c>
      <c r="AI121" s="4">
        <v>396</v>
      </c>
      <c r="AJ121" s="4">
        <v>186</v>
      </c>
      <c r="AK121" s="4">
        <v>73</v>
      </c>
      <c r="AL121" s="4">
        <v>31</v>
      </c>
      <c r="AM121" s="4">
        <v>134</v>
      </c>
      <c r="AN121" s="4">
        <v>921</v>
      </c>
      <c r="AO121" s="4">
        <v>68</v>
      </c>
      <c r="AP121" s="4">
        <v>92</v>
      </c>
      <c r="AQ121" s="4">
        <v>75</v>
      </c>
      <c r="AR121" s="4">
        <v>40</v>
      </c>
      <c r="AS121" s="4">
        <v>15</v>
      </c>
      <c r="AT121" s="4">
        <v>6</v>
      </c>
      <c r="AU121" s="4">
        <v>14</v>
      </c>
      <c r="AV121" s="4">
        <v>25</v>
      </c>
      <c r="AW121" s="4">
        <v>148</v>
      </c>
      <c r="AX121" s="4">
        <v>42</v>
      </c>
      <c r="AY121" s="4">
        <v>7</v>
      </c>
      <c r="AZ121" s="4">
        <v>11</v>
      </c>
      <c r="BA121" s="4">
        <v>26</v>
      </c>
      <c r="BB121" s="4">
        <v>36</v>
      </c>
      <c r="BC121" s="4">
        <v>41</v>
      </c>
      <c r="BD121" s="4">
        <v>31</v>
      </c>
      <c r="BE121" s="4">
        <v>13</v>
      </c>
      <c r="BF121" s="4">
        <v>26</v>
      </c>
      <c r="BG121" s="4">
        <v>16</v>
      </c>
      <c r="BH121" s="4">
        <v>107</v>
      </c>
      <c r="BI121" s="4">
        <v>126</v>
      </c>
      <c r="BJ121" s="4">
        <v>39</v>
      </c>
      <c r="BK121" s="4">
        <v>129</v>
      </c>
    </row>
    <row r="122" spans="1:63" s="1" customFormat="1" ht="9.9" customHeight="1" x14ac:dyDescent="0.2">
      <c r="A122" s="6" t="s">
        <v>15</v>
      </c>
      <c r="B122" s="10"/>
      <c r="C122" s="4">
        <v>37</v>
      </c>
      <c r="D122" s="4">
        <v>287</v>
      </c>
      <c r="E122" s="4">
        <v>106</v>
      </c>
      <c r="F122" s="4">
        <v>52195</v>
      </c>
      <c r="G122" s="4">
        <v>283</v>
      </c>
      <c r="H122" s="4">
        <v>426</v>
      </c>
      <c r="I122" s="4">
        <v>43</v>
      </c>
      <c r="J122" s="4">
        <v>66</v>
      </c>
      <c r="K122" s="4">
        <v>51</v>
      </c>
      <c r="L122" s="4">
        <v>24</v>
      </c>
      <c r="M122" s="4">
        <v>337</v>
      </c>
      <c r="N122" s="4">
        <v>8162</v>
      </c>
      <c r="O122" s="4">
        <v>213</v>
      </c>
      <c r="P122" s="4">
        <v>32</v>
      </c>
      <c r="Q122" s="4">
        <v>8791</v>
      </c>
      <c r="R122" s="4">
        <v>226</v>
      </c>
      <c r="S122" s="4">
        <v>752</v>
      </c>
      <c r="T122" s="4">
        <v>83</v>
      </c>
      <c r="U122" s="4">
        <v>40243</v>
      </c>
      <c r="V122" s="4">
        <v>1320</v>
      </c>
      <c r="W122" s="4">
        <v>1178</v>
      </c>
      <c r="X122" s="4">
        <v>901</v>
      </c>
      <c r="Y122" s="4">
        <v>946</v>
      </c>
      <c r="Z122" s="4">
        <v>99</v>
      </c>
      <c r="AA122" s="4">
        <v>58</v>
      </c>
      <c r="AB122" s="4">
        <v>8618</v>
      </c>
      <c r="AC122" s="4">
        <v>435</v>
      </c>
      <c r="AD122" s="4">
        <v>625</v>
      </c>
      <c r="AE122" s="4">
        <v>214</v>
      </c>
      <c r="AF122" s="4">
        <v>34344</v>
      </c>
      <c r="AG122" s="4">
        <v>28</v>
      </c>
      <c r="AH122" s="4">
        <v>128</v>
      </c>
      <c r="AI122" s="4">
        <v>396</v>
      </c>
      <c r="AJ122" s="4">
        <v>186</v>
      </c>
      <c r="AK122" s="4">
        <v>73</v>
      </c>
      <c r="AL122" s="4">
        <v>31</v>
      </c>
      <c r="AM122" s="4">
        <v>134</v>
      </c>
      <c r="AN122" s="4">
        <v>921</v>
      </c>
      <c r="AO122" s="4">
        <v>68</v>
      </c>
      <c r="AP122" s="4">
        <v>92</v>
      </c>
      <c r="AQ122" s="4">
        <v>75</v>
      </c>
      <c r="AR122" s="4">
        <v>40</v>
      </c>
      <c r="AS122" s="4">
        <v>15</v>
      </c>
      <c r="AT122" s="4">
        <v>6</v>
      </c>
      <c r="AU122" s="4">
        <v>14</v>
      </c>
      <c r="AV122" s="4">
        <v>25</v>
      </c>
      <c r="AW122" s="4">
        <v>148</v>
      </c>
      <c r="AX122" s="4">
        <v>42</v>
      </c>
      <c r="AY122" s="4">
        <v>7</v>
      </c>
      <c r="AZ122" s="4">
        <v>11</v>
      </c>
      <c r="BA122" s="4">
        <v>26</v>
      </c>
      <c r="BB122" s="4">
        <v>36</v>
      </c>
      <c r="BC122" s="4">
        <v>41</v>
      </c>
      <c r="BD122" s="4">
        <v>31</v>
      </c>
      <c r="BE122" s="4">
        <v>13</v>
      </c>
      <c r="BF122" s="4">
        <v>26</v>
      </c>
      <c r="BG122" s="4">
        <v>16</v>
      </c>
      <c r="BH122" s="4">
        <v>107</v>
      </c>
      <c r="BI122" s="4">
        <v>126</v>
      </c>
      <c r="BJ122" s="4">
        <v>39</v>
      </c>
      <c r="BK122" s="4">
        <v>129</v>
      </c>
    </row>
    <row r="123" spans="1:63" s="7" customFormat="1" ht="9.9" customHeight="1" x14ac:dyDescent="0.2">
      <c r="B123" s="11" t="s">
        <v>16</v>
      </c>
      <c r="C123" s="8">
        <f t="shared" ref="C123:AH123" si="26">C122/ 164550</f>
        <v>2.2485566697052567E-4</v>
      </c>
      <c r="D123" s="8">
        <f t="shared" si="26"/>
        <v>1.7441507140686721E-3</v>
      </c>
      <c r="E123" s="8">
        <f t="shared" si="26"/>
        <v>6.4418109996961415E-4</v>
      </c>
      <c r="F123" s="8">
        <f t="shared" si="26"/>
        <v>0.31719841993315101</v>
      </c>
      <c r="G123" s="8">
        <f t="shared" si="26"/>
        <v>1.7198419933151018E-3</v>
      </c>
      <c r="H123" s="8">
        <f t="shared" si="26"/>
        <v>2.5888787602552418E-3</v>
      </c>
      <c r="I123" s="8">
        <f t="shared" si="26"/>
        <v>2.6131874810088118E-4</v>
      </c>
      <c r="J123" s="8">
        <f t="shared" si="26"/>
        <v>4.0109389243391067E-4</v>
      </c>
      <c r="K123" s="8">
        <f t="shared" si="26"/>
        <v>3.0993618960802185E-4</v>
      </c>
      <c r="L123" s="8">
        <f t="shared" si="26"/>
        <v>1.4585232452142205E-4</v>
      </c>
      <c r="M123" s="8">
        <f t="shared" si="26"/>
        <v>2.0480097234883013E-3</v>
      </c>
      <c r="N123" s="8">
        <f t="shared" si="26"/>
        <v>4.9601944697660286E-2</v>
      </c>
      <c r="O123" s="8">
        <f t="shared" si="26"/>
        <v>1.2944393801276209E-3</v>
      </c>
      <c r="P123" s="8">
        <f t="shared" si="26"/>
        <v>1.9446976602856275E-4</v>
      </c>
      <c r="Q123" s="8">
        <f t="shared" si="26"/>
        <v>5.3424491036159219E-2</v>
      </c>
      <c r="R123" s="8">
        <f t="shared" si="26"/>
        <v>1.3734427225767245E-3</v>
      </c>
      <c r="S123" s="8">
        <f t="shared" si="26"/>
        <v>4.5700395016712242E-3</v>
      </c>
      <c r="T123" s="8">
        <f t="shared" si="26"/>
        <v>5.044059556365846E-4</v>
      </c>
      <c r="U123" s="8">
        <f t="shared" si="26"/>
        <v>0.24456396232148284</v>
      </c>
      <c r="V123" s="8">
        <f t="shared" si="26"/>
        <v>8.0218778486782129E-3</v>
      </c>
      <c r="W123" s="8">
        <f t="shared" si="26"/>
        <v>7.158918261926466E-3</v>
      </c>
      <c r="X123" s="8">
        <f t="shared" si="26"/>
        <v>5.4755393497417197E-3</v>
      </c>
      <c r="Y123" s="8">
        <f t="shared" si="26"/>
        <v>5.7490124582193864E-3</v>
      </c>
      <c r="Z123" s="8">
        <f t="shared" si="26"/>
        <v>6.0164083865086595E-4</v>
      </c>
      <c r="AA123" s="8">
        <f t="shared" si="26"/>
        <v>3.5247645092677E-4</v>
      </c>
      <c r="AB123" s="8">
        <f t="shared" si="26"/>
        <v>5.2373138863567308E-2</v>
      </c>
      <c r="AC123" s="8">
        <f t="shared" si="26"/>
        <v>2.643573381950775E-3</v>
      </c>
      <c r="AD123" s="8">
        <f t="shared" si="26"/>
        <v>3.798237617745366E-3</v>
      </c>
      <c r="AE123" s="8">
        <f t="shared" si="26"/>
        <v>1.3005165603160135E-3</v>
      </c>
      <c r="AF123" s="8">
        <f t="shared" si="26"/>
        <v>0.20871467639015498</v>
      </c>
      <c r="AG123" s="8">
        <f t="shared" si="26"/>
        <v>1.7016104527499241E-4</v>
      </c>
      <c r="AH123" s="8">
        <f t="shared" si="26"/>
        <v>7.77879064114251E-4</v>
      </c>
      <c r="AI123" s="8">
        <f t="shared" ref="AI123:BK123" si="27">AI122/ 164550</f>
        <v>2.4065633546034638E-3</v>
      </c>
      <c r="AJ123" s="8">
        <f t="shared" si="27"/>
        <v>1.1303555150410209E-3</v>
      </c>
      <c r="AK123" s="8">
        <f t="shared" si="27"/>
        <v>4.4363415375265876E-4</v>
      </c>
      <c r="AL123" s="8">
        <f t="shared" si="27"/>
        <v>1.8839258584017017E-4</v>
      </c>
      <c r="AM123" s="8">
        <f t="shared" si="27"/>
        <v>8.1434214524460651E-4</v>
      </c>
      <c r="AN123" s="8">
        <f t="shared" si="27"/>
        <v>5.5970829535095714E-3</v>
      </c>
      <c r="AO123" s="8">
        <f t="shared" si="27"/>
        <v>4.1324825281069584E-4</v>
      </c>
      <c r="AP123" s="8">
        <f t="shared" si="27"/>
        <v>5.5910057733211786E-4</v>
      </c>
      <c r="AQ123" s="8">
        <f t="shared" si="27"/>
        <v>4.5578851412944393E-4</v>
      </c>
      <c r="AR123" s="8">
        <f t="shared" si="27"/>
        <v>2.4308720753570342E-4</v>
      </c>
      <c r="AS123" s="8">
        <f t="shared" si="27"/>
        <v>9.1157702825888791E-5</v>
      </c>
      <c r="AT123" s="8">
        <f t="shared" si="27"/>
        <v>3.6463081130355512E-5</v>
      </c>
      <c r="AU123" s="8">
        <f t="shared" si="27"/>
        <v>8.5080522637496207E-5</v>
      </c>
      <c r="AV123" s="8">
        <f t="shared" si="27"/>
        <v>1.5192950470981463E-4</v>
      </c>
      <c r="AW123" s="8">
        <f t="shared" si="27"/>
        <v>8.9942266788210269E-4</v>
      </c>
      <c r="AX123" s="8">
        <f t="shared" si="27"/>
        <v>2.5524156791248859E-4</v>
      </c>
      <c r="AY123" s="8">
        <f t="shared" si="27"/>
        <v>4.2540261318748103E-5</v>
      </c>
      <c r="AZ123" s="8">
        <f t="shared" si="27"/>
        <v>6.684898207231844E-5</v>
      </c>
      <c r="BA123" s="8">
        <f t="shared" si="27"/>
        <v>1.5800668489820724E-4</v>
      </c>
      <c r="BB123" s="8">
        <f t="shared" si="27"/>
        <v>2.1877848678213309E-4</v>
      </c>
      <c r="BC123" s="8">
        <f t="shared" si="27"/>
        <v>2.4916438772409601E-4</v>
      </c>
      <c r="BD123" s="8">
        <f t="shared" si="27"/>
        <v>1.8839258584017017E-4</v>
      </c>
      <c r="BE123" s="8">
        <f t="shared" si="27"/>
        <v>7.9003342449103622E-5</v>
      </c>
      <c r="BF123" s="8">
        <f t="shared" si="27"/>
        <v>1.5800668489820724E-4</v>
      </c>
      <c r="BG123" s="8">
        <f t="shared" si="27"/>
        <v>9.7234883014281375E-5</v>
      </c>
      <c r="BH123" s="8">
        <f t="shared" si="27"/>
        <v>6.5025828015800673E-4</v>
      </c>
      <c r="BI123" s="8">
        <f t="shared" si="27"/>
        <v>7.6572470373746583E-4</v>
      </c>
      <c r="BJ123" s="8">
        <f t="shared" si="27"/>
        <v>2.3701002734731084E-4</v>
      </c>
      <c r="BK123" s="8">
        <f t="shared" si="27"/>
        <v>7.8395624430264359E-4</v>
      </c>
    </row>
    <row r="124" spans="1:63" s="1" customFormat="1" ht="5.0999999999999996" customHeight="1" x14ac:dyDescent="0.2">
      <c r="B124" s="1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</row>
    <row r="125" spans="1:63" s="1" customFormat="1" ht="9.9" customHeight="1" x14ac:dyDescent="0.2">
      <c r="A125" s="3" t="s">
        <v>62</v>
      </c>
      <c r="B125" s="1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</row>
    <row r="126" spans="1:63" s="1" customFormat="1" ht="9.9" customHeight="1" x14ac:dyDescent="0.2">
      <c r="B126" s="10" t="s">
        <v>57</v>
      </c>
      <c r="C126" s="4">
        <v>7</v>
      </c>
      <c r="D126" s="4">
        <v>26</v>
      </c>
      <c r="E126" s="4">
        <v>10</v>
      </c>
      <c r="F126" s="4">
        <v>6472</v>
      </c>
      <c r="G126" s="4">
        <v>31</v>
      </c>
      <c r="H126" s="4">
        <v>53</v>
      </c>
      <c r="I126" s="4">
        <v>9</v>
      </c>
      <c r="J126" s="4">
        <v>10</v>
      </c>
      <c r="K126" s="4">
        <v>21</v>
      </c>
      <c r="L126" s="4">
        <v>7</v>
      </c>
      <c r="M126" s="4">
        <v>28</v>
      </c>
      <c r="N126" s="4">
        <v>2330</v>
      </c>
      <c r="O126" s="4">
        <v>54</v>
      </c>
      <c r="P126" s="4">
        <v>5</v>
      </c>
      <c r="Q126" s="4">
        <v>1436</v>
      </c>
      <c r="R126" s="4">
        <v>33</v>
      </c>
      <c r="S126" s="4">
        <v>22</v>
      </c>
      <c r="T126" s="4">
        <v>34</v>
      </c>
      <c r="U126" s="4">
        <v>7735</v>
      </c>
      <c r="V126" s="4">
        <v>119</v>
      </c>
      <c r="W126" s="4">
        <v>160</v>
      </c>
      <c r="X126" s="4">
        <v>121</v>
      </c>
      <c r="Y126" s="4">
        <v>453</v>
      </c>
      <c r="Z126" s="4">
        <v>4</v>
      </c>
      <c r="AA126" s="4">
        <v>27</v>
      </c>
      <c r="AB126" s="4">
        <v>813</v>
      </c>
      <c r="AC126" s="4">
        <v>43</v>
      </c>
      <c r="AD126" s="4">
        <v>184</v>
      </c>
      <c r="AE126" s="4">
        <v>20</v>
      </c>
      <c r="AF126" s="4">
        <v>3206</v>
      </c>
      <c r="AG126" s="4">
        <v>10</v>
      </c>
      <c r="AH126" s="4">
        <v>31</v>
      </c>
      <c r="AI126" s="4">
        <v>100</v>
      </c>
      <c r="AJ126" s="4">
        <v>24</v>
      </c>
      <c r="AK126" s="4">
        <v>15</v>
      </c>
      <c r="AL126" s="4">
        <v>24</v>
      </c>
      <c r="AM126" s="4">
        <v>39</v>
      </c>
      <c r="AN126" s="4">
        <v>260</v>
      </c>
      <c r="AO126" s="4">
        <v>11</v>
      </c>
      <c r="AP126" s="4">
        <v>36</v>
      </c>
      <c r="AQ126" s="4">
        <v>10</v>
      </c>
      <c r="AR126" s="4">
        <v>16</v>
      </c>
      <c r="AS126" s="4">
        <v>4</v>
      </c>
      <c r="AT126" s="4">
        <v>3</v>
      </c>
      <c r="AU126" s="4">
        <v>9</v>
      </c>
      <c r="AV126" s="4">
        <v>4</v>
      </c>
      <c r="AW126" s="4">
        <v>16</v>
      </c>
      <c r="AX126" s="4">
        <v>18</v>
      </c>
      <c r="AY126" s="4">
        <v>14</v>
      </c>
      <c r="AZ126" s="4">
        <v>6</v>
      </c>
      <c r="BA126" s="4">
        <v>15</v>
      </c>
      <c r="BB126" s="4">
        <v>23</v>
      </c>
      <c r="BC126" s="4">
        <v>2</v>
      </c>
      <c r="BD126" s="4">
        <v>6</v>
      </c>
      <c r="BE126" s="4">
        <v>7</v>
      </c>
      <c r="BF126" s="4">
        <v>5</v>
      </c>
      <c r="BG126" s="4">
        <v>2</v>
      </c>
      <c r="BH126" s="4">
        <v>14</v>
      </c>
      <c r="BI126" s="4">
        <v>38</v>
      </c>
      <c r="BJ126" s="4">
        <v>4</v>
      </c>
      <c r="BK126" s="4">
        <v>64</v>
      </c>
    </row>
    <row r="127" spans="1:63" s="1" customFormat="1" ht="9.9" customHeight="1" x14ac:dyDescent="0.2">
      <c r="B127" s="10" t="s">
        <v>63</v>
      </c>
      <c r="C127" s="4">
        <v>21</v>
      </c>
      <c r="D127" s="4">
        <v>70</v>
      </c>
      <c r="E127" s="4">
        <v>30</v>
      </c>
      <c r="F127" s="4">
        <v>50623</v>
      </c>
      <c r="G127" s="4">
        <v>241</v>
      </c>
      <c r="H127" s="4">
        <v>575</v>
      </c>
      <c r="I127" s="4">
        <v>16</v>
      </c>
      <c r="J127" s="4">
        <v>47</v>
      </c>
      <c r="K127" s="4">
        <v>29</v>
      </c>
      <c r="L127" s="4">
        <v>6</v>
      </c>
      <c r="M127" s="4">
        <v>106</v>
      </c>
      <c r="N127" s="4">
        <v>9701</v>
      </c>
      <c r="O127" s="4">
        <v>153</v>
      </c>
      <c r="P127" s="4">
        <v>31</v>
      </c>
      <c r="Q127" s="4">
        <v>9905</v>
      </c>
      <c r="R127" s="4">
        <v>106</v>
      </c>
      <c r="S127" s="4">
        <v>140</v>
      </c>
      <c r="T127" s="4">
        <v>79</v>
      </c>
      <c r="U127" s="4">
        <v>43572</v>
      </c>
      <c r="V127" s="4">
        <v>765</v>
      </c>
      <c r="W127" s="4">
        <v>1081</v>
      </c>
      <c r="X127" s="4">
        <v>902</v>
      </c>
      <c r="Y127" s="4">
        <v>740</v>
      </c>
      <c r="Z127" s="4">
        <v>67</v>
      </c>
      <c r="AA127" s="4">
        <v>37</v>
      </c>
      <c r="AB127" s="4">
        <v>5348</v>
      </c>
      <c r="AC127" s="4">
        <v>74</v>
      </c>
      <c r="AD127" s="4">
        <v>195</v>
      </c>
      <c r="AE127" s="4">
        <v>160</v>
      </c>
      <c r="AF127" s="4">
        <v>28212</v>
      </c>
      <c r="AG127" s="4">
        <v>21</v>
      </c>
      <c r="AH127" s="4">
        <v>110</v>
      </c>
      <c r="AI127" s="4">
        <v>418</v>
      </c>
      <c r="AJ127" s="4">
        <v>170</v>
      </c>
      <c r="AK127" s="4">
        <v>81</v>
      </c>
      <c r="AL127" s="4">
        <v>27</v>
      </c>
      <c r="AM127" s="4">
        <v>123</v>
      </c>
      <c r="AN127" s="4">
        <v>721</v>
      </c>
      <c r="AO127" s="4">
        <v>59</v>
      </c>
      <c r="AP127" s="4">
        <v>94</v>
      </c>
      <c r="AQ127" s="4">
        <v>79</v>
      </c>
      <c r="AR127" s="4">
        <v>52</v>
      </c>
      <c r="AS127" s="4">
        <v>5</v>
      </c>
      <c r="AT127" s="4">
        <v>13</v>
      </c>
      <c r="AU127" s="4">
        <v>10</v>
      </c>
      <c r="AV127" s="4">
        <v>14</v>
      </c>
      <c r="AW127" s="4">
        <v>89</v>
      </c>
      <c r="AX127" s="4">
        <v>34</v>
      </c>
      <c r="AY127" s="4">
        <v>3</v>
      </c>
      <c r="AZ127" s="4">
        <v>7</v>
      </c>
      <c r="BA127" s="4">
        <v>9</v>
      </c>
      <c r="BB127" s="4">
        <v>30</v>
      </c>
      <c r="BC127" s="4">
        <v>25</v>
      </c>
      <c r="BD127" s="4">
        <v>22</v>
      </c>
      <c r="BE127" s="4">
        <v>5</v>
      </c>
      <c r="BF127" s="4">
        <v>7</v>
      </c>
      <c r="BG127" s="4">
        <v>12</v>
      </c>
      <c r="BH127" s="4">
        <v>101</v>
      </c>
      <c r="BI127" s="4">
        <v>76</v>
      </c>
      <c r="BJ127" s="4">
        <v>25</v>
      </c>
      <c r="BK127" s="4">
        <v>98</v>
      </c>
    </row>
    <row r="128" spans="1:63" s="1" customFormat="1" ht="9.9" customHeight="1" x14ac:dyDescent="0.2">
      <c r="A128" s="6" t="s">
        <v>15</v>
      </c>
      <c r="B128" s="10"/>
      <c r="C128" s="4">
        <v>28</v>
      </c>
      <c r="D128" s="4">
        <v>96</v>
      </c>
      <c r="E128" s="4">
        <v>40</v>
      </c>
      <c r="F128" s="4">
        <v>57095</v>
      </c>
      <c r="G128" s="4">
        <v>272</v>
      </c>
      <c r="H128" s="4">
        <v>628</v>
      </c>
      <c r="I128" s="4">
        <v>25</v>
      </c>
      <c r="J128" s="4">
        <v>57</v>
      </c>
      <c r="K128" s="4">
        <v>50</v>
      </c>
      <c r="L128" s="4">
        <v>13</v>
      </c>
      <c r="M128" s="4">
        <v>134</v>
      </c>
      <c r="N128" s="4">
        <v>12031</v>
      </c>
      <c r="O128" s="4">
        <v>207</v>
      </c>
      <c r="P128" s="4">
        <v>36</v>
      </c>
      <c r="Q128" s="4">
        <v>11341</v>
      </c>
      <c r="R128" s="4">
        <v>139</v>
      </c>
      <c r="S128" s="4">
        <v>162</v>
      </c>
      <c r="T128" s="4">
        <v>113</v>
      </c>
      <c r="U128" s="4">
        <v>51307</v>
      </c>
      <c r="V128" s="4">
        <v>884</v>
      </c>
      <c r="W128" s="4">
        <v>1241</v>
      </c>
      <c r="X128" s="4">
        <v>1023</v>
      </c>
      <c r="Y128" s="4">
        <v>1193</v>
      </c>
      <c r="Z128" s="4">
        <v>71</v>
      </c>
      <c r="AA128" s="4">
        <v>64</v>
      </c>
      <c r="AB128" s="4">
        <v>6161</v>
      </c>
      <c r="AC128" s="4">
        <v>117</v>
      </c>
      <c r="AD128" s="4">
        <v>379</v>
      </c>
      <c r="AE128" s="4">
        <v>180</v>
      </c>
      <c r="AF128" s="4">
        <v>31418</v>
      </c>
      <c r="AG128" s="4">
        <v>31</v>
      </c>
      <c r="AH128" s="4">
        <v>141</v>
      </c>
      <c r="AI128" s="4">
        <v>518</v>
      </c>
      <c r="AJ128" s="4">
        <v>194</v>
      </c>
      <c r="AK128" s="4">
        <v>96</v>
      </c>
      <c r="AL128" s="4">
        <v>51</v>
      </c>
      <c r="AM128" s="4">
        <v>162</v>
      </c>
      <c r="AN128" s="4">
        <v>981</v>
      </c>
      <c r="AO128" s="4">
        <v>70</v>
      </c>
      <c r="AP128" s="4">
        <v>130</v>
      </c>
      <c r="AQ128" s="4">
        <v>89</v>
      </c>
      <c r="AR128" s="4">
        <v>68</v>
      </c>
      <c r="AS128" s="4">
        <v>9</v>
      </c>
      <c r="AT128" s="4">
        <v>16</v>
      </c>
      <c r="AU128" s="4">
        <v>19</v>
      </c>
      <c r="AV128" s="4">
        <v>18</v>
      </c>
      <c r="AW128" s="4">
        <v>105</v>
      </c>
      <c r="AX128" s="4">
        <v>52</v>
      </c>
      <c r="AY128" s="4">
        <v>17</v>
      </c>
      <c r="AZ128" s="4">
        <v>13</v>
      </c>
      <c r="BA128" s="4">
        <v>24</v>
      </c>
      <c r="BB128" s="4">
        <v>53</v>
      </c>
      <c r="BC128" s="4">
        <v>27</v>
      </c>
      <c r="BD128" s="4">
        <v>28</v>
      </c>
      <c r="BE128" s="4">
        <v>12</v>
      </c>
      <c r="BF128" s="4">
        <v>12</v>
      </c>
      <c r="BG128" s="4">
        <v>14</v>
      </c>
      <c r="BH128" s="4">
        <v>115</v>
      </c>
      <c r="BI128" s="4">
        <v>114</v>
      </c>
      <c r="BJ128" s="4">
        <v>29</v>
      </c>
      <c r="BK128" s="4">
        <v>162</v>
      </c>
    </row>
    <row r="129" spans="1:63" s="7" customFormat="1" ht="9.9" customHeight="1" x14ac:dyDescent="0.2">
      <c r="B129" s="11" t="s">
        <v>16</v>
      </c>
      <c r="C129" s="8">
        <f t="shared" ref="C129:AH129" si="28">C128/ 180353</f>
        <v>1.5525109091614779E-4</v>
      </c>
      <c r="D129" s="8">
        <f t="shared" si="28"/>
        <v>5.3228945456964953E-4</v>
      </c>
      <c r="E129" s="8">
        <f t="shared" si="28"/>
        <v>2.2178727273735398E-4</v>
      </c>
      <c r="F129" s="8">
        <f t="shared" si="28"/>
        <v>0.31657360842348065</v>
      </c>
      <c r="G129" s="8">
        <f t="shared" si="28"/>
        <v>1.508153454614007E-3</v>
      </c>
      <c r="H129" s="8">
        <f t="shared" si="28"/>
        <v>3.4820601819764573E-3</v>
      </c>
      <c r="I129" s="8">
        <f t="shared" si="28"/>
        <v>1.3861704546084622E-4</v>
      </c>
      <c r="J129" s="8">
        <f t="shared" si="28"/>
        <v>3.1604686365072939E-4</v>
      </c>
      <c r="K129" s="8">
        <f t="shared" si="28"/>
        <v>2.7723409092169244E-4</v>
      </c>
      <c r="L129" s="8">
        <f t="shared" si="28"/>
        <v>7.2080863639640042E-5</v>
      </c>
      <c r="M129" s="8">
        <f t="shared" si="28"/>
        <v>7.4298736367013575E-4</v>
      </c>
      <c r="N129" s="8">
        <f t="shared" si="28"/>
        <v>6.6708066957577639E-2</v>
      </c>
      <c r="O129" s="8">
        <f t="shared" si="28"/>
        <v>1.1477491364158068E-3</v>
      </c>
      <c r="P129" s="8">
        <f t="shared" si="28"/>
        <v>1.9960854546361857E-4</v>
      </c>
      <c r="Q129" s="8">
        <f t="shared" si="28"/>
        <v>6.2882236502858277E-2</v>
      </c>
      <c r="R129" s="8">
        <f t="shared" si="28"/>
        <v>7.7071077276230507E-4</v>
      </c>
      <c r="S129" s="8">
        <f t="shared" si="28"/>
        <v>8.9823845458628353E-4</v>
      </c>
      <c r="T129" s="8">
        <f t="shared" si="28"/>
        <v>6.2654904548302491E-4</v>
      </c>
      <c r="U129" s="8">
        <f t="shared" si="28"/>
        <v>0.28448099005838551</v>
      </c>
      <c r="V129" s="8">
        <f t="shared" si="28"/>
        <v>4.9014987274955228E-3</v>
      </c>
      <c r="W129" s="8">
        <f t="shared" si="28"/>
        <v>6.8809501366764066E-3</v>
      </c>
      <c r="X129" s="8">
        <f t="shared" si="28"/>
        <v>5.6722095002578275E-3</v>
      </c>
      <c r="Y129" s="8">
        <f t="shared" si="28"/>
        <v>6.6148054093915819E-3</v>
      </c>
      <c r="Z129" s="8">
        <f t="shared" si="28"/>
        <v>3.9367240910880328E-4</v>
      </c>
      <c r="AA129" s="8">
        <f t="shared" si="28"/>
        <v>3.5485963637976633E-4</v>
      </c>
      <c r="AB129" s="8">
        <f t="shared" si="28"/>
        <v>3.4160784683370943E-2</v>
      </c>
      <c r="AC129" s="8">
        <f t="shared" si="28"/>
        <v>6.4872777275676037E-4</v>
      </c>
      <c r="AD129" s="8">
        <f t="shared" si="28"/>
        <v>2.1014344091864288E-3</v>
      </c>
      <c r="AE129" s="8">
        <f t="shared" si="28"/>
        <v>9.9804272731809289E-4</v>
      </c>
      <c r="AF129" s="8">
        <f t="shared" si="28"/>
        <v>0.17420281337155466</v>
      </c>
      <c r="AG129" s="8">
        <f t="shared" si="28"/>
        <v>1.7188513637144933E-4</v>
      </c>
      <c r="AH129" s="8">
        <f t="shared" si="28"/>
        <v>7.8180013639917269E-4</v>
      </c>
      <c r="AI129" s="8">
        <f t="shared" ref="AI129:BK129" si="29">AI128/ 180353</f>
        <v>2.8721451819487339E-3</v>
      </c>
      <c r="AJ129" s="8">
        <f t="shared" si="29"/>
        <v>1.0756682727761668E-3</v>
      </c>
      <c r="AK129" s="8">
        <f t="shared" si="29"/>
        <v>5.3228945456964953E-4</v>
      </c>
      <c r="AL129" s="8">
        <f t="shared" si="29"/>
        <v>2.827787727401263E-4</v>
      </c>
      <c r="AM129" s="8">
        <f t="shared" si="29"/>
        <v>8.9823845458628353E-4</v>
      </c>
      <c r="AN129" s="8">
        <f t="shared" si="29"/>
        <v>5.439332863883606E-3</v>
      </c>
      <c r="AO129" s="8">
        <f t="shared" si="29"/>
        <v>3.8812772729036947E-4</v>
      </c>
      <c r="AP129" s="8">
        <f t="shared" si="29"/>
        <v>7.208086363964004E-4</v>
      </c>
      <c r="AQ129" s="8">
        <f t="shared" si="29"/>
        <v>4.9347668184061258E-4</v>
      </c>
      <c r="AR129" s="8">
        <f t="shared" si="29"/>
        <v>3.7703836365350174E-4</v>
      </c>
      <c r="AS129" s="8">
        <f t="shared" si="29"/>
        <v>4.9902136365904643E-5</v>
      </c>
      <c r="AT129" s="8">
        <f t="shared" si="29"/>
        <v>8.8714909094941583E-5</v>
      </c>
      <c r="AU129" s="8">
        <f t="shared" si="29"/>
        <v>1.0534895455024314E-4</v>
      </c>
      <c r="AV129" s="8">
        <f t="shared" si="29"/>
        <v>9.9804272731809286E-5</v>
      </c>
      <c r="AW129" s="8">
        <f t="shared" si="29"/>
        <v>5.821915909355542E-4</v>
      </c>
      <c r="AX129" s="8">
        <f t="shared" si="29"/>
        <v>2.8832345455856017E-4</v>
      </c>
      <c r="AY129" s="8">
        <f t="shared" si="29"/>
        <v>9.4259590913375435E-5</v>
      </c>
      <c r="AZ129" s="8">
        <f t="shared" si="29"/>
        <v>7.2080863639640042E-5</v>
      </c>
      <c r="BA129" s="8">
        <f t="shared" si="29"/>
        <v>1.3307236364241238E-4</v>
      </c>
      <c r="BB129" s="8">
        <f t="shared" si="29"/>
        <v>2.9386813637699398E-4</v>
      </c>
      <c r="BC129" s="8">
        <f t="shared" si="29"/>
        <v>1.4970640909771392E-4</v>
      </c>
      <c r="BD129" s="8">
        <f t="shared" si="29"/>
        <v>1.5525109091614779E-4</v>
      </c>
      <c r="BE129" s="8">
        <f t="shared" si="29"/>
        <v>6.6536181821206191E-5</v>
      </c>
      <c r="BF129" s="8">
        <f t="shared" si="29"/>
        <v>6.6536181821206191E-5</v>
      </c>
      <c r="BG129" s="8">
        <f t="shared" si="29"/>
        <v>7.7625545458073894E-5</v>
      </c>
      <c r="BH129" s="8">
        <f t="shared" si="29"/>
        <v>6.3763840911989264E-4</v>
      </c>
      <c r="BI129" s="8">
        <f t="shared" si="29"/>
        <v>6.3209372730145877E-4</v>
      </c>
      <c r="BJ129" s="8">
        <f t="shared" si="29"/>
        <v>1.6079577273458163E-4</v>
      </c>
      <c r="BK129" s="8">
        <f t="shared" si="29"/>
        <v>8.9823845458628353E-4</v>
      </c>
    </row>
    <row r="130" spans="1:63" s="1" customFormat="1" ht="5.0999999999999996" customHeight="1" x14ac:dyDescent="0.2">
      <c r="B130" s="1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</row>
    <row r="131" spans="1:63" s="1" customFormat="1" ht="9.9" customHeight="1" x14ac:dyDescent="0.2">
      <c r="A131" s="3" t="s">
        <v>64</v>
      </c>
      <c r="B131" s="1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</row>
    <row r="132" spans="1:63" s="1" customFormat="1" ht="9.9" customHeight="1" x14ac:dyDescent="0.2">
      <c r="B132" s="10" t="s">
        <v>63</v>
      </c>
      <c r="C132" s="4">
        <v>11</v>
      </c>
      <c r="D132" s="4">
        <v>8</v>
      </c>
      <c r="E132" s="4">
        <v>10</v>
      </c>
      <c r="F132" s="4">
        <v>13594</v>
      </c>
      <c r="G132" s="4">
        <v>54</v>
      </c>
      <c r="H132" s="4">
        <v>15</v>
      </c>
      <c r="I132" s="4">
        <v>2</v>
      </c>
      <c r="J132" s="4">
        <v>5</v>
      </c>
      <c r="K132" s="4">
        <v>6</v>
      </c>
      <c r="L132" s="4">
        <v>0</v>
      </c>
      <c r="M132" s="4">
        <v>29</v>
      </c>
      <c r="N132" s="4">
        <v>2855</v>
      </c>
      <c r="O132" s="4">
        <v>12</v>
      </c>
      <c r="P132" s="4">
        <v>1</v>
      </c>
      <c r="Q132" s="4">
        <v>3056</v>
      </c>
      <c r="R132" s="4">
        <v>7</v>
      </c>
      <c r="S132" s="4">
        <v>43</v>
      </c>
      <c r="T132" s="4">
        <v>15</v>
      </c>
      <c r="U132" s="4">
        <v>13322</v>
      </c>
      <c r="V132" s="4">
        <v>86</v>
      </c>
      <c r="W132" s="4">
        <v>160</v>
      </c>
      <c r="X132" s="4">
        <v>153</v>
      </c>
      <c r="Y132" s="4">
        <v>107</v>
      </c>
      <c r="Z132" s="4">
        <v>16</v>
      </c>
      <c r="AA132" s="4">
        <v>4</v>
      </c>
      <c r="AB132" s="4">
        <v>1391</v>
      </c>
      <c r="AC132" s="4">
        <v>7</v>
      </c>
      <c r="AD132" s="4">
        <v>37</v>
      </c>
      <c r="AE132" s="4">
        <v>31</v>
      </c>
      <c r="AF132" s="4">
        <v>8220</v>
      </c>
      <c r="AG132" s="4">
        <v>3</v>
      </c>
      <c r="AH132" s="4">
        <v>23</v>
      </c>
      <c r="AI132" s="4">
        <v>39</v>
      </c>
      <c r="AJ132" s="4">
        <v>22</v>
      </c>
      <c r="AK132" s="4">
        <v>17</v>
      </c>
      <c r="AL132" s="4">
        <v>5</v>
      </c>
      <c r="AM132" s="4">
        <v>49</v>
      </c>
      <c r="AN132" s="4">
        <v>149</v>
      </c>
      <c r="AO132" s="4">
        <v>7</v>
      </c>
      <c r="AP132" s="4">
        <v>19</v>
      </c>
      <c r="AQ132" s="4">
        <v>20</v>
      </c>
      <c r="AR132" s="4">
        <v>10</v>
      </c>
      <c r="AS132" s="4">
        <v>1</v>
      </c>
      <c r="AT132" s="4">
        <v>1</v>
      </c>
      <c r="AU132" s="4">
        <v>1</v>
      </c>
      <c r="AV132" s="4">
        <v>1</v>
      </c>
      <c r="AW132" s="4">
        <v>29</v>
      </c>
      <c r="AX132" s="4">
        <v>9</v>
      </c>
      <c r="AY132" s="4">
        <v>1</v>
      </c>
      <c r="AZ132" s="4">
        <v>7</v>
      </c>
      <c r="BA132" s="4">
        <v>3</v>
      </c>
      <c r="BB132" s="4">
        <v>7</v>
      </c>
      <c r="BC132" s="4">
        <v>5</v>
      </c>
      <c r="BD132" s="4">
        <v>8</v>
      </c>
      <c r="BE132" s="4">
        <v>0</v>
      </c>
      <c r="BF132" s="4">
        <v>8</v>
      </c>
      <c r="BG132" s="4">
        <v>1</v>
      </c>
      <c r="BH132" s="4">
        <v>13</v>
      </c>
      <c r="BI132" s="4">
        <v>20</v>
      </c>
      <c r="BJ132" s="4">
        <v>5</v>
      </c>
      <c r="BK132" s="4">
        <v>4</v>
      </c>
    </row>
    <row r="133" spans="1:63" s="1" customFormat="1" ht="9.9" customHeight="1" x14ac:dyDescent="0.2">
      <c r="B133" s="10" t="s">
        <v>65</v>
      </c>
      <c r="C133" s="4">
        <v>38</v>
      </c>
      <c r="D133" s="4">
        <v>98</v>
      </c>
      <c r="E133" s="4">
        <v>35</v>
      </c>
      <c r="F133" s="4">
        <v>50669</v>
      </c>
      <c r="G133" s="4">
        <v>258</v>
      </c>
      <c r="H133" s="4">
        <v>37</v>
      </c>
      <c r="I133" s="4">
        <v>23</v>
      </c>
      <c r="J133" s="4">
        <v>47</v>
      </c>
      <c r="K133" s="4">
        <v>32</v>
      </c>
      <c r="L133" s="4">
        <v>15</v>
      </c>
      <c r="M133" s="4">
        <v>168</v>
      </c>
      <c r="N133" s="4">
        <v>13388</v>
      </c>
      <c r="O133" s="4">
        <v>73</v>
      </c>
      <c r="P133" s="4">
        <v>29</v>
      </c>
      <c r="Q133" s="4">
        <v>7871</v>
      </c>
      <c r="R133" s="4">
        <v>31</v>
      </c>
      <c r="S133" s="4">
        <v>361</v>
      </c>
      <c r="T133" s="4">
        <v>46</v>
      </c>
      <c r="U133" s="4">
        <v>42375</v>
      </c>
      <c r="V133" s="4">
        <v>367</v>
      </c>
      <c r="W133" s="4">
        <v>681</v>
      </c>
      <c r="X133" s="4">
        <v>405</v>
      </c>
      <c r="Y133" s="4">
        <v>691</v>
      </c>
      <c r="Z133" s="4">
        <v>77</v>
      </c>
      <c r="AA133" s="4">
        <v>49</v>
      </c>
      <c r="AB133" s="4">
        <v>5466</v>
      </c>
      <c r="AC133" s="4">
        <v>19</v>
      </c>
      <c r="AD133" s="4">
        <v>192</v>
      </c>
      <c r="AE133" s="4">
        <v>214</v>
      </c>
      <c r="AF133" s="4">
        <v>32231</v>
      </c>
      <c r="AG133" s="4">
        <v>26</v>
      </c>
      <c r="AH133" s="4">
        <v>77</v>
      </c>
      <c r="AI133" s="4">
        <v>430</v>
      </c>
      <c r="AJ133" s="4">
        <v>162</v>
      </c>
      <c r="AK133" s="4">
        <v>94</v>
      </c>
      <c r="AL133" s="4">
        <v>45</v>
      </c>
      <c r="AM133" s="4">
        <v>142</v>
      </c>
      <c r="AN133" s="4">
        <v>608</v>
      </c>
      <c r="AO133" s="4">
        <v>58</v>
      </c>
      <c r="AP133" s="4">
        <v>61</v>
      </c>
      <c r="AQ133" s="4">
        <v>82</v>
      </c>
      <c r="AR133" s="4">
        <v>31</v>
      </c>
      <c r="AS133" s="4">
        <v>14</v>
      </c>
      <c r="AT133" s="4">
        <v>3</v>
      </c>
      <c r="AU133" s="4">
        <v>12</v>
      </c>
      <c r="AV133" s="4">
        <v>23</v>
      </c>
      <c r="AW133" s="4">
        <v>98</v>
      </c>
      <c r="AX133" s="4">
        <v>50</v>
      </c>
      <c r="AY133" s="4">
        <v>9</v>
      </c>
      <c r="AZ133" s="4">
        <v>14</v>
      </c>
      <c r="BA133" s="4">
        <v>21</v>
      </c>
      <c r="BB133" s="4">
        <v>32</v>
      </c>
      <c r="BC133" s="4">
        <v>22</v>
      </c>
      <c r="BD133" s="4">
        <v>26</v>
      </c>
      <c r="BE133" s="4">
        <v>10</v>
      </c>
      <c r="BF133" s="4">
        <v>29</v>
      </c>
      <c r="BG133" s="4">
        <v>12</v>
      </c>
      <c r="BH133" s="4">
        <v>50</v>
      </c>
      <c r="BI133" s="4">
        <v>49</v>
      </c>
      <c r="BJ133" s="4">
        <v>13</v>
      </c>
      <c r="BK133" s="4">
        <v>92</v>
      </c>
    </row>
    <row r="134" spans="1:63" s="1" customFormat="1" ht="9.9" customHeight="1" x14ac:dyDescent="0.2">
      <c r="A134" s="6" t="s">
        <v>15</v>
      </c>
      <c r="B134" s="10"/>
      <c r="C134" s="4">
        <v>49</v>
      </c>
      <c r="D134" s="4">
        <v>106</v>
      </c>
      <c r="E134" s="4">
        <v>45</v>
      </c>
      <c r="F134" s="4">
        <v>64263</v>
      </c>
      <c r="G134" s="4">
        <v>312</v>
      </c>
      <c r="H134" s="4">
        <v>52</v>
      </c>
      <c r="I134" s="4">
        <v>25</v>
      </c>
      <c r="J134" s="4">
        <v>52</v>
      </c>
      <c r="K134" s="4">
        <v>38</v>
      </c>
      <c r="L134" s="4">
        <v>15</v>
      </c>
      <c r="M134" s="4">
        <v>197</v>
      </c>
      <c r="N134" s="4">
        <v>16243</v>
      </c>
      <c r="O134" s="4">
        <v>85</v>
      </c>
      <c r="P134" s="4">
        <v>30</v>
      </c>
      <c r="Q134" s="4">
        <v>10927</v>
      </c>
      <c r="R134" s="4">
        <v>38</v>
      </c>
      <c r="S134" s="4">
        <v>404</v>
      </c>
      <c r="T134" s="4">
        <v>61</v>
      </c>
      <c r="U134" s="4">
        <v>55697</v>
      </c>
      <c r="V134" s="4">
        <v>453</v>
      </c>
      <c r="W134" s="4">
        <v>841</v>
      </c>
      <c r="X134" s="4">
        <v>558</v>
      </c>
      <c r="Y134" s="4">
        <v>798</v>
      </c>
      <c r="Z134" s="4">
        <v>93</v>
      </c>
      <c r="AA134" s="4">
        <v>53</v>
      </c>
      <c r="AB134" s="4">
        <v>6857</v>
      </c>
      <c r="AC134" s="4">
        <v>26</v>
      </c>
      <c r="AD134" s="4">
        <v>229</v>
      </c>
      <c r="AE134" s="4">
        <v>245</v>
      </c>
      <c r="AF134" s="4">
        <v>40451</v>
      </c>
      <c r="AG134" s="4">
        <v>29</v>
      </c>
      <c r="AH134" s="4">
        <v>100</v>
      </c>
      <c r="AI134" s="4">
        <v>469</v>
      </c>
      <c r="AJ134" s="4">
        <v>184</v>
      </c>
      <c r="AK134" s="4">
        <v>111</v>
      </c>
      <c r="AL134" s="4">
        <v>50</v>
      </c>
      <c r="AM134" s="4">
        <v>191</v>
      </c>
      <c r="AN134" s="4">
        <v>757</v>
      </c>
      <c r="AO134" s="4">
        <v>65</v>
      </c>
      <c r="AP134" s="4">
        <v>80</v>
      </c>
      <c r="AQ134" s="4">
        <v>102</v>
      </c>
      <c r="AR134" s="4">
        <v>41</v>
      </c>
      <c r="AS134" s="4">
        <v>15</v>
      </c>
      <c r="AT134" s="4">
        <v>4</v>
      </c>
      <c r="AU134" s="4">
        <v>13</v>
      </c>
      <c r="AV134" s="4">
        <v>24</v>
      </c>
      <c r="AW134" s="4">
        <v>127</v>
      </c>
      <c r="AX134" s="4">
        <v>59</v>
      </c>
      <c r="AY134" s="4">
        <v>10</v>
      </c>
      <c r="AZ134" s="4">
        <v>21</v>
      </c>
      <c r="BA134" s="4">
        <v>24</v>
      </c>
      <c r="BB134" s="4">
        <v>39</v>
      </c>
      <c r="BC134" s="4">
        <v>27</v>
      </c>
      <c r="BD134" s="4">
        <v>34</v>
      </c>
      <c r="BE134" s="4">
        <v>10</v>
      </c>
      <c r="BF134" s="4">
        <v>37</v>
      </c>
      <c r="BG134" s="4">
        <v>13</v>
      </c>
      <c r="BH134" s="4">
        <v>63</v>
      </c>
      <c r="BI134" s="4">
        <v>69</v>
      </c>
      <c r="BJ134" s="4">
        <v>18</v>
      </c>
      <c r="BK134" s="4">
        <v>96</v>
      </c>
    </row>
    <row r="135" spans="1:63" s="7" customFormat="1" ht="9.9" customHeight="1" x14ac:dyDescent="0.2">
      <c r="B135" s="11" t="s">
        <v>16</v>
      </c>
      <c r="C135" s="8">
        <f t="shared" ref="C135:AH135" si="30">C134/ 202204</f>
        <v>2.4232952859488437E-4</v>
      </c>
      <c r="D135" s="8">
        <f t="shared" si="30"/>
        <v>5.2422306185832129E-4</v>
      </c>
      <c r="E135" s="8">
        <f t="shared" si="30"/>
        <v>2.2254752626060811E-4</v>
      </c>
      <c r="F135" s="8">
        <f t="shared" si="30"/>
        <v>0.31781270400189909</v>
      </c>
      <c r="G135" s="8">
        <f t="shared" si="30"/>
        <v>1.5429961820735494E-3</v>
      </c>
      <c r="H135" s="8">
        <f t="shared" si="30"/>
        <v>2.5716603034559157E-4</v>
      </c>
      <c r="I135" s="8">
        <f t="shared" si="30"/>
        <v>1.2363751458922673E-4</v>
      </c>
      <c r="J135" s="8">
        <f t="shared" si="30"/>
        <v>2.5716603034559157E-4</v>
      </c>
      <c r="K135" s="8">
        <f t="shared" si="30"/>
        <v>1.8792902217562463E-4</v>
      </c>
      <c r="L135" s="8">
        <f t="shared" si="30"/>
        <v>7.4182508753536033E-5</v>
      </c>
      <c r="M135" s="8">
        <f t="shared" si="30"/>
        <v>9.7426361496310654E-4</v>
      </c>
      <c r="N135" s="8">
        <f t="shared" si="30"/>
        <v>8.0329765978912379E-2</v>
      </c>
      <c r="O135" s="8">
        <f t="shared" si="30"/>
        <v>4.2036754960337084E-4</v>
      </c>
      <c r="P135" s="8">
        <f t="shared" si="30"/>
        <v>1.4836501750707207E-4</v>
      </c>
      <c r="Q135" s="8">
        <f t="shared" si="30"/>
        <v>5.4039484876659216E-2</v>
      </c>
      <c r="R135" s="8">
        <f t="shared" si="30"/>
        <v>1.8792902217562463E-4</v>
      </c>
      <c r="S135" s="8">
        <f t="shared" si="30"/>
        <v>1.9979822357619036E-3</v>
      </c>
      <c r="T135" s="8">
        <f t="shared" si="30"/>
        <v>3.0167553559771321E-4</v>
      </c>
      <c r="U135" s="8">
        <f t="shared" si="30"/>
        <v>0.27544954600304644</v>
      </c>
      <c r="V135" s="8">
        <f t="shared" si="30"/>
        <v>2.2403117643567884E-3</v>
      </c>
      <c r="W135" s="8">
        <f t="shared" si="30"/>
        <v>4.1591659907815872E-3</v>
      </c>
      <c r="X135" s="8">
        <f t="shared" si="30"/>
        <v>2.7595893256315406E-3</v>
      </c>
      <c r="Y135" s="8">
        <f t="shared" si="30"/>
        <v>3.9465094656881174E-3</v>
      </c>
      <c r="Z135" s="8">
        <f t="shared" si="30"/>
        <v>4.599315542719234E-4</v>
      </c>
      <c r="AA135" s="8">
        <f t="shared" si="30"/>
        <v>2.6211153092916065E-4</v>
      </c>
      <c r="AB135" s="8">
        <f t="shared" si="30"/>
        <v>3.3911297501533107E-2</v>
      </c>
      <c r="AC135" s="8">
        <f t="shared" si="30"/>
        <v>1.2858301517279578E-4</v>
      </c>
      <c r="AD135" s="8">
        <f t="shared" si="30"/>
        <v>1.1325196336373167E-3</v>
      </c>
      <c r="AE135" s="8">
        <f t="shared" si="30"/>
        <v>1.2116476429744219E-3</v>
      </c>
      <c r="AF135" s="8">
        <f t="shared" si="30"/>
        <v>0.20005044410595241</v>
      </c>
      <c r="AG135" s="8">
        <f t="shared" si="30"/>
        <v>1.4341951692350299E-4</v>
      </c>
      <c r="AH135" s="8">
        <f t="shared" si="30"/>
        <v>4.9455005835690694E-4</v>
      </c>
      <c r="AI135" s="8">
        <f t="shared" ref="AI135:BK135" si="31">AI134/ 202204</f>
        <v>2.3194397736938932E-3</v>
      </c>
      <c r="AJ135" s="8">
        <f t="shared" si="31"/>
        <v>9.0997210737670865E-4</v>
      </c>
      <c r="AK135" s="8">
        <f t="shared" si="31"/>
        <v>5.4895056477616668E-4</v>
      </c>
      <c r="AL135" s="8">
        <f t="shared" si="31"/>
        <v>2.4727502917845347E-4</v>
      </c>
      <c r="AM135" s="8">
        <f t="shared" si="31"/>
        <v>9.4459061146169219E-4</v>
      </c>
      <c r="AN135" s="8">
        <f t="shared" si="31"/>
        <v>3.7437439417617852E-3</v>
      </c>
      <c r="AO135" s="8">
        <f t="shared" si="31"/>
        <v>3.2145753793198946E-4</v>
      </c>
      <c r="AP135" s="8">
        <f t="shared" si="31"/>
        <v>3.9564004668552551E-4</v>
      </c>
      <c r="AQ135" s="8">
        <f t="shared" si="31"/>
        <v>5.0444105952404499E-4</v>
      </c>
      <c r="AR135" s="8">
        <f t="shared" si="31"/>
        <v>2.0276552392633183E-4</v>
      </c>
      <c r="AS135" s="8">
        <f t="shared" si="31"/>
        <v>7.4182508753536033E-5</v>
      </c>
      <c r="AT135" s="8">
        <f t="shared" si="31"/>
        <v>1.9782002334276274E-5</v>
      </c>
      <c r="AU135" s="8">
        <f t="shared" si="31"/>
        <v>6.4291507586397892E-5</v>
      </c>
      <c r="AV135" s="8">
        <f t="shared" si="31"/>
        <v>1.1869201400565766E-4</v>
      </c>
      <c r="AW135" s="8">
        <f t="shared" si="31"/>
        <v>6.2807857411327169E-4</v>
      </c>
      <c r="AX135" s="8">
        <f t="shared" si="31"/>
        <v>2.9178453443057505E-4</v>
      </c>
      <c r="AY135" s="8">
        <f t="shared" si="31"/>
        <v>4.9455005835690689E-5</v>
      </c>
      <c r="AZ135" s="8">
        <f t="shared" si="31"/>
        <v>1.0385551225495044E-4</v>
      </c>
      <c r="BA135" s="8">
        <f t="shared" si="31"/>
        <v>1.1869201400565766E-4</v>
      </c>
      <c r="BB135" s="8">
        <f t="shared" si="31"/>
        <v>1.9287452275919368E-4</v>
      </c>
      <c r="BC135" s="8">
        <f t="shared" si="31"/>
        <v>1.3352851575636486E-4</v>
      </c>
      <c r="BD135" s="8">
        <f t="shared" si="31"/>
        <v>1.6814701984134835E-4</v>
      </c>
      <c r="BE135" s="8">
        <f t="shared" si="31"/>
        <v>4.9455005835690689E-5</v>
      </c>
      <c r="BF135" s="8">
        <f t="shared" si="31"/>
        <v>1.8298352159205555E-4</v>
      </c>
      <c r="BG135" s="8">
        <f t="shared" si="31"/>
        <v>6.4291507586397892E-5</v>
      </c>
      <c r="BH135" s="8">
        <f t="shared" si="31"/>
        <v>3.1156653676485136E-4</v>
      </c>
      <c r="BI135" s="8">
        <f t="shared" si="31"/>
        <v>3.4123954026626577E-4</v>
      </c>
      <c r="BJ135" s="8">
        <f t="shared" si="31"/>
        <v>8.9019010504243237E-5</v>
      </c>
      <c r="BK135" s="8">
        <f t="shared" si="31"/>
        <v>4.7476805602263063E-4</v>
      </c>
    </row>
    <row r="136" spans="1:63" s="1" customFormat="1" ht="5.0999999999999996" customHeight="1" x14ac:dyDescent="0.2">
      <c r="B136" s="1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</row>
    <row r="137" spans="1:63" s="1" customFormat="1" ht="9.9" customHeight="1" x14ac:dyDescent="0.2">
      <c r="A137" s="3" t="s">
        <v>66</v>
      </c>
      <c r="B137" s="1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</row>
    <row r="138" spans="1:63" s="1" customFormat="1" ht="9.9" customHeight="1" x14ac:dyDescent="0.2">
      <c r="B138" s="10" t="s">
        <v>55</v>
      </c>
      <c r="C138" s="4">
        <v>5</v>
      </c>
      <c r="D138" s="4">
        <v>27</v>
      </c>
      <c r="E138" s="4">
        <v>19</v>
      </c>
      <c r="F138" s="4">
        <v>5427</v>
      </c>
      <c r="G138" s="4">
        <v>36</v>
      </c>
      <c r="H138" s="4">
        <v>3</v>
      </c>
      <c r="I138" s="4">
        <v>4</v>
      </c>
      <c r="J138" s="4">
        <v>4</v>
      </c>
      <c r="K138" s="4">
        <v>8</v>
      </c>
      <c r="L138" s="4">
        <v>4</v>
      </c>
      <c r="M138" s="4">
        <v>33</v>
      </c>
      <c r="N138" s="4">
        <v>1033</v>
      </c>
      <c r="O138" s="4">
        <v>16</v>
      </c>
      <c r="P138" s="4">
        <v>2</v>
      </c>
      <c r="Q138" s="4">
        <v>800</v>
      </c>
      <c r="R138" s="4">
        <v>14</v>
      </c>
      <c r="S138" s="4">
        <v>102</v>
      </c>
      <c r="T138" s="4">
        <v>18</v>
      </c>
      <c r="U138" s="4">
        <v>4513</v>
      </c>
      <c r="V138" s="4">
        <v>64</v>
      </c>
      <c r="W138" s="4">
        <v>109</v>
      </c>
      <c r="X138" s="4">
        <v>47</v>
      </c>
      <c r="Y138" s="4">
        <v>138</v>
      </c>
      <c r="Z138" s="4">
        <v>10</v>
      </c>
      <c r="AA138" s="4">
        <v>6</v>
      </c>
      <c r="AB138" s="4">
        <v>757</v>
      </c>
      <c r="AC138" s="4">
        <v>5</v>
      </c>
      <c r="AD138" s="4">
        <v>74</v>
      </c>
      <c r="AE138" s="4">
        <v>40</v>
      </c>
      <c r="AF138" s="4">
        <v>3932</v>
      </c>
      <c r="AG138" s="4">
        <v>3</v>
      </c>
      <c r="AH138" s="4">
        <v>11</v>
      </c>
      <c r="AI138" s="4">
        <v>44</v>
      </c>
      <c r="AJ138" s="4">
        <v>29</v>
      </c>
      <c r="AK138" s="4">
        <v>5</v>
      </c>
      <c r="AL138" s="4">
        <v>14</v>
      </c>
      <c r="AM138" s="4">
        <v>13</v>
      </c>
      <c r="AN138" s="4">
        <v>111</v>
      </c>
      <c r="AO138" s="4">
        <v>11</v>
      </c>
      <c r="AP138" s="4">
        <v>14</v>
      </c>
      <c r="AQ138" s="4">
        <v>7</v>
      </c>
      <c r="AR138" s="4">
        <v>6</v>
      </c>
      <c r="AS138" s="4">
        <v>0</v>
      </c>
      <c r="AT138" s="4">
        <v>0</v>
      </c>
      <c r="AU138" s="4">
        <v>2</v>
      </c>
      <c r="AV138" s="4">
        <v>2</v>
      </c>
      <c r="AW138" s="4">
        <v>9</v>
      </c>
      <c r="AX138" s="4">
        <v>4</v>
      </c>
      <c r="AY138" s="4">
        <v>1</v>
      </c>
      <c r="AZ138" s="4">
        <v>3</v>
      </c>
      <c r="BA138" s="4">
        <v>4</v>
      </c>
      <c r="BB138" s="4">
        <v>4</v>
      </c>
      <c r="BC138" s="4">
        <v>2</v>
      </c>
      <c r="BD138" s="4">
        <v>3</v>
      </c>
      <c r="BE138" s="4">
        <v>1</v>
      </c>
      <c r="BF138" s="4">
        <v>6</v>
      </c>
      <c r="BG138" s="4">
        <v>2</v>
      </c>
      <c r="BH138" s="4">
        <v>23</v>
      </c>
      <c r="BI138" s="4">
        <v>7</v>
      </c>
      <c r="BJ138" s="4">
        <v>2</v>
      </c>
      <c r="BK138" s="4">
        <v>24</v>
      </c>
    </row>
    <row r="139" spans="1:63" s="1" customFormat="1" ht="9.9" customHeight="1" x14ac:dyDescent="0.2">
      <c r="B139" s="10" t="s">
        <v>65</v>
      </c>
      <c r="C139" s="4">
        <v>33</v>
      </c>
      <c r="D139" s="4">
        <v>136</v>
      </c>
      <c r="E139" s="4">
        <v>33</v>
      </c>
      <c r="F139" s="4">
        <v>38038</v>
      </c>
      <c r="G139" s="4">
        <v>319</v>
      </c>
      <c r="H139" s="4">
        <v>19</v>
      </c>
      <c r="I139" s="4">
        <v>38</v>
      </c>
      <c r="J139" s="4">
        <v>60</v>
      </c>
      <c r="K139" s="4">
        <v>53</v>
      </c>
      <c r="L139" s="4">
        <v>17</v>
      </c>
      <c r="M139" s="4">
        <v>155</v>
      </c>
      <c r="N139" s="4">
        <v>9930</v>
      </c>
      <c r="O139" s="4">
        <v>116</v>
      </c>
      <c r="P139" s="4">
        <v>25</v>
      </c>
      <c r="Q139" s="4">
        <v>6173</v>
      </c>
      <c r="R139" s="4">
        <v>73</v>
      </c>
      <c r="S139" s="4">
        <v>348</v>
      </c>
      <c r="T139" s="4">
        <v>91</v>
      </c>
      <c r="U139" s="4">
        <v>32969</v>
      </c>
      <c r="V139" s="4">
        <v>426</v>
      </c>
      <c r="W139" s="4">
        <v>715</v>
      </c>
      <c r="X139" s="4">
        <v>336</v>
      </c>
      <c r="Y139" s="4">
        <v>898</v>
      </c>
      <c r="Z139" s="4">
        <v>101</v>
      </c>
      <c r="AA139" s="4">
        <v>31</v>
      </c>
      <c r="AB139" s="4">
        <v>4931</v>
      </c>
      <c r="AC139" s="4">
        <v>21</v>
      </c>
      <c r="AD139" s="4">
        <v>298</v>
      </c>
      <c r="AE139" s="4">
        <v>313</v>
      </c>
      <c r="AF139" s="4">
        <v>25491</v>
      </c>
      <c r="AG139" s="4">
        <v>28</v>
      </c>
      <c r="AH139" s="4">
        <v>93</v>
      </c>
      <c r="AI139" s="4">
        <v>469</v>
      </c>
      <c r="AJ139" s="4">
        <v>232</v>
      </c>
      <c r="AK139" s="4">
        <v>88</v>
      </c>
      <c r="AL139" s="4">
        <v>49</v>
      </c>
      <c r="AM139" s="4">
        <v>147</v>
      </c>
      <c r="AN139" s="4">
        <v>713</v>
      </c>
      <c r="AO139" s="4">
        <v>62</v>
      </c>
      <c r="AP139" s="4">
        <v>99</v>
      </c>
      <c r="AQ139" s="4">
        <v>72</v>
      </c>
      <c r="AR139" s="4">
        <v>31</v>
      </c>
      <c r="AS139" s="4">
        <v>7</v>
      </c>
      <c r="AT139" s="4">
        <v>6</v>
      </c>
      <c r="AU139" s="4">
        <v>16</v>
      </c>
      <c r="AV139" s="4">
        <v>28</v>
      </c>
      <c r="AW139" s="4">
        <v>95</v>
      </c>
      <c r="AX139" s="4">
        <v>37</v>
      </c>
      <c r="AY139" s="4">
        <v>11</v>
      </c>
      <c r="AZ139" s="4">
        <v>18</v>
      </c>
      <c r="BA139" s="4">
        <v>21</v>
      </c>
      <c r="BB139" s="4">
        <v>31</v>
      </c>
      <c r="BC139" s="4">
        <v>20</v>
      </c>
      <c r="BD139" s="4">
        <v>28</v>
      </c>
      <c r="BE139" s="4">
        <v>13</v>
      </c>
      <c r="BF139" s="4">
        <v>29</v>
      </c>
      <c r="BG139" s="4">
        <v>11</v>
      </c>
      <c r="BH139" s="4">
        <v>85</v>
      </c>
      <c r="BI139" s="4">
        <v>48</v>
      </c>
      <c r="BJ139" s="4">
        <v>18</v>
      </c>
      <c r="BK139" s="4">
        <v>159</v>
      </c>
    </row>
    <row r="140" spans="1:63" s="1" customFormat="1" ht="9.9" customHeight="1" x14ac:dyDescent="0.2">
      <c r="A140" s="6" t="s">
        <v>15</v>
      </c>
      <c r="B140" s="10"/>
      <c r="C140" s="4">
        <v>38</v>
      </c>
      <c r="D140" s="4">
        <v>163</v>
      </c>
      <c r="E140" s="4">
        <v>52</v>
      </c>
      <c r="F140" s="4">
        <v>43465</v>
      </c>
      <c r="G140" s="4">
        <v>355</v>
      </c>
      <c r="H140" s="4">
        <v>22</v>
      </c>
      <c r="I140" s="4">
        <v>42</v>
      </c>
      <c r="J140" s="4">
        <v>64</v>
      </c>
      <c r="K140" s="4">
        <v>61</v>
      </c>
      <c r="L140" s="4">
        <v>21</v>
      </c>
      <c r="M140" s="4">
        <v>188</v>
      </c>
      <c r="N140" s="4">
        <v>10963</v>
      </c>
      <c r="O140" s="4">
        <v>132</v>
      </c>
      <c r="P140" s="4">
        <v>27</v>
      </c>
      <c r="Q140" s="4">
        <v>6973</v>
      </c>
      <c r="R140" s="4">
        <v>87</v>
      </c>
      <c r="S140" s="4">
        <v>450</v>
      </c>
      <c r="T140" s="4">
        <v>109</v>
      </c>
      <c r="U140" s="4">
        <v>37482</v>
      </c>
      <c r="V140" s="4">
        <v>490</v>
      </c>
      <c r="W140" s="4">
        <v>824</v>
      </c>
      <c r="X140" s="4">
        <v>383</v>
      </c>
      <c r="Y140" s="4">
        <v>1036</v>
      </c>
      <c r="Z140" s="4">
        <v>111</v>
      </c>
      <c r="AA140" s="4">
        <v>37</v>
      </c>
      <c r="AB140" s="4">
        <v>5688</v>
      </c>
      <c r="AC140" s="4">
        <v>26</v>
      </c>
      <c r="AD140" s="4">
        <v>372</v>
      </c>
      <c r="AE140" s="4">
        <v>353</v>
      </c>
      <c r="AF140" s="4">
        <v>29423</v>
      </c>
      <c r="AG140" s="4">
        <v>31</v>
      </c>
      <c r="AH140" s="4">
        <v>104</v>
      </c>
      <c r="AI140" s="4">
        <v>513</v>
      </c>
      <c r="AJ140" s="4">
        <v>261</v>
      </c>
      <c r="AK140" s="4">
        <v>93</v>
      </c>
      <c r="AL140" s="4">
        <v>63</v>
      </c>
      <c r="AM140" s="4">
        <v>160</v>
      </c>
      <c r="AN140" s="4">
        <v>824</v>
      </c>
      <c r="AO140" s="4">
        <v>73</v>
      </c>
      <c r="AP140" s="4">
        <v>113</v>
      </c>
      <c r="AQ140" s="4">
        <v>79</v>
      </c>
      <c r="AR140" s="4">
        <v>37</v>
      </c>
      <c r="AS140" s="4">
        <v>7</v>
      </c>
      <c r="AT140" s="4">
        <v>6</v>
      </c>
      <c r="AU140" s="4">
        <v>18</v>
      </c>
      <c r="AV140" s="4">
        <v>30</v>
      </c>
      <c r="AW140" s="4">
        <v>104</v>
      </c>
      <c r="AX140" s="4">
        <v>41</v>
      </c>
      <c r="AY140" s="4">
        <v>12</v>
      </c>
      <c r="AZ140" s="4">
        <v>21</v>
      </c>
      <c r="BA140" s="4">
        <v>25</v>
      </c>
      <c r="BB140" s="4">
        <v>35</v>
      </c>
      <c r="BC140" s="4">
        <v>22</v>
      </c>
      <c r="BD140" s="4">
        <v>31</v>
      </c>
      <c r="BE140" s="4">
        <v>14</v>
      </c>
      <c r="BF140" s="4">
        <v>35</v>
      </c>
      <c r="BG140" s="4">
        <v>13</v>
      </c>
      <c r="BH140" s="4">
        <v>108</v>
      </c>
      <c r="BI140" s="4">
        <v>55</v>
      </c>
      <c r="BJ140" s="4">
        <v>20</v>
      </c>
      <c r="BK140" s="4">
        <v>183</v>
      </c>
    </row>
    <row r="141" spans="1:63" s="7" customFormat="1" ht="9.9" customHeight="1" x14ac:dyDescent="0.2">
      <c r="B141" s="11" t="s">
        <v>16</v>
      </c>
      <c r="C141" s="8">
        <f t="shared" ref="C141:AH141" si="32">C140/ 142608</f>
        <v>2.6646471446202177E-4</v>
      </c>
      <c r="D141" s="8">
        <f t="shared" si="32"/>
        <v>1.1429933804555144E-3</v>
      </c>
      <c r="E141" s="8">
        <f t="shared" si="32"/>
        <v>3.6463592505329295E-4</v>
      </c>
      <c r="F141" s="8">
        <f t="shared" si="32"/>
        <v>0.30478654773925729</v>
      </c>
      <c r="G141" s="8">
        <f t="shared" si="32"/>
        <v>2.4893414114215192E-3</v>
      </c>
      <c r="H141" s="8">
        <f t="shared" si="32"/>
        <v>1.5426904521485471E-4</v>
      </c>
      <c r="I141" s="8">
        <f t="shared" si="32"/>
        <v>2.9451363177381354E-4</v>
      </c>
      <c r="J141" s="8">
        <f t="shared" si="32"/>
        <v>4.4878267698866825E-4</v>
      </c>
      <c r="K141" s="8">
        <f t="shared" si="32"/>
        <v>4.2774598900482443E-4</v>
      </c>
      <c r="L141" s="8">
        <f t="shared" si="32"/>
        <v>1.4725681588690677E-4</v>
      </c>
      <c r="M141" s="8">
        <f t="shared" si="32"/>
        <v>1.318299113654213E-3</v>
      </c>
      <c r="N141" s="8">
        <f t="shared" si="32"/>
        <v>7.6875070122293276E-2</v>
      </c>
      <c r="O141" s="8">
        <f t="shared" si="32"/>
        <v>9.2561427128912827E-4</v>
      </c>
      <c r="P141" s="8">
        <f t="shared" si="32"/>
        <v>1.8933019185459442E-4</v>
      </c>
      <c r="Q141" s="8">
        <f t="shared" si="32"/>
        <v>4.8896275103780994E-2</v>
      </c>
      <c r="R141" s="8">
        <f t="shared" si="32"/>
        <v>6.100639515314709E-4</v>
      </c>
      <c r="S141" s="8">
        <f t="shared" si="32"/>
        <v>3.1555031975765736E-3</v>
      </c>
      <c r="T141" s="8">
        <f t="shared" si="32"/>
        <v>7.6433299674632561E-4</v>
      </c>
      <c r="U141" s="8">
        <f t="shared" si="32"/>
        <v>0.26283237967014472</v>
      </c>
      <c r="V141" s="8">
        <f t="shared" si="32"/>
        <v>3.4359923706944913E-3</v>
      </c>
      <c r="W141" s="8">
        <f t="shared" si="32"/>
        <v>5.7780769662291037E-3</v>
      </c>
      <c r="X141" s="8">
        <f t="shared" si="32"/>
        <v>2.6856838326040616E-3</v>
      </c>
      <c r="Y141" s="8">
        <f t="shared" si="32"/>
        <v>7.2646695837540673E-3</v>
      </c>
      <c r="Z141" s="8">
        <f t="shared" si="32"/>
        <v>7.783574554022215E-4</v>
      </c>
      <c r="AA141" s="8">
        <f t="shared" si="32"/>
        <v>2.5945248513407383E-4</v>
      </c>
      <c r="AB141" s="8">
        <f t="shared" si="32"/>
        <v>3.9885560417367891E-2</v>
      </c>
      <c r="AC141" s="8">
        <f t="shared" si="32"/>
        <v>1.8231796252664648E-4</v>
      </c>
      <c r="AD141" s="8">
        <f t="shared" si="32"/>
        <v>2.6085493099966342E-3</v>
      </c>
      <c r="AE141" s="8">
        <f t="shared" si="32"/>
        <v>2.4753169527656233E-3</v>
      </c>
      <c r="AF141" s="8">
        <f t="shared" si="32"/>
        <v>0.20632082351621228</v>
      </c>
      <c r="AG141" s="8">
        <f t="shared" si="32"/>
        <v>2.1737910916638618E-4</v>
      </c>
      <c r="AH141" s="8">
        <f t="shared" si="32"/>
        <v>7.2927185010658591E-4</v>
      </c>
      <c r="AI141" s="8">
        <f t="shared" ref="AI141:BK141" si="33">AI140/ 142608</f>
        <v>3.5972736452372939E-3</v>
      </c>
      <c r="AJ141" s="8">
        <f t="shared" si="33"/>
        <v>1.8301918545944127E-3</v>
      </c>
      <c r="AK141" s="8">
        <f t="shared" si="33"/>
        <v>6.5213732749915855E-4</v>
      </c>
      <c r="AL141" s="8">
        <f t="shared" si="33"/>
        <v>4.4177044766072031E-4</v>
      </c>
      <c r="AM141" s="8">
        <f t="shared" si="33"/>
        <v>1.1219566924716706E-3</v>
      </c>
      <c r="AN141" s="8">
        <f t="shared" si="33"/>
        <v>5.7780769662291037E-3</v>
      </c>
      <c r="AO141" s="8">
        <f t="shared" si="33"/>
        <v>5.1189274094019972E-4</v>
      </c>
      <c r="AP141" s="8">
        <f t="shared" si="33"/>
        <v>7.9238191405811738E-4</v>
      </c>
      <c r="AQ141" s="8">
        <f t="shared" si="33"/>
        <v>5.5396611690788737E-4</v>
      </c>
      <c r="AR141" s="8">
        <f t="shared" si="33"/>
        <v>2.5945248513407383E-4</v>
      </c>
      <c r="AS141" s="8">
        <f t="shared" si="33"/>
        <v>4.908560529563559E-5</v>
      </c>
      <c r="AT141" s="8">
        <f t="shared" si="33"/>
        <v>4.2073375967687648E-5</v>
      </c>
      <c r="AU141" s="8">
        <f t="shared" si="33"/>
        <v>1.2622012790306295E-4</v>
      </c>
      <c r="AV141" s="8">
        <f t="shared" si="33"/>
        <v>2.1036687983843824E-4</v>
      </c>
      <c r="AW141" s="8">
        <f t="shared" si="33"/>
        <v>7.2927185010658591E-4</v>
      </c>
      <c r="AX141" s="8">
        <f t="shared" si="33"/>
        <v>2.875014024458656E-4</v>
      </c>
      <c r="AY141" s="8">
        <f t="shared" si="33"/>
        <v>8.4146751935375297E-5</v>
      </c>
      <c r="AZ141" s="8">
        <f t="shared" si="33"/>
        <v>1.4725681588690677E-4</v>
      </c>
      <c r="BA141" s="8">
        <f t="shared" si="33"/>
        <v>1.7530573319869854E-4</v>
      </c>
      <c r="BB141" s="8">
        <f t="shared" si="33"/>
        <v>2.4542802647817795E-4</v>
      </c>
      <c r="BC141" s="8">
        <f t="shared" si="33"/>
        <v>1.5426904521485471E-4</v>
      </c>
      <c r="BD141" s="8">
        <f t="shared" si="33"/>
        <v>2.1737910916638618E-4</v>
      </c>
      <c r="BE141" s="8">
        <f t="shared" si="33"/>
        <v>9.817121059127118E-5</v>
      </c>
      <c r="BF141" s="8">
        <f t="shared" si="33"/>
        <v>2.4542802647817795E-4</v>
      </c>
      <c r="BG141" s="8">
        <f t="shared" si="33"/>
        <v>9.1158981263323238E-5</v>
      </c>
      <c r="BH141" s="8">
        <f t="shared" si="33"/>
        <v>7.5732076741837767E-4</v>
      </c>
      <c r="BI141" s="8">
        <f t="shared" si="33"/>
        <v>3.8567261303713678E-4</v>
      </c>
      <c r="BJ141" s="8">
        <f t="shared" si="33"/>
        <v>1.4024458655895883E-4</v>
      </c>
      <c r="BK141" s="8">
        <f t="shared" si="33"/>
        <v>1.2832379670144733E-3</v>
      </c>
    </row>
    <row r="142" spans="1:63" s="1" customFormat="1" ht="5.0999999999999996" customHeight="1" x14ac:dyDescent="0.2">
      <c r="B142" s="1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</row>
    <row r="143" spans="1:63" s="1" customFormat="1" ht="9.9" customHeight="1" x14ac:dyDescent="0.2">
      <c r="A143" s="3" t="s">
        <v>67</v>
      </c>
      <c r="B143" s="1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</row>
    <row r="144" spans="1:63" s="1" customFormat="1" ht="9.9" customHeight="1" x14ac:dyDescent="0.2">
      <c r="B144" s="10" t="s">
        <v>40</v>
      </c>
      <c r="C144" s="4">
        <v>0</v>
      </c>
      <c r="D144" s="4">
        <v>0</v>
      </c>
      <c r="E144" s="4">
        <v>1</v>
      </c>
      <c r="F144" s="4">
        <v>372</v>
      </c>
      <c r="G144" s="4">
        <v>10</v>
      </c>
      <c r="H144" s="4">
        <v>0</v>
      </c>
      <c r="I144" s="4">
        <v>1</v>
      </c>
      <c r="J144" s="4">
        <v>1</v>
      </c>
      <c r="K144" s="4">
        <v>2</v>
      </c>
      <c r="L144" s="4">
        <v>0</v>
      </c>
      <c r="M144" s="4">
        <v>4</v>
      </c>
      <c r="N144" s="4">
        <v>45</v>
      </c>
      <c r="O144" s="4">
        <v>4</v>
      </c>
      <c r="P144" s="4">
        <v>1</v>
      </c>
      <c r="Q144" s="4">
        <v>37</v>
      </c>
      <c r="R144" s="4">
        <v>0</v>
      </c>
      <c r="S144" s="4">
        <v>0</v>
      </c>
      <c r="T144" s="4">
        <v>1</v>
      </c>
      <c r="U144" s="4">
        <v>321</v>
      </c>
      <c r="V144" s="4">
        <v>4</v>
      </c>
      <c r="W144" s="4">
        <v>14</v>
      </c>
      <c r="X144" s="4">
        <v>26</v>
      </c>
      <c r="Y144" s="4">
        <v>7</v>
      </c>
      <c r="Z144" s="4">
        <v>1</v>
      </c>
      <c r="AA144" s="4">
        <v>1</v>
      </c>
      <c r="AB144" s="4">
        <v>376</v>
      </c>
      <c r="AC144" s="4">
        <v>1</v>
      </c>
      <c r="AD144" s="4">
        <v>9</v>
      </c>
      <c r="AE144" s="4">
        <v>6</v>
      </c>
      <c r="AF144" s="4">
        <v>708</v>
      </c>
      <c r="AG144" s="4">
        <v>2</v>
      </c>
      <c r="AH144" s="4">
        <v>4</v>
      </c>
      <c r="AI144" s="4">
        <v>7</v>
      </c>
      <c r="AJ144" s="4">
        <v>8</v>
      </c>
      <c r="AK144" s="4">
        <v>2</v>
      </c>
      <c r="AL144" s="4">
        <v>0</v>
      </c>
      <c r="AM144" s="4">
        <v>4</v>
      </c>
      <c r="AN144" s="4">
        <v>19</v>
      </c>
      <c r="AO144" s="4">
        <v>1</v>
      </c>
      <c r="AP144" s="4">
        <v>4</v>
      </c>
      <c r="AQ144" s="4">
        <v>2</v>
      </c>
      <c r="AR144" s="4">
        <v>0</v>
      </c>
      <c r="AS144" s="4">
        <v>0</v>
      </c>
      <c r="AT144" s="4">
        <v>0</v>
      </c>
      <c r="AU144" s="4">
        <v>1</v>
      </c>
      <c r="AV144" s="4">
        <v>3</v>
      </c>
      <c r="AW144" s="4">
        <v>3</v>
      </c>
      <c r="AX144" s="4">
        <v>1</v>
      </c>
      <c r="AY144" s="4">
        <v>1</v>
      </c>
      <c r="AZ144" s="4">
        <v>0</v>
      </c>
      <c r="BA144" s="4">
        <v>1</v>
      </c>
      <c r="BB144" s="4">
        <v>1</v>
      </c>
      <c r="BC144" s="4">
        <v>1</v>
      </c>
      <c r="BD144" s="4">
        <v>0</v>
      </c>
      <c r="BE144" s="4">
        <v>2</v>
      </c>
      <c r="BF144" s="4">
        <v>0</v>
      </c>
      <c r="BG144" s="4">
        <v>0</v>
      </c>
      <c r="BH144" s="4">
        <v>0</v>
      </c>
      <c r="BI144" s="4">
        <v>2</v>
      </c>
      <c r="BJ144" s="4">
        <v>2</v>
      </c>
      <c r="BK144" s="4">
        <v>1</v>
      </c>
    </row>
    <row r="145" spans="1:63" s="1" customFormat="1" ht="9.9" customHeight="1" x14ac:dyDescent="0.2">
      <c r="B145" s="10" t="s">
        <v>68</v>
      </c>
      <c r="C145" s="4">
        <v>0</v>
      </c>
      <c r="D145" s="4">
        <v>1</v>
      </c>
      <c r="E145" s="4">
        <v>1</v>
      </c>
      <c r="F145" s="4">
        <v>139</v>
      </c>
      <c r="G145" s="4">
        <v>3</v>
      </c>
      <c r="H145" s="4">
        <v>0</v>
      </c>
      <c r="I145" s="4">
        <v>0</v>
      </c>
      <c r="J145" s="4">
        <v>0</v>
      </c>
      <c r="K145" s="4">
        <v>2</v>
      </c>
      <c r="L145" s="4">
        <v>0</v>
      </c>
      <c r="M145" s="4">
        <v>0</v>
      </c>
      <c r="N145" s="4">
        <v>2</v>
      </c>
      <c r="O145" s="4">
        <v>1</v>
      </c>
      <c r="P145" s="4">
        <v>0</v>
      </c>
      <c r="Q145" s="4">
        <v>4</v>
      </c>
      <c r="R145" s="4">
        <v>0</v>
      </c>
      <c r="S145" s="4">
        <v>0</v>
      </c>
      <c r="T145" s="4">
        <v>1</v>
      </c>
      <c r="U145" s="4">
        <v>67</v>
      </c>
      <c r="V145" s="4">
        <v>4</v>
      </c>
      <c r="W145" s="4">
        <v>5</v>
      </c>
      <c r="X145" s="4">
        <v>17</v>
      </c>
      <c r="Y145" s="4">
        <v>2</v>
      </c>
      <c r="Z145" s="4">
        <v>0</v>
      </c>
      <c r="AA145" s="4">
        <v>1</v>
      </c>
      <c r="AB145" s="4">
        <v>66</v>
      </c>
      <c r="AC145" s="4">
        <v>0</v>
      </c>
      <c r="AD145" s="4">
        <v>1</v>
      </c>
      <c r="AE145" s="4">
        <v>0</v>
      </c>
      <c r="AF145" s="4">
        <v>86</v>
      </c>
      <c r="AG145" s="4">
        <v>1</v>
      </c>
      <c r="AH145" s="4">
        <v>1</v>
      </c>
      <c r="AI145" s="4">
        <v>3</v>
      </c>
      <c r="AJ145" s="4">
        <v>0</v>
      </c>
      <c r="AK145" s="4">
        <v>0</v>
      </c>
      <c r="AL145" s="4">
        <v>0</v>
      </c>
      <c r="AM145" s="4">
        <v>1</v>
      </c>
      <c r="AN145" s="4">
        <v>7</v>
      </c>
      <c r="AO145" s="4">
        <v>0</v>
      </c>
      <c r="AP145" s="4">
        <v>5</v>
      </c>
      <c r="AQ145" s="4">
        <v>1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1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2</v>
      </c>
      <c r="BJ145" s="4">
        <v>0</v>
      </c>
      <c r="BK145" s="4">
        <v>2</v>
      </c>
    </row>
    <row r="146" spans="1:63" s="1" customFormat="1" ht="9.9" customHeight="1" x14ac:dyDescent="0.2">
      <c r="B146" s="10" t="s">
        <v>69</v>
      </c>
      <c r="C146" s="4">
        <v>6</v>
      </c>
      <c r="D146" s="4">
        <v>46</v>
      </c>
      <c r="E146" s="4">
        <v>33</v>
      </c>
      <c r="F146" s="4">
        <v>11902</v>
      </c>
      <c r="G146" s="4">
        <v>118</v>
      </c>
      <c r="H146" s="4">
        <v>7</v>
      </c>
      <c r="I146" s="4">
        <v>7</v>
      </c>
      <c r="J146" s="4">
        <v>21</v>
      </c>
      <c r="K146" s="4">
        <v>12</v>
      </c>
      <c r="L146" s="4">
        <v>7</v>
      </c>
      <c r="M146" s="4">
        <v>21</v>
      </c>
      <c r="N146" s="4">
        <v>1026</v>
      </c>
      <c r="O146" s="4">
        <v>98</v>
      </c>
      <c r="P146" s="4">
        <v>1</v>
      </c>
      <c r="Q146" s="4">
        <v>825</v>
      </c>
      <c r="R146" s="4">
        <v>4</v>
      </c>
      <c r="S146" s="4">
        <v>0</v>
      </c>
      <c r="T146" s="4">
        <v>13</v>
      </c>
      <c r="U146" s="4">
        <v>7052</v>
      </c>
      <c r="V146" s="4">
        <v>103</v>
      </c>
      <c r="W146" s="4">
        <v>179</v>
      </c>
      <c r="X146" s="4">
        <v>328</v>
      </c>
      <c r="Y146" s="4">
        <v>163</v>
      </c>
      <c r="Z146" s="4">
        <v>14</v>
      </c>
      <c r="AA146" s="4">
        <v>12</v>
      </c>
      <c r="AB146" s="4">
        <v>3766</v>
      </c>
      <c r="AC146" s="4">
        <v>12</v>
      </c>
      <c r="AD146" s="4">
        <v>40</v>
      </c>
      <c r="AE146" s="4">
        <v>33</v>
      </c>
      <c r="AF146" s="4">
        <v>6144</v>
      </c>
      <c r="AG146" s="4">
        <v>4</v>
      </c>
      <c r="AH146" s="4">
        <v>27</v>
      </c>
      <c r="AI146" s="4">
        <v>109</v>
      </c>
      <c r="AJ146" s="4">
        <v>37</v>
      </c>
      <c r="AK146" s="4">
        <v>20</v>
      </c>
      <c r="AL146" s="4">
        <v>4</v>
      </c>
      <c r="AM146" s="4">
        <v>21</v>
      </c>
      <c r="AN146" s="4">
        <v>222</v>
      </c>
      <c r="AO146" s="4">
        <v>23</v>
      </c>
      <c r="AP146" s="4">
        <v>41</v>
      </c>
      <c r="AQ146" s="4">
        <v>22</v>
      </c>
      <c r="AR146" s="4">
        <v>8</v>
      </c>
      <c r="AS146" s="4">
        <v>4</v>
      </c>
      <c r="AT146" s="4">
        <v>5</v>
      </c>
      <c r="AU146" s="4">
        <v>3</v>
      </c>
      <c r="AV146" s="4">
        <v>6</v>
      </c>
      <c r="AW146" s="4">
        <v>19</v>
      </c>
      <c r="AX146" s="4">
        <v>3</v>
      </c>
      <c r="AY146" s="4">
        <v>0</v>
      </c>
      <c r="AZ146" s="4">
        <v>5</v>
      </c>
      <c r="BA146" s="4">
        <v>9</v>
      </c>
      <c r="BB146" s="4">
        <v>13</v>
      </c>
      <c r="BC146" s="4">
        <v>1</v>
      </c>
      <c r="BD146" s="4">
        <v>9</v>
      </c>
      <c r="BE146" s="4">
        <v>13</v>
      </c>
      <c r="BF146" s="4">
        <v>0</v>
      </c>
      <c r="BG146" s="4">
        <v>3</v>
      </c>
      <c r="BH146" s="4">
        <v>18</v>
      </c>
      <c r="BI146" s="4">
        <v>17</v>
      </c>
      <c r="BJ146" s="4">
        <v>6</v>
      </c>
      <c r="BK146" s="4">
        <v>8</v>
      </c>
    </row>
    <row r="147" spans="1:63" s="1" customFormat="1" ht="9.9" customHeight="1" x14ac:dyDescent="0.2">
      <c r="B147" s="10" t="s">
        <v>70</v>
      </c>
      <c r="C147" s="4">
        <v>4</v>
      </c>
      <c r="D147" s="4">
        <v>11</v>
      </c>
      <c r="E147" s="4">
        <v>5</v>
      </c>
      <c r="F147" s="4">
        <v>4912</v>
      </c>
      <c r="G147" s="4">
        <v>44</v>
      </c>
      <c r="H147" s="4">
        <v>4</v>
      </c>
      <c r="I147" s="4">
        <v>0</v>
      </c>
      <c r="J147" s="4">
        <v>4</v>
      </c>
      <c r="K147" s="4">
        <v>3</v>
      </c>
      <c r="L147" s="4">
        <v>0</v>
      </c>
      <c r="M147" s="4">
        <v>6</v>
      </c>
      <c r="N147" s="4">
        <v>628</v>
      </c>
      <c r="O147" s="4">
        <v>28</v>
      </c>
      <c r="P147" s="4">
        <v>0</v>
      </c>
      <c r="Q147" s="4">
        <v>540</v>
      </c>
      <c r="R147" s="4">
        <v>1</v>
      </c>
      <c r="S147" s="4">
        <v>2</v>
      </c>
      <c r="T147" s="4">
        <v>7</v>
      </c>
      <c r="U147" s="4">
        <v>3212</v>
      </c>
      <c r="V147" s="4">
        <v>45</v>
      </c>
      <c r="W147" s="4">
        <v>100</v>
      </c>
      <c r="X147" s="4">
        <v>99</v>
      </c>
      <c r="Y147" s="4">
        <v>52</v>
      </c>
      <c r="Z147" s="4">
        <v>10</v>
      </c>
      <c r="AA147" s="4">
        <v>4</v>
      </c>
      <c r="AB147" s="4">
        <v>2294</v>
      </c>
      <c r="AC147" s="4">
        <v>0</v>
      </c>
      <c r="AD147" s="4">
        <v>25</v>
      </c>
      <c r="AE147" s="4">
        <v>8</v>
      </c>
      <c r="AF147" s="4">
        <v>4194</v>
      </c>
      <c r="AG147" s="4">
        <v>2</v>
      </c>
      <c r="AH147" s="4">
        <v>12</v>
      </c>
      <c r="AI147" s="4">
        <v>43</v>
      </c>
      <c r="AJ147" s="4">
        <v>17</v>
      </c>
      <c r="AK147" s="4">
        <v>14</v>
      </c>
      <c r="AL147" s="4">
        <v>5</v>
      </c>
      <c r="AM147" s="4">
        <v>8</v>
      </c>
      <c r="AN147" s="4">
        <v>57</v>
      </c>
      <c r="AO147" s="4">
        <v>13</v>
      </c>
      <c r="AP147" s="4">
        <v>20</v>
      </c>
      <c r="AQ147" s="4">
        <v>9</v>
      </c>
      <c r="AR147" s="4">
        <v>1</v>
      </c>
      <c r="AS147" s="4">
        <v>3</v>
      </c>
      <c r="AT147" s="4">
        <v>0</v>
      </c>
      <c r="AU147" s="4">
        <v>1</v>
      </c>
      <c r="AV147" s="4">
        <v>1</v>
      </c>
      <c r="AW147" s="4">
        <v>21</v>
      </c>
      <c r="AX147" s="4">
        <v>1</v>
      </c>
      <c r="AY147" s="4">
        <v>0</v>
      </c>
      <c r="AZ147" s="4">
        <v>1</v>
      </c>
      <c r="BA147" s="4">
        <v>1</v>
      </c>
      <c r="BB147" s="4">
        <v>7</v>
      </c>
      <c r="BC147" s="4">
        <v>0</v>
      </c>
      <c r="BD147" s="4">
        <v>4</v>
      </c>
      <c r="BE147" s="4">
        <v>2</v>
      </c>
      <c r="BF147" s="4">
        <v>1</v>
      </c>
      <c r="BG147" s="4">
        <v>0</v>
      </c>
      <c r="BH147" s="4">
        <v>9</v>
      </c>
      <c r="BI147" s="4">
        <v>10</v>
      </c>
      <c r="BJ147" s="4">
        <v>3</v>
      </c>
      <c r="BK147" s="4">
        <v>9</v>
      </c>
    </row>
    <row r="148" spans="1:63" s="1" customFormat="1" ht="9.9" customHeight="1" x14ac:dyDescent="0.2">
      <c r="B148" s="10" t="s">
        <v>65</v>
      </c>
      <c r="C148" s="4">
        <v>18</v>
      </c>
      <c r="D148" s="4">
        <v>38</v>
      </c>
      <c r="E148" s="4">
        <v>27</v>
      </c>
      <c r="F148" s="4">
        <v>22090</v>
      </c>
      <c r="G148" s="4">
        <v>167</v>
      </c>
      <c r="H148" s="4">
        <v>15</v>
      </c>
      <c r="I148" s="4">
        <v>11</v>
      </c>
      <c r="J148" s="4">
        <v>28</v>
      </c>
      <c r="K148" s="4">
        <v>22</v>
      </c>
      <c r="L148" s="4">
        <v>11</v>
      </c>
      <c r="M148" s="4">
        <v>44</v>
      </c>
      <c r="N148" s="4">
        <v>4523</v>
      </c>
      <c r="O148" s="4">
        <v>56</v>
      </c>
      <c r="P148" s="4">
        <v>7</v>
      </c>
      <c r="Q148" s="4">
        <v>2555</v>
      </c>
      <c r="R148" s="4">
        <v>24</v>
      </c>
      <c r="S148" s="4">
        <v>35</v>
      </c>
      <c r="T148" s="4">
        <v>25</v>
      </c>
      <c r="U148" s="4">
        <v>14245</v>
      </c>
      <c r="V148" s="4">
        <v>170</v>
      </c>
      <c r="W148" s="4">
        <v>312</v>
      </c>
      <c r="X148" s="4">
        <v>225</v>
      </c>
      <c r="Y148" s="4">
        <v>210</v>
      </c>
      <c r="Z148" s="4">
        <v>51</v>
      </c>
      <c r="AA148" s="4">
        <v>23</v>
      </c>
      <c r="AB148" s="4">
        <v>3990</v>
      </c>
      <c r="AC148" s="4">
        <v>5</v>
      </c>
      <c r="AD148" s="4">
        <v>106</v>
      </c>
      <c r="AE148" s="4">
        <v>114</v>
      </c>
      <c r="AF148" s="4">
        <v>13034</v>
      </c>
      <c r="AG148" s="4">
        <v>11</v>
      </c>
      <c r="AH148" s="4">
        <v>60</v>
      </c>
      <c r="AI148" s="4">
        <v>193</v>
      </c>
      <c r="AJ148" s="4">
        <v>83</v>
      </c>
      <c r="AK148" s="4">
        <v>55</v>
      </c>
      <c r="AL148" s="4">
        <v>16</v>
      </c>
      <c r="AM148" s="4">
        <v>53</v>
      </c>
      <c r="AN148" s="4">
        <v>447</v>
      </c>
      <c r="AO148" s="4">
        <v>37</v>
      </c>
      <c r="AP148" s="4">
        <v>35</v>
      </c>
      <c r="AQ148" s="4">
        <v>30</v>
      </c>
      <c r="AR148" s="4">
        <v>18</v>
      </c>
      <c r="AS148" s="4">
        <v>9</v>
      </c>
      <c r="AT148" s="4">
        <v>7</v>
      </c>
      <c r="AU148" s="4">
        <v>3</v>
      </c>
      <c r="AV148" s="4">
        <v>14</v>
      </c>
      <c r="AW148" s="4">
        <v>41</v>
      </c>
      <c r="AX148" s="4">
        <v>29</v>
      </c>
      <c r="AY148" s="4">
        <v>4</v>
      </c>
      <c r="AZ148" s="4">
        <v>7</v>
      </c>
      <c r="BA148" s="4">
        <v>8</v>
      </c>
      <c r="BB148" s="4">
        <v>10</v>
      </c>
      <c r="BC148" s="4">
        <v>7</v>
      </c>
      <c r="BD148" s="4">
        <v>12</v>
      </c>
      <c r="BE148" s="4">
        <v>13</v>
      </c>
      <c r="BF148" s="4">
        <v>15</v>
      </c>
      <c r="BG148" s="4">
        <v>14</v>
      </c>
      <c r="BH148" s="4">
        <v>33</v>
      </c>
      <c r="BI148" s="4">
        <v>38</v>
      </c>
      <c r="BJ148" s="4">
        <v>13</v>
      </c>
      <c r="BK148" s="4">
        <v>36</v>
      </c>
    </row>
    <row r="149" spans="1:63" s="1" customFormat="1" ht="9.9" customHeight="1" x14ac:dyDescent="0.2">
      <c r="B149" s="10" t="s">
        <v>71</v>
      </c>
      <c r="C149" s="4">
        <v>3</v>
      </c>
      <c r="D149" s="4">
        <v>7</v>
      </c>
      <c r="E149" s="4">
        <v>6</v>
      </c>
      <c r="F149" s="4">
        <v>4361</v>
      </c>
      <c r="G149" s="4">
        <v>40</v>
      </c>
      <c r="H149" s="4">
        <v>3</v>
      </c>
      <c r="I149" s="4">
        <v>3</v>
      </c>
      <c r="J149" s="4">
        <v>8</v>
      </c>
      <c r="K149" s="4">
        <v>4</v>
      </c>
      <c r="L149" s="4">
        <v>0</v>
      </c>
      <c r="M149" s="4">
        <v>13</v>
      </c>
      <c r="N149" s="4">
        <v>627</v>
      </c>
      <c r="O149" s="4">
        <v>16</v>
      </c>
      <c r="P149" s="4">
        <v>1</v>
      </c>
      <c r="Q149" s="4">
        <v>285</v>
      </c>
      <c r="R149" s="4">
        <v>2</v>
      </c>
      <c r="S149" s="4">
        <v>1</v>
      </c>
      <c r="T149" s="4">
        <v>6</v>
      </c>
      <c r="U149" s="4">
        <v>2449</v>
      </c>
      <c r="V149" s="4">
        <v>40</v>
      </c>
      <c r="W149" s="4">
        <v>55</v>
      </c>
      <c r="X149" s="4">
        <v>109</v>
      </c>
      <c r="Y149" s="4">
        <v>40</v>
      </c>
      <c r="Z149" s="4">
        <v>9</v>
      </c>
      <c r="AA149" s="4">
        <v>1</v>
      </c>
      <c r="AB149" s="4">
        <v>728</v>
      </c>
      <c r="AC149" s="4">
        <v>0</v>
      </c>
      <c r="AD149" s="4">
        <v>8</v>
      </c>
      <c r="AE149" s="4">
        <v>8</v>
      </c>
      <c r="AF149" s="4">
        <v>1421</v>
      </c>
      <c r="AG149" s="4">
        <v>2</v>
      </c>
      <c r="AH149" s="4">
        <v>8</v>
      </c>
      <c r="AI149" s="4">
        <v>25</v>
      </c>
      <c r="AJ149" s="4">
        <v>19</v>
      </c>
      <c r="AK149" s="4">
        <v>8</v>
      </c>
      <c r="AL149" s="4">
        <v>0</v>
      </c>
      <c r="AM149" s="4">
        <v>3</v>
      </c>
      <c r="AN149" s="4">
        <v>71</v>
      </c>
      <c r="AO149" s="4">
        <v>9</v>
      </c>
      <c r="AP149" s="4">
        <v>24</v>
      </c>
      <c r="AQ149" s="4">
        <v>3</v>
      </c>
      <c r="AR149" s="4">
        <v>2</v>
      </c>
      <c r="AS149" s="4">
        <v>0</v>
      </c>
      <c r="AT149" s="4">
        <v>0</v>
      </c>
      <c r="AU149" s="4">
        <v>0</v>
      </c>
      <c r="AV149" s="4">
        <v>1</v>
      </c>
      <c r="AW149" s="4">
        <v>13</v>
      </c>
      <c r="AX149" s="4">
        <v>2</v>
      </c>
      <c r="AY149" s="4">
        <v>1</v>
      </c>
      <c r="AZ149" s="4">
        <v>0</v>
      </c>
      <c r="BA149" s="4">
        <v>3</v>
      </c>
      <c r="BB149" s="4">
        <v>5</v>
      </c>
      <c r="BC149" s="4">
        <v>3</v>
      </c>
      <c r="BD149" s="4">
        <v>1</v>
      </c>
      <c r="BE149" s="4">
        <v>2</v>
      </c>
      <c r="BF149" s="4">
        <v>0</v>
      </c>
      <c r="BG149" s="4">
        <v>0</v>
      </c>
      <c r="BH149" s="4">
        <v>6</v>
      </c>
      <c r="BI149" s="4">
        <v>3</v>
      </c>
      <c r="BJ149" s="4">
        <v>2</v>
      </c>
      <c r="BK149" s="4">
        <v>3</v>
      </c>
    </row>
    <row r="150" spans="1:63" s="1" customFormat="1" ht="9.9" customHeight="1" x14ac:dyDescent="0.2">
      <c r="A150" s="6" t="s">
        <v>15</v>
      </c>
      <c r="B150" s="10"/>
      <c r="C150" s="4">
        <v>31</v>
      </c>
      <c r="D150" s="4">
        <v>103</v>
      </c>
      <c r="E150" s="4">
        <v>73</v>
      </c>
      <c r="F150" s="4">
        <v>43776</v>
      </c>
      <c r="G150" s="4">
        <v>382</v>
      </c>
      <c r="H150" s="4">
        <v>29</v>
      </c>
      <c r="I150" s="4">
        <v>22</v>
      </c>
      <c r="J150" s="4">
        <v>62</v>
      </c>
      <c r="K150" s="4">
        <v>45</v>
      </c>
      <c r="L150" s="4">
        <v>18</v>
      </c>
      <c r="M150" s="4">
        <v>88</v>
      </c>
      <c r="N150" s="4">
        <v>6851</v>
      </c>
      <c r="O150" s="4">
        <v>203</v>
      </c>
      <c r="P150" s="4">
        <v>10</v>
      </c>
      <c r="Q150" s="4">
        <v>4246</v>
      </c>
      <c r="R150" s="4">
        <v>31</v>
      </c>
      <c r="S150" s="4">
        <v>38</v>
      </c>
      <c r="T150" s="4">
        <v>53</v>
      </c>
      <c r="U150" s="4">
        <v>27346</v>
      </c>
      <c r="V150" s="4">
        <v>366</v>
      </c>
      <c r="W150" s="4">
        <v>665</v>
      </c>
      <c r="X150" s="4">
        <v>804</v>
      </c>
      <c r="Y150" s="4">
        <v>474</v>
      </c>
      <c r="Z150" s="4">
        <v>85</v>
      </c>
      <c r="AA150" s="4">
        <v>42</v>
      </c>
      <c r="AB150" s="4">
        <v>11220</v>
      </c>
      <c r="AC150" s="4">
        <v>18</v>
      </c>
      <c r="AD150" s="4">
        <v>189</v>
      </c>
      <c r="AE150" s="4">
        <v>169</v>
      </c>
      <c r="AF150" s="4">
        <v>25587</v>
      </c>
      <c r="AG150" s="4">
        <v>22</v>
      </c>
      <c r="AH150" s="4">
        <v>112</v>
      </c>
      <c r="AI150" s="4">
        <v>380</v>
      </c>
      <c r="AJ150" s="4">
        <v>164</v>
      </c>
      <c r="AK150" s="4">
        <v>99</v>
      </c>
      <c r="AL150" s="4">
        <v>25</v>
      </c>
      <c r="AM150" s="4">
        <v>90</v>
      </c>
      <c r="AN150" s="4">
        <v>823</v>
      </c>
      <c r="AO150" s="4">
        <v>83</v>
      </c>
      <c r="AP150" s="4">
        <v>129</v>
      </c>
      <c r="AQ150" s="4">
        <v>67</v>
      </c>
      <c r="AR150" s="4">
        <v>29</v>
      </c>
      <c r="AS150" s="4">
        <v>16</v>
      </c>
      <c r="AT150" s="4">
        <v>12</v>
      </c>
      <c r="AU150" s="4">
        <v>8</v>
      </c>
      <c r="AV150" s="4">
        <v>25</v>
      </c>
      <c r="AW150" s="4">
        <v>97</v>
      </c>
      <c r="AX150" s="4">
        <v>36</v>
      </c>
      <c r="AY150" s="4">
        <v>6</v>
      </c>
      <c r="AZ150" s="4">
        <v>13</v>
      </c>
      <c r="BA150" s="4">
        <v>23</v>
      </c>
      <c r="BB150" s="4">
        <v>36</v>
      </c>
      <c r="BC150" s="4">
        <v>12</v>
      </c>
      <c r="BD150" s="4">
        <v>26</v>
      </c>
      <c r="BE150" s="4">
        <v>32</v>
      </c>
      <c r="BF150" s="4">
        <v>16</v>
      </c>
      <c r="BG150" s="4">
        <v>17</v>
      </c>
      <c r="BH150" s="4">
        <v>66</v>
      </c>
      <c r="BI150" s="4">
        <v>72</v>
      </c>
      <c r="BJ150" s="4">
        <v>26</v>
      </c>
      <c r="BK150" s="4">
        <v>59</v>
      </c>
    </row>
    <row r="151" spans="1:63" s="7" customFormat="1" ht="9.9" customHeight="1" x14ac:dyDescent="0.2">
      <c r="B151" s="11" t="s">
        <v>16</v>
      </c>
      <c r="C151" s="8">
        <f t="shared" ref="C151:AH151" si="34">C150/ 125812</f>
        <v>2.4639938956538327E-4</v>
      </c>
      <c r="D151" s="8">
        <f t="shared" si="34"/>
        <v>8.1868184274949923E-4</v>
      </c>
      <c r="E151" s="8">
        <f t="shared" si="34"/>
        <v>5.8023082058945093E-4</v>
      </c>
      <c r="F151" s="8">
        <f t="shared" si="34"/>
        <v>0.34794773153594249</v>
      </c>
      <c r="G151" s="8">
        <f t="shared" si="34"/>
        <v>3.0362763488379486E-3</v>
      </c>
      <c r="H151" s="8">
        <f t="shared" si="34"/>
        <v>2.3050265475471339E-4</v>
      </c>
      <c r="I151" s="8">
        <f t="shared" si="34"/>
        <v>1.7486408291736877E-4</v>
      </c>
      <c r="J151" s="8">
        <f t="shared" si="34"/>
        <v>4.9279877913076654E-4</v>
      </c>
      <c r="K151" s="8">
        <f t="shared" si="34"/>
        <v>3.5767653324007251E-4</v>
      </c>
      <c r="L151" s="8">
        <f t="shared" si="34"/>
        <v>1.43070613296029E-4</v>
      </c>
      <c r="M151" s="8">
        <f t="shared" si="34"/>
        <v>6.9945633166947508E-4</v>
      </c>
      <c r="N151" s="8">
        <f t="shared" si="34"/>
        <v>5.4454265093949704E-2</v>
      </c>
      <c r="O151" s="8">
        <f t="shared" si="34"/>
        <v>1.6135185832829937E-3</v>
      </c>
      <c r="P151" s="8">
        <f t="shared" si="34"/>
        <v>7.9483674053349443E-5</v>
      </c>
      <c r="Q151" s="8">
        <f t="shared" si="34"/>
        <v>3.3748768003052175E-2</v>
      </c>
      <c r="R151" s="8">
        <f t="shared" si="34"/>
        <v>2.4639938956538327E-4</v>
      </c>
      <c r="S151" s="8">
        <f t="shared" si="34"/>
        <v>3.0203796140272789E-4</v>
      </c>
      <c r="T151" s="8">
        <f t="shared" si="34"/>
        <v>4.2126347248275204E-4</v>
      </c>
      <c r="U151" s="8">
        <f t="shared" si="34"/>
        <v>0.21735605506628938</v>
      </c>
      <c r="V151" s="8">
        <f t="shared" si="34"/>
        <v>2.9091024703525896E-3</v>
      </c>
      <c r="W151" s="8">
        <f t="shared" si="34"/>
        <v>5.2856643245477383E-3</v>
      </c>
      <c r="X151" s="8">
        <f t="shared" si="34"/>
        <v>6.3904873938892956E-3</v>
      </c>
      <c r="Y151" s="8">
        <f t="shared" si="34"/>
        <v>3.7675261501287634E-3</v>
      </c>
      <c r="Z151" s="8">
        <f t="shared" si="34"/>
        <v>6.7561122945347023E-4</v>
      </c>
      <c r="AA151" s="8">
        <f t="shared" si="34"/>
        <v>3.3383143102406766E-4</v>
      </c>
      <c r="AB151" s="8">
        <f t="shared" si="34"/>
        <v>8.9180682287858068E-2</v>
      </c>
      <c r="AC151" s="8">
        <f t="shared" si="34"/>
        <v>1.43070613296029E-4</v>
      </c>
      <c r="AD151" s="8">
        <f t="shared" si="34"/>
        <v>1.5022414396083045E-3</v>
      </c>
      <c r="AE151" s="8">
        <f t="shared" si="34"/>
        <v>1.3432740915016055E-3</v>
      </c>
      <c r="AF151" s="8">
        <f t="shared" si="34"/>
        <v>0.20337487680030522</v>
      </c>
      <c r="AG151" s="8">
        <f t="shared" si="34"/>
        <v>1.7486408291736877E-4</v>
      </c>
      <c r="AH151" s="8">
        <f t="shared" si="34"/>
        <v>8.9021714939751379E-4</v>
      </c>
      <c r="AI151" s="8">
        <f t="shared" ref="AI151:BK151" si="35">AI150/ 125812</f>
        <v>3.0203796140272788E-3</v>
      </c>
      <c r="AJ151" s="8">
        <f t="shared" si="35"/>
        <v>1.3035322544749308E-3</v>
      </c>
      <c r="AK151" s="8">
        <f t="shared" si="35"/>
        <v>7.8688837312815947E-4</v>
      </c>
      <c r="AL151" s="8">
        <f t="shared" si="35"/>
        <v>1.9870918513337359E-4</v>
      </c>
      <c r="AM151" s="8">
        <f t="shared" si="35"/>
        <v>7.1535306648014502E-4</v>
      </c>
      <c r="AN151" s="8">
        <f t="shared" si="35"/>
        <v>6.5415063745906587E-3</v>
      </c>
      <c r="AO151" s="8">
        <f t="shared" si="35"/>
        <v>6.597144946428004E-4</v>
      </c>
      <c r="AP151" s="8">
        <f t="shared" si="35"/>
        <v>1.0253393952882079E-3</v>
      </c>
      <c r="AQ151" s="8">
        <f t="shared" si="35"/>
        <v>5.3254061615744122E-4</v>
      </c>
      <c r="AR151" s="8">
        <f t="shared" si="35"/>
        <v>2.3050265475471339E-4</v>
      </c>
      <c r="AS151" s="8">
        <f t="shared" si="35"/>
        <v>1.2717387848535912E-4</v>
      </c>
      <c r="AT151" s="8">
        <f t="shared" si="35"/>
        <v>9.5380408864019327E-5</v>
      </c>
      <c r="AU151" s="8">
        <f t="shared" si="35"/>
        <v>6.358693924267956E-5</v>
      </c>
      <c r="AV151" s="8">
        <f t="shared" si="35"/>
        <v>1.9870918513337359E-4</v>
      </c>
      <c r="AW151" s="8">
        <f t="shared" si="35"/>
        <v>7.7099163831748964E-4</v>
      </c>
      <c r="AX151" s="8">
        <f t="shared" si="35"/>
        <v>2.8614122659205801E-4</v>
      </c>
      <c r="AY151" s="8">
        <f t="shared" si="35"/>
        <v>4.7690204432009663E-5</v>
      </c>
      <c r="AZ151" s="8">
        <f t="shared" si="35"/>
        <v>1.0332877626935427E-4</v>
      </c>
      <c r="BA151" s="8">
        <f t="shared" si="35"/>
        <v>1.8281245032270371E-4</v>
      </c>
      <c r="BB151" s="8">
        <f t="shared" si="35"/>
        <v>2.8614122659205801E-4</v>
      </c>
      <c r="BC151" s="8">
        <f t="shared" si="35"/>
        <v>9.5380408864019327E-5</v>
      </c>
      <c r="BD151" s="8">
        <f t="shared" si="35"/>
        <v>2.0665755253870854E-4</v>
      </c>
      <c r="BE151" s="8">
        <f t="shared" si="35"/>
        <v>2.5434775697071824E-4</v>
      </c>
      <c r="BF151" s="8">
        <f t="shared" si="35"/>
        <v>1.2717387848535912E-4</v>
      </c>
      <c r="BG151" s="8">
        <f t="shared" si="35"/>
        <v>1.3512224589069406E-4</v>
      </c>
      <c r="BH151" s="8">
        <f t="shared" si="35"/>
        <v>5.2459224875210631E-4</v>
      </c>
      <c r="BI151" s="8">
        <f t="shared" si="35"/>
        <v>5.7228245318411601E-4</v>
      </c>
      <c r="BJ151" s="8">
        <f t="shared" si="35"/>
        <v>2.0665755253870854E-4</v>
      </c>
      <c r="BK151" s="8">
        <f t="shared" si="35"/>
        <v>4.6895367691476169E-4</v>
      </c>
    </row>
    <row r="152" spans="1:63" s="1" customFormat="1" ht="5.0999999999999996" customHeight="1" x14ac:dyDescent="0.2">
      <c r="B152" s="1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</row>
    <row r="153" spans="1:63" s="1" customFormat="1" ht="9.9" customHeight="1" x14ac:dyDescent="0.2">
      <c r="A153" s="3" t="s">
        <v>72</v>
      </c>
      <c r="B153" s="1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</row>
    <row r="154" spans="1:63" s="1" customFormat="1" ht="9.9" customHeight="1" x14ac:dyDescent="0.2">
      <c r="B154" s="10" t="s">
        <v>69</v>
      </c>
      <c r="C154" s="4">
        <v>5</v>
      </c>
      <c r="D154" s="4">
        <v>49</v>
      </c>
      <c r="E154" s="4">
        <v>8</v>
      </c>
      <c r="F154" s="4">
        <v>13865</v>
      </c>
      <c r="G154" s="4">
        <v>168</v>
      </c>
      <c r="H154" s="4">
        <v>6</v>
      </c>
      <c r="I154" s="4">
        <v>10</v>
      </c>
      <c r="J154" s="4">
        <v>11</v>
      </c>
      <c r="K154" s="4">
        <v>22</v>
      </c>
      <c r="L154" s="4">
        <v>1</v>
      </c>
      <c r="M154" s="4">
        <v>52</v>
      </c>
      <c r="N154" s="4">
        <v>2186</v>
      </c>
      <c r="O154" s="4">
        <v>47</v>
      </c>
      <c r="P154" s="4">
        <v>6</v>
      </c>
      <c r="Q154" s="4">
        <v>2246</v>
      </c>
      <c r="R154" s="4">
        <v>3</v>
      </c>
      <c r="S154" s="4">
        <v>16</v>
      </c>
      <c r="T154" s="4">
        <v>14</v>
      </c>
      <c r="U154" s="4">
        <v>14699</v>
      </c>
      <c r="V154" s="4">
        <v>141</v>
      </c>
      <c r="W154" s="4">
        <v>313</v>
      </c>
      <c r="X154" s="4">
        <v>159</v>
      </c>
      <c r="Y154" s="4">
        <v>239</v>
      </c>
      <c r="Z154" s="4">
        <v>41</v>
      </c>
      <c r="AA154" s="4">
        <v>7</v>
      </c>
      <c r="AB154" s="4">
        <v>3246</v>
      </c>
      <c r="AC154" s="4">
        <v>8</v>
      </c>
      <c r="AD154" s="4">
        <v>56</v>
      </c>
      <c r="AE154" s="4">
        <v>21</v>
      </c>
      <c r="AF154" s="4">
        <v>11981</v>
      </c>
      <c r="AG154" s="4">
        <v>6</v>
      </c>
      <c r="AH154" s="4">
        <v>35</v>
      </c>
      <c r="AI154" s="4">
        <v>152</v>
      </c>
      <c r="AJ154" s="4">
        <v>52</v>
      </c>
      <c r="AK154" s="4">
        <v>24</v>
      </c>
      <c r="AL154" s="4">
        <v>3</v>
      </c>
      <c r="AM154" s="4">
        <v>52</v>
      </c>
      <c r="AN154" s="4">
        <v>189</v>
      </c>
      <c r="AO154" s="4">
        <v>16</v>
      </c>
      <c r="AP154" s="4">
        <v>43</v>
      </c>
      <c r="AQ154" s="4">
        <v>28</v>
      </c>
      <c r="AR154" s="4">
        <v>7</v>
      </c>
      <c r="AS154" s="4">
        <v>2</v>
      </c>
      <c r="AT154" s="4">
        <v>4</v>
      </c>
      <c r="AU154" s="4">
        <v>1</v>
      </c>
      <c r="AV154" s="4">
        <v>8</v>
      </c>
      <c r="AW154" s="4">
        <v>41</v>
      </c>
      <c r="AX154" s="4">
        <v>13</v>
      </c>
      <c r="AY154" s="4">
        <v>2</v>
      </c>
      <c r="AZ154" s="4">
        <v>3</v>
      </c>
      <c r="BA154" s="4">
        <v>14</v>
      </c>
      <c r="BB154" s="4">
        <v>10</v>
      </c>
      <c r="BC154" s="4">
        <v>2</v>
      </c>
      <c r="BD154" s="4">
        <v>11</v>
      </c>
      <c r="BE154" s="4">
        <v>2</v>
      </c>
      <c r="BF154" s="4">
        <v>3</v>
      </c>
      <c r="BG154" s="4">
        <v>3</v>
      </c>
      <c r="BH154" s="4">
        <v>25</v>
      </c>
      <c r="BI154" s="4">
        <v>10</v>
      </c>
      <c r="BJ154" s="4">
        <v>8</v>
      </c>
      <c r="BK154" s="4">
        <v>9</v>
      </c>
    </row>
    <row r="155" spans="1:63" s="1" customFormat="1" ht="9.9" customHeight="1" x14ac:dyDescent="0.2">
      <c r="B155" s="10" t="s">
        <v>73</v>
      </c>
      <c r="C155" s="4">
        <v>2</v>
      </c>
      <c r="D155" s="4">
        <v>11</v>
      </c>
      <c r="E155" s="4">
        <v>22</v>
      </c>
      <c r="F155" s="4">
        <v>7135</v>
      </c>
      <c r="G155" s="4">
        <v>86</v>
      </c>
      <c r="H155" s="4">
        <v>8</v>
      </c>
      <c r="I155" s="4">
        <v>4</v>
      </c>
      <c r="J155" s="4">
        <v>10</v>
      </c>
      <c r="K155" s="4">
        <v>11</v>
      </c>
      <c r="L155" s="4">
        <v>6</v>
      </c>
      <c r="M155" s="4">
        <v>26</v>
      </c>
      <c r="N155" s="4">
        <v>927</v>
      </c>
      <c r="O155" s="4">
        <v>26</v>
      </c>
      <c r="P155" s="4">
        <v>5</v>
      </c>
      <c r="Q155" s="4">
        <v>1097</v>
      </c>
      <c r="R155" s="4">
        <v>7</v>
      </c>
      <c r="S155" s="4">
        <v>5</v>
      </c>
      <c r="T155" s="4">
        <v>7</v>
      </c>
      <c r="U155" s="4">
        <v>6212</v>
      </c>
      <c r="V155" s="4">
        <v>109</v>
      </c>
      <c r="W155" s="4">
        <v>137</v>
      </c>
      <c r="X155" s="4">
        <v>83</v>
      </c>
      <c r="Y155" s="4">
        <v>114</v>
      </c>
      <c r="Z155" s="4">
        <v>299</v>
      </c>
      <c r="AA155" s="4">
        <v>9</v>
      </c>
      <c r="AB155" s="4">
        <v>6579</v>
      </c>
      <c r="AC155" s="4">
        <v>2</v>
      </c>
      <c r="AD155" s="4">
        <v>47</v>
      </c>
      <c r="AE155" s="4">
        <v>8</v>
      </c>
      <c r="AF155" s="4">
        <v>11673</v>
      </c>
      <c r="AG155" s="4">
        <v>7</v>
      </c>
      <c r="AH155" s="4">
        <v>33</v>
      </c>
      <c r="AI155" s="4">
        <v>66</v>
      </c>
      <c r="AJ155" s="4">
        <v>40</v>
      </c>
      <c r="AK155" s="4">
        <v>34</v>
      </c>
      <c r="AL155" s="4">
        <v>3</v>
      </c>
      <c r="AM155" s="4">
        <v>40</v>
      </c>
      <c r="AN155" s="4">
        <v>80</v>
      </c>
      <c r="AO155" s="4">
        <v>10</v>
      </c>
      <c r="AP155" s="4">
        <v>34</v>
      </c>
      <c r="AQ155" s="4">
        <v>38</v>
      </c>
      <c r="AR155" s="4">
        <v>4</v>
      </c>
      <c r="AS155" s="4">
        <v>0</v>
      </c>
      <c r="AT155" s="4">
        <v>4</v>
      </c>
      <c r="AU155" s="4">
        <v>2</v>
      </c>
      <c r="AV155" s="4">
        <v>6</v>
      </c>
      <c r="AW155" s="4">
        <v>29</v>
      </c>
      <c r="AX155" s="4">
        <v>36</v>
      </c>
      <c r="AY155" s="4">
        <v>3</v>
      </c>
      <c r="AZ155" s="4">
        <v>3</v>
      </c>
      <c r="BA155" s="4">
        <v>4</v>
      </c>
      <c r="BB155" s="4">
        <v>9</v>
      </c>
      <c r="BC155" s="4">
        <v>6</v>
      </c>
      <c r="BD155" s="4">
        <v>7</v>
      </c>
      <c r="BE155" s="4">
        <v>0</v>
      </c>
      <c r="BF155" s="4">
        <v>3</v>
      </c>
      <c r="BG155" s="4">
        <v>6</v>
      </c>
      <c r="BH155" s="4">
        <v>12</v>
      </c>
      <c r="BI155" s="4">
        <v>24</v>
      </c>
      <c r="BJ155" s="4">
        <v>4</v>
      </c>
      <c r="BK155" s="4">
        <v>9</v>
      </c>
    </row>
    <row r="156" spans="1:63" s="1" customFormat="1" ht="9.9" customHeight="1" x14ac:dyDescent="0.2">
      <c r="B156" s="10" t="s">
        <v>65</v>
      </c>
      <c r="C156" s="4">
        <v>15</v>
      </c>
      <c r="D156" s="4">
        <v>60</v>
      </c>
      <c r="E156" s="4">
        <v>14</v>
      </c>
      <c r="F156" s="4">
        <v>20684</v>
      </c>
      <c r="G156" s="4">
        <v>138</v>
      </c>
      <c r="H156" s="4">
        <v>13</v>
      </c>
      <c r="I156" s="4">
        <v>9</v>
      </c>
      <c r="J156" s="4">
        <v>20</v>
      </c>
      <c r="K156" s="4">
        <v>22</v>
      </c>
      <c r="L156" s="4">
        <v>6</v>
      </c>
      <c r="M156" s="4">
        <v>57</v>
      </c>
      <c r="N156" s="4">
        <v>7169</v>
      </c>
      <c r="O156" s="4">
        <v>65</v>
      </c>
      <c r="P156" s="4">
        <v>15</v>
      </c>
      <c r="Q156" s="4">
        <v>2766</v>
      </c>
      <c r="R156" s="4">
        <v>13</v>
      </c>
      <c r="S156" s="4">
        <v>86</v>
      </c>
      <c r="T156" s="4">
        <v>14</v>
      </c>
      <c r="U156" s="4">
        <v>15426</v>
      </c>
      <c r="V156" s="4">
        <v>178</v>
      </c>
      <c r="W156" s="4">
        <v>293</v>
      </c>
      <c r="X156" s="4">
        <v>174</v>
      </c>
      <c r="Y156" s="4">
        <v>247</v>
      </c>
      <c r="Z156" s="4">
        <v>36</v>
      </c>
      <c r="AA156" s="4">
        <v>17</v>
      </c>
      <c r="AB156" s="4">
        <v>3340</v>
      </c>
      <c r="AC156" s="4">
        <v>3</v>
      </c>
      <c r="AD156" s="4">
        <v>140</v>
      </c>
      <c r="AE156" s="4">
        <v>79</v>
      </c>
      <c r="AF156" s="4">
        <v>17025</v>
      </c>
      <c r="AG156" s="4">
        <v>14</v>
      </c>
      <c r="AH156" s="4">
        <v>49</v>
      </c>
      <c r="AI156" s="4">
        <v>181</v>
      </c>
      <c r="AJ156" s="4">
        <v>93</v>
      </c>
      <c r="AK156" s="4">
        <v>40</v>
      </c>
      <c r="AL156" s="4">
        <v>19</v>
      </c>
      <c r="AM156" s="4">
        <v>55</v>
      </c>
      <c r="AN156" s="4">
        <v>284</v>
      </c>
      <c r="AO156" s="4">
        <v>24</v>
      </c>
      <c r="AP156" s="4">
        <v>34</v>
      </c>
      <c r="AQ156" s="4">
        <v>21</v>
      </c>
      <c r="AR156" s="4">
        <v>17</v>
      </c>
      <c r="AS156" s="4">
        <v>1</v>
      </c>
      <c r="AT156" s="4">
        <v>2</v>
      </c>
      <c r="AU156" s="4">
        <v>9</v>
      </c>
      <c r="AV156" s="4">
        <v>13</v>
      </c>
      <c r="AW156" s="4">
        <v>33</v>
      </c>
      <c r="AX156" s="4">
        <v>32</v>
      </c>
      <c r="AY156" s="4">
        <v>7</v>
      </c>
      <c r="AZ156" s="4">
        <v>6</v>
      </c>
      <c r="BA156" s="4">
        <v>3</v>
      </c>
      <c r="BB156" s="4">
        <v>10</v>
      </c>
      <c r="BC156" s="4">
        <v>4</v>
      </c>
      <c r="BD156" s="4">
        <v>6</v>
      </c>
      <c r="BE156" s="4">
        <v>5</v>
      </c>
      <c r="BF156" s="4">
        <v>21</v>
      </c>
      <c r="BG156" s="4">
        <v>3</v>
      </c>
      <c r="BH156" s="4">
        <v>17</v>
      </c>
      <c r="BI156" s="4">
        <v>18</v>
      </c>
      <c r="BJ156" s="4">
        <v>11</v>
      </c>
      <c r="BK156" s="4">
        <v>26</v>
      </c>
    </row>
    <row r="157" spans="1:63" s="1" customFormat="1" ht="9.9" customHeight="1" x14ac:dyDescent="0.2">
      <c r="B157" s="10" t="s">
        <v>71</v>
      </c>
      <c r="C157" s="4">
        <v>18</v>
      </c>
      <c r="D157" s="4">
        <v>37</v>
      </c>
      <c r="E157" s="4">
        <v>15</v>
      </c>
      <c r="F157" s="4">
        <v>23936</v>
      </c>
      <c r="G157" s="4">
        <v>227</v>
      </c>
      <c r="H157" s="4">
        <v>7</v>
      </c>
      <c r="I157" s="4">
        <v>8</v>
      </c>
      <c r="J157" s="4">
        <v>22</v>
      </c>
      <c r="K157" s="4">
        <v>12</v>
      </c>
      <c r="L157" s="4">
        <v>2</v>
      </c>
      <c r="M157" s="4">
        <v>62</v>
      </c>
      <c r="N157" s="4">
        <v>3560</v>
      </c>
      <c r="O157" s="4">
        <v>40</v>
      </c>
      <c r="P157" s="4">
        <v>17</v>
      </c>
      <c r="Q157" s="4">
        <v>3914</v>
      </c>
      <c r="R157" s="4">
        <v>8</v>
      </c>
      <c r="S157" s="4">
        <v>14</v>
      </c>
      <c r="T157" s="4">
        <v>16</v>
      </c>
      <c r="U157" s="4">
        <v>26936</v>
      </c>
      <c r="V157" s="4">
        <v>220</v>
      </c>
      <c r="W157" s="4">
        <v>519</v>
      </c>
      <c r="X157" s="4">
        <v>189</v>
      </c>
      <c r="Y157" s="4">
        <v>244</v>
      </c>
      <c r="Z157" s="4">
        <v>54</v>
      </c>
      <c r="AA157" s="4">
        <v>4</v>
      </c>
      <c r="AB157" s="4">
        <v>3287</v>
      </c>
      <c r="AC157" s="4">
        <v>4</v>
      </c>
      <c r="AD157" s="4">
        <v>38</v>
      </c>
      <c r="AE157" s="4">
        <v>14</v>
      </c>
      <c r="AF157" s="4">
        <v>11268</v>
      </c>
      <c r="AG157" s="4">
        <v>20</v>
      </c>
      <c r="AH157" s="4">
        <v>29</v>
      </c>
      <c r="AI157" s="4">
        <v>70</v>
      </c>
      <c r="AJ157" s="4">
        <v>60</v>
      </c>
      <c r="AK157" s="4">
        <v>17</v>
      </c>
      <c r="AL157" s="4">
        <v>7</v>
      </c>
      <c r="AM157" s="4">
        <v>49</v>
      </c>
      <c r="AN157" s="4">
        <v>347</v>
      </c>
      <c r="AO157" s="4">
        <v>32</v>
      </c>
      <c r="AP157" s="4">
        <v>28</v>
      </c>
      <c r="AQ157" s="4">
        <v>56</v>
      </c>
      <c r="AR157" s="4">
        <v>13</v>
      </c>
      <c r="AS157" s="4">
        <v>1</v>
      </c>
      <c r="AT157" s="4">
        <v>5</v>
      </c>
      <c r="AU157" s="4">
        <v>11</v>
      </c>
      <c r="AV157" s="4">
        <v>10</v>
      </c>
      <c r="AW157" s="4">
        <v>40</v>
      </c>
      <c r="AX157" s="4">
        <v>24</v>
      </c>
      <c r="AY157" s="4">
        <v>5</v>
      </c>
      <c r="AZ157" s="4">
        <v>9</v>
      </c>
      <c r="BA157" s="4">
        <v>9</v>
      </c>
      <c r="BB157" s="4">
        <v>15</v>
      </c>
      <c r="BC157" s="4">
        <v>12</v>
      </c>
      <c r="BD157" s="4">
        <v>7</v>
      </c>
      <c r="BE157" s="4">
        <v>3</v>
      </c>
      <c r="BF157" s="4">
        <v>6</v>
      </c>
      <c r="BG157" s="4">
        <v>2</v>
      </c>
      <c r="BH157" s="4">
        <v>25</v>
      </c>
      <c r="BI157" s="4">
        <v>18</v>
      </c>
      <c r="BJ157" s="4">
        <v>7</v>
      </c>
      <c r="BK157" s="4">
        <v>14</v>
      </c>
    </row>
    <row r="158" spans="1:63" s="1" customFormat="1" ht="9.9" customHeight="1" x14ac:dyDescent="0.2">
      <c r="A158" s="6" t="s">
        <v>15</v>
      </c>
      <c r="B158" s="10"/>
      <c r="C158" s="4">
        <v>40</v>
      </c>
      <c r="D158" s="4">
        <v>157</v>
      </c>
      <c r="E158" s="4">
        <v>59</v>
      </c>
      <c r="F158" s="4">
        <v>65620</v>
      </c>
      <c r="G158" s="4">
        <v>619</v>
      </c>
      <c r="H158" s="4">
        <v>34</v>
      </c>
      <c r="I158" s="4">
        <v>31</v>
      </c>
      <c r="J158" s="4">
        <v>63</v>
      </c>
      <c r="K158" s="4">
        <v>67</v>
      </c>
      <c r="L158" s="4">
        <v>15</v>
      </c>
      <c r="M158" s="4">
        <v>197</v>
      </c>
      <c r="N158" s="4">
        <v>13842</v>
      </c>
      <c r="O158" s="4">
        <v>178</v>
      </c>
      <c r="P158" s="4">
        <v>43</v>
      </c>
      <c r="Q158" s="4">
        <v>10023</v>
      </c>
      <c r="R158" s="4">
        <v>31</v>
      </c>
      <c r="S158" s="4">
        <v>121</v>
      </c>
      <c r="T158" s="4">
        <v>51</v>
      </c>
      <c r="U158" s="4">
        <v>63273</v>
      </c>
      <c r="V158" s="4">
        <v>648</v>
      </c>
      <c r="W158" s="4">
        <v>1262</v>
      </c>
      <c r="X158" s="4">
        <v>605</v>
      </c>
      <c r="Y158" s="4">
        <v>844</v>
      </c>
      <c r="Z158" s="4">
        <v>430</v>
      </c>
      <c r="AA158" s="4">
        <v>37</v>
      </c>
      <c r="AB158" s="4">
        <v>16452</v>
      </c>
      <c r="AC158" s="4">
        <v>17</v>
      </c>
      <c r="AD158" s="4">
        <v>281</v>
      </c>
      <c r="AE158" s="4">
        <v>122</v>
      </c>
      <c r="AF158" s="4">
        <v>51947</v>
      </c>
      <c r="AG158" s="4">
        <v>47</v>
      </c>
      <c r="AH158" s="4">
        <v>146</v>
      </c>
      <c r="AI158" s="4">
        <v>469</v>
      </c>
      <c r="AJ158" s="4">
        <v>245</v>
      </c>
      <c r="AK158" s="4">
        <v>115</v>
      </c>
      <c r="AL158" s="4">
        <v>32</v>
      </c>
      <c r="AM158" s="4">
        <v>196</v>
      </c>
      <c r="AN158" s="4">
        <v>900</v>
      </c>
      <c r="AO158" s="4">
        <v>82</v>
      </c>
      <c r="AP158" s="4">
        <v>139</v>
      </c>
      <c r="AQ158" s="4">
        <v>143</v>
      </c>
      <c r="AR158" s="4">
        <v>41</v>
      </c>
      <c r="AS158" s="4">
        <v>4</v>
      </c>
      <c r="AT158" s="4">
        <v>15</v>
      </c>
      <c r="AU158" s="4">
        <v>23</v>
      </c>
      <c r="AV158" s="4">
        <v>37</v>
      </c>
      <c r="AW158" s="4">
        <v>143</v>
      </c>
      <c r="AX158" s="4">
        <v>105</v>
      </c>
      <c r="AY158" s="4">
        <v>17</v>
      </c>
      <c r="AZ158" s="4">
        <v>21</v>
      </c>
      <c r="BA158" s="4">
        <v>30</v>
      </c>
      <c r="BB158" s="4">
        <v>44</v>
      </c>
      <c r="BC158" s="4">
        <v>24</v>
      </c>
      <c r="BD158" s="4">
        <v>31</v>
      </c>
      <c r="BE158" s="4">
        <v>10</v>
      </c>
      <c r="BF158" s="4">
        <v>33</v>
      </c>
      <c r="BG158" s="4">
        <v>14</v>
      </c>
      <c r="BH158" s="4">
        <v>79</v>
      </c>
      <c r="BI158" s="4">
        <v>70</v>
      </c>
      <c r="BJ158" s="4">
        <v>30</v>
      </c>
      <c r="BK158" s="4">
        <v>58</v>
      </c>
    </row>
    <row r="159" spans="1:63" s="7" customFormat="1" ht="9.9" customHeight="1" x14ac:dyDescent="0.2">
      <c r="B159" s="11" t="s">
        <v>16</v>
      </c>
      <c r="C159" s="8">
        <f t="shared" ref="C159:AH159" si="36">C158/ 230805</f>
        <v>1.7330647083035463E-4</v>
      </c>
      <c r="D159" s="8">
        <f t="shared" si="36"/>
        <v>6.8022789800914192E-4</v>
      </c>
      <c r="E159" s="8">
        <f t="shared" si="36"/>
        <v>2.5562704447477306E-4</v>
      </c>
      <c r="F159" s="8">
        <f t="shared" si="36"/>
        <v>0.28430926539719675</v>
      </c>
      <c r="G159" s="8">
        <f t="shared" si="36"/>
        <v>2.6819176360997378E-3</v>
      </c>
      <c r="H159" s="8">
        <f t="shared" si="36"/>
        <v>1.4731050020580145E-4</v>
      </c>
      <c r="I159" s="8">
        <f t="shared" si="36"/>
        <v>1.3431251489352483E-4</v>
      </c>
      <c r="J159" s="8">
        <f t="shared" si="36"/>
        <v>2.7295769155780852E-4</v>
      </c>
      <c r="K159" s="8">
        <f t="shared" si="36"/>
        <v>2.9028833864084403E-4</v>
      </c>
      <c r="L159" s="8">
        <f t="shared" si="36"/>
        <v>6.4989926561382982E-5</v>
      </c>
      <c r="M159" s="8">
        <f t="shared" si="36"/>
        <v>8.5353436883949657E-4</v>
      </c>
      <c r="N159" s="8">
        <f t="shared" si="36"/>
        <v>5.997270423084422E-2</v>
      </c>
      <c r="O159" s="8">
        <f t="shared" si="36"/>
        <v>7.7121379519507806E-4</v>
      </c>
      <c r="P159" s="8">
        <f t="shared" si="36"/>
        <v>1.8630445614263122E-4</v>
      </c>
      <c r="Q159" s="8">
        <f t="shared" si="36"/>
        <v>4.3426268928316109E-2</v>
      </c>
      <c r="R159" s="8">
        <f t="shared" si="36"/>
        <v>1.3431251489352483E-4</v>
      </c>
      <c r="S159" s="8">
        <f t="shared" si="36"/>
        <v>5.2425207426182272E-4</v>
      </c>
      <c r="T159" s="8">
        <f t="shared" si="36"/>
        <v>2.2096575030870215E-4</v>
      </c>
      <c r="U159" s="8">
        <f t="shared" si="36"/>
        <v>0.27414050822122571</v>
      </c>
      <c r="V159" s="8">
        <f t="shared" si="36"/>
        <v>2.8075648274517449E-3</v>
      </c>
      <c r="W159" s="8">
        <f t="shared" si="36"/>
        <v>5.4678191546976883E-3</v>
      </c>
      <c r="X159" s="8">
        <f t="shared" si="36"/>
        <v>2.6212603713091139E-3</v>
      </c>
      <c r="Y159" s="8">
        <f t="shared" si="36"/>
        <v>3.6567665345204827E-3</v>
      </c>
      <c r="Z159" s="8">
        <f t="shared" si="36"/>
        <v>1.8630445614263122E-3</v>
      </c>
      <c r="AA159" s="8">
        <f t="shared" si="36"/>
        <v>1.6030848551807804E-4</v>
      </c>
      <c r="AB159" s="8">
        <f t="shared" si="36"/>
        <v>7.128095145252486E-2</v>
      </c>
      <c r="AC159" s="8">
        <f t="shared" si="36"/>
        <v>7.3655250102900723E-5</v>
      </c>
      <c r="AD159" s="8">
        <f t="shared" si="36"/>
        <v>1.2174779575832412E-3</v>
      </c>
      <c r="AE159" s="8">
        <f t="shared" si="36"/>
        <v>5.2858473603258158E-4</v>
      </c>
      <c r="AF159" s="8">
        <f t="shared" si="36"/>
        <v>0.22506878100561079</v>
      </c>
      <c r="AG159" s="8">
        <f t="shared" si="36"/>
        <v>2.036351032256667E-4</v>
      </c>
      <c r="AH159" s="8">
        <f t="shared" si="36"/>
        <v>6.3256861853079442E-4</v>
      </c>
      <c r="AI159" s="8">
        <f t="shared" ref="AI159:BK159" si="37">AI158/ 230805</f>
        <v>2.032018370485908E-3</v>
      </c>
      <c r="AJ159" s="8">
        <f t="shared" si="37"/>
        <v>1.0615021338359221E-3</v>
      </c>
      <c r="AK159" s="8">
        <f t="shared" si="37"/>
        <v>4.9825610363726954E-4</v>
      </c>
      <c r="AL159" s="8">
        <f t="shared" si="37"/>
        <v>1.3864517666428369E-4</v>
      </c>
      <c r="AM159" s="8">
        <f t="shared" si="37"/>
        <v>8.4920170706873771E-4</v>
      </c>
      <c r="AN159" s="8">
        <f t="shared" si="37"/>
        <v>3.899395593682979E-3</v>
      </c>
      <c r="AO159" s="8">
        <f t="shared" si="37"/>
        <v>3.5527826520222698E-4</v>
      </c>
      <c r="AP159" s="8">
        <f t="shared" si="37"/>
        <v>6.0223998613548237E-4</v>
      </c>
      <c r="AQ159" s="8">
        <f t="shared" si="37"/>
        <v>6.1957063321851783E-4</v>
      </c>
      <c r="AR159" s="8">
        <f t="shared" si="37"/>
        <v>1.7763913260111349E-4</v>
      </c>
      <c r="AS159" s="8">
        <f t="shared" si="37"/>
        <v>1.7330647083035461E-5</v>
      </c>
      <c r="AT159" s="8">
        <f t="shared" si="37"/>
        <v>6.4989926561382982E-5</v>
      </c>
      <c r="AU159" s="8">
        <f t="shared" si="37"/>
        <v>9.9651220727453905E-5</v>
      </c>
      <c r="AV159" s="8">
        <f t="shared" si="37"/>
        <v>1.6030848551807804E-4</v>
      </c>
      <c r="AW159" s="8">
        <f t="shared" si="37"/>
        <v>6.1957063321851783E-4</v>
      </c>
      <c r="AX159" s="8">
        <f t="shared" si="37"/>
        <v>4.549294859296809E-4</v>
      </c>
      <c r="AY159" s="8">
        <f t="shared" si="37"/>
        <v>7.3655250102900723E-5</v>
      </c>
      <c r="AZ159" s="8">
        <f t="shared" si="37"/>
        <v>9.0985897185936177E-5</v>
      </c>
      <c r="BA159" s="8">
        <f t="shared" si="37"/>
        <v>1.2997985312276596E-4</v>
      </c>
      <c r="BB159" s="8">
        <f t="shared" si="37"/>
        <v>1.9063711791339008E-4</v>
      </c>
      <c r="BC159" s="8">
        <f t="shared" si="37"/>
        <v>1.0398388249821278E-4</v>
      </c>
      <c r="BD159" s="8">
        <f t="shared" si="37"/>
        <v>1.3431251489352483E-4</v>
      </c>
      <c r="BE159" s="8">
        <f t="shared" si="37"/>
        <v>4.3326617707588657E-5</v>
      </c>
      <c r="BF159" s="8">
        <f t="shared" si="37"/>
        <v>1.4297783843504258E-4</v>
      </c>
      <c r="BG159" s="8">
        <f t="shared" si="37"/>
        <v>6.0657264790624118E-5</v>
      </c>
      <c r="BH159" s="8">
        <f t="shared" si="37"/>
        <v>3.4228027988995039E-4</v>
      </c>
      <c r="BI159" s="8">
        <f t="shared" si="37"/>
        <v>3.0328632395312062E-4</v>
      </c>
      <c r="BJ159" s="8">
        <f t="shared" si="37"/>
        <v>1.2997985312276596E-4</v>
      </c>
      <c r="BK159" s="8">
        <f t="shared" si="37"/>
        <v>2.512943827040142E-4</v>
      </c>
    </row>
    <row r="160" spans="1:63" s="1" customFormat="1" ht="5.0999999999999996" customHeight="1" x14ac:dyDescent="0.2">
      <c r="B160" s="1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</row>
    <row r="161" spans="1:63" s="1" customFormat="1" ht="9.9" customHeight="1" x14ac:dyDescent="0.2">
      <c r="A161" s="3" t="s">
        <v>74</v>
      </c>
      <c r="B161" s="1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</row>
    <row r="162" spans="1:63" s="1" customFormat="1" ht="9.9" customHeight="1" x14ac:dyDescent="0.2">
      <c r="B162" s="10" t="s">
        <v>40</v>
      </c>
      <c r="C162" s="4">
        <v>2</v>
      </c>
      <c r="D162" s="4">
        <v>2</v>
      </c>
      <c r="E162" s="4">
        <v>8</v>
      </c>
      <c r="F162" s="4">
        <v>2948</v>
      </c>
      <c r="G162" s="4">
        <v>29</v>
      </c>
      <c r="H162" s="4">
        <v>7</v>
      </c>
      <c r="I162" s="4">
        <v>6</v>
      </c>
      <c r="J162" s="4">
        <v>9</v>
      </c>
      <c r="K162" s="4">
        <v>4</v>
      </c>
      <c r="L162" s="4">
        <v>2</v>
      </c>
      <c r="M162" s="4">
        <v>13</v>
      </c>
      <c r="N162" s="4">
        <v>401</v>
      </c>
      <c r="O162" s="4">
        <v>15</v>
      </c>
      <c r="P162" s="4">
        <v>2</v>
      </c>
      <c r="Q162" s="4">
        <v>364</v>
      </c>
      <c r="R162" s="4">
        <v>6</v>
      </c>
      <c r="S162" s="4">
        <v>20</v>
      </c>
      <c r="T162" s="4">
        <v>4</v>
      </c>
      <c r="U162" s="4">
        <v>2365</v>
      </c>
      <c r="V162" s="4">
        <v>34</v>
      </c>
      <c r="W162" s="4">
        <v>74</v>
      </c>
      <c r="X162" s="4">
        <v>59</v>
      </c>
      <c r="Y162" s="4">
        <v>43</v>
      </c>
      <c r="Z162" s="4">
        <v>7</v>
      </c>
      <c r="AA162" s="4">
        <v>4</v>
      </c>
      <c r="AB162" s="4">
        <v>2777</v>
      </c>
      <c r="AC162" s="4">
        <v>4</v>
      </c>
      <c r="AD162" s="4">
        <v>177</v>
      </c>
      <c r="AE162" s="4">
        <v>6</v>
      </c>
      <c r="AF162" s="4">
        <v>8509</v>
      </c>
      <c r="AG162" s="4">
        <v>10</v>
      </c>
      <c r="AH162" s="4">
        <v>14</v>
      </c>
      <c r="AI162" s="4">
        <v>42</v>
      </c>
      <c r="AJ162" s="4">
        <v>10</v>
      </c>
      <c r="AK162" s="4">
        <v>42</v>
      </c>
      <c r="AL162" s="4">
        <v>30</v>
      </c>
      <c r="AM162" s="4">
        <v>12</v>
      </c>
      <c r="AN162" s="4">
        <v>62</v>
      </c>
      <c r="AO162" s="4">
        <v>5</v>
      </c>
      <c r="AP162" s="4">
        <v>12</v>
      </c>
      <c r="AQ162" s="4">
        <v>14</v>
      </c>
      <c r="AR162" s="4">
        <v>3</v>
      </c>
      <c r="AS162" s="4">
        <v>1</v>
      </c>
      <c r="AT162" s="4">
        <v>1</v>
      </c>
      <c r="AU162" s="4">
        <v>1</v>
      </c>
      <c r="AV162" s="4">
        <v>1</v>
      </c>
      <c r="AW162" s="4">
        <v>11</v>
      </c>
      <c r="AX162" s="4">
        <v>13</v>
      </c>
      <c r="AY162" s="4">
        <v>0</v>
      </c>
      <c r="AZ162" s="4">
        <v>1</v>
      </c>
      <c r="BA162" s="4">
        <v>1</v>
      </c>
      <c r="BB162" s="4">
        <v>11</v>
      </c>
      <c r="BC162" s="4">
        <v>2</v>
      </c>
      <c r="BD162" s="4">
        <v>4</v>
      </c>
      <c r="BE162" s="4">
        <v>1</v>
      </c>
      <c r="BF162" s="4">
        <v>0</v>
      </c>
      <c r="BG162" s="4">
        <v>0</v>
      </c>
      <c r="BH162" s="4">
        <v>16</v>
      </c>
      <c r="BI162" s="4">
        <v>9</v>
      </c>
      <c r="BJ162" s="4">
        <v>1</v>
      </c>
      <c r="BK162" s="4">
        <v>9</v>
      </c>
    </row>
    <row r="163" spans="1:63" s="1" customFormat="1" ht="9.9" customHeight="1" x14ac:dyDescent="0.2">
      <c r="B163" s="10" t="s">
        <v>75</v>
      </c>
      <c r="C163" s="4">
        <v>17</v>
      </c>
      <c r="D163" s="4">
        <v>51</v>
      </c>
      <c r="E163" s="4">
        <v>19</v>
      </c>
      <c r="F163" s="4">
        <v>13484</v>
      </c>
      <c r="G163" s="4">
        <v>99</v>
      </c>
      <c r="H163" s="4">
        <v>20</v>
      </c>
      <c r="I163" s="4">
        <v>22</v>
      </c>
      <c r="J163" s="4">
        <v>60</v>
      </c>
      <c r="K163" s="4">
        <v>75</v>
      </c>
      <c r="L163" s="4">
        <v>12</v>
      </c>
      <c r="M163" s="4">
        <v>52</v>
      </c>
      <c r="N163" s="4">
        <v>1129</v>
      </c>
      <c r="O163" s="4">
        <v>91</v>
      </c>
      <c r="P163" s="4">
        <v>12</v>
      </c>
      <c r="Q163" s="4">
        <v>2217</v>
      </c>
      <c r="R163" s="4">
        <v>27</v>
      </c>
      <c r="S163" s="4">
        <v>31</v>
      </c>
      <c r="T163" s="4">
        <v>27</v>
      </c>
      <c r="U163" s="4">
        <v>11267</v>
      </c>
      <c r="V163" s="4">
        <v>235</v>
      </c>
      <c r="W163" s="4">
        <v>456</v>
      </c>
      <c r="X163" s="4">
        <v>508</v>
      </c>
      <c r="Y163" s="4">
        <v>230</v>
      </c>
      <c r="Z163" s="4">
        <v>62</v>
      </c>
      <c r="AA163" s="4">
        <v>26</v>
      </c>
      <c r="AB163" s="4">
        <v>21834</v>
      </c>
      <c r="AC163" s="4">
        <v>19</v>
      </c>
      <c r="AD163" s="4">
        <v>262</v>
      </c>
      <c r="AE163" s="4">
        <v>32</v>
      </c>
      <c r="AF163" s="4">
        <v>40207</v>
      </c>
      <c r="AG163" s="4">
        <v>16</v>
      </c>
      <c r="AH163" s="4">
        <v>161</v>
      </c>
      <c r="AI163" s="4">
        <v>226</v>
      </c>
      <c r="AJ163" s="4">
        <v>103</v>
      </c>
      <c r="AK163" s="4">
        <v>119</v>
      </c>
      <c r="AL163" s="4">
        <v>17</v>
      </c>
      <c r="AM163" s="4">
        <v>97</v>
      </c>
      <c r="AN163" s="4">
        <v>385</v>
      </c>
      <c r="AO163" s="4">
        <v>33</v>
      </c>
      <c r="AP163" s="4">
        <v>117</v>
      </c>
      <c r="AQ163" s="4">
        <v>72</v>
      </c>
      <c r="AR163" s="4">
        <v>19</v>
      </c>
      <c r="AS163" s="4">
        <v>6</v>
      </c>
      <c r="AT163" s="4">
        <v>7</v>
      </c>
      <c r="AU163" s="4">
        <v>12</v>
      </c>
      <c r="AV163" s="4">
        <v>9</v>
      </c>
      <c r="AW163" s="4">
        <v>56</v>
      </c>
      <c r="AX163" s="4">
        <v>28</v>
      </c>
      <c r="AY163" s="4">
        <v>4</v>
      </c>
      <c r="AZ163" s="4">
        <v>12</v>
      </c>
      <c r="BA163" s="4">
        <v>11</v>
      </c>
      <c r="BB163" s="4">
        <v>22</v>
      </c>
      <c r="BC163" s="4">
        <v>24</v>
      </c>
      <c r="BD163" s="4">
        <v>20</v>
      </c>
      <c r="BE163" s="4">
        <v>12</v>
      </c>
      <c r="BF163" s="4">
        <v>4</v>
      </c>
      <c r="BG163" s="4">
        <v>11</v>
      </c>
      <c r="BH163" s="4">
        <v>59</v>
      </c>
      <c r="BI163" s="4">
        <v>30</v>
      </c>
      <c r="BJ163" s="4">
        <v>20</v>
      </c>
      <c r="BK163" s="4">
        <v>40</v>
      </c>
    </row>
    <row r="164" spans="1:63" s="1" customFormat="1" ht="9.9" customHeight="1" x14ac:dyDescent="0.2">
      <c r="B164" s="10" t="s">
        <v>68</v>
      </c>
      <c r="C164" s="4">
        <v>1</v>
      </c>
      <c r="D164" s="4">
        <v>7</v>
      </c>
      <c r="E164" s="4">
        <v>9</v>
      </c>
      <c r="F164" s="4">
        <v>2568</v>
      </c>
      <c r="G164" s="4">
        <v>27</v>
      </c>
      <c r="H164" s="4">
        <v>3</v>
      </c>
      <c r="I164" s="4">
        <v>11</v>
      </c>
      <c r="J164" s="4">
        <v>6</v>
      </c>
      <c r="K164" s="4">
        <v>14</v>
      </c>
      <c r="L164" s="4">
        <v>2</v>
      </c>
      <c r="M164" s="4">
        <v>10</v>
      </c>
      <c r="N164" s="4">
        <v>227</v>
      </c>
      <c r="O164" s="4">
        <v>38</v>
      </c>
      <c r="P164" s="4">
        <v>2</v>
      </c>
      <c r="Q164" s="4">
        <v>408</v>
      </c>
      <c r="R164" s="4">
        <v>6</v>
      </c>
      <c r="S164" s="4">
        <v>2</v>
      </c>
      <c r="T164" s="4">
        <v>4</v>
      </c>
      <c r="U164" s="4">
        <v>2132</v>
      </c>
      <c r="V164" s="4">
        <v>36</v>
      </c>
      <c r="W164" s="4">
        <v>83</v>
      </c>
      <c r="X164" s="4">
        <v>80</v>
      </c>
      <c r="Y164" s="4">
        <v>58</v>
      </c>
      <c r="Z164" s="4">
        <v>12</v>
      </c>
      <c r="AA164" s="4">
        <v>11</v>
      </c>
      <c r="AB164" s="4">
        <v>3909</v>
      </c>
      <c r="AC164" s="4">
        <v>4</v>
      </c>
      <c r="AD164" s="4">
        <v>38</v>
      </c>
      <c r="AE164" s="4">
        <v>9</v>
      </c>
      <c r="AF164" s="4">
        <v>6848</v>
      </c>
      <c r="AG164" s="4">
        <v>9</v>
      </c>
      <c r="AH164" s="4">
        <v>52</v>
      </c>
      <c r="AI164" s="4">
        <v>93</v>
      </c>
      <c r="AJ164" s="4">
        <v>26</v>
      </c>
      <c r="AK164" s="4">
        <v>29</v>
      </c>
      <c r="AL164" s="4">
        <v>2</v>
      </c>
      <c r="AM164" s="4">
        <v>16</v>
      </c>
      <c r="AN164" s="4">
        <v>75</v>
      </c>
      <c r="AO164" s="4">
        <v>2</v>
      </c>
      <c r="AP164" s="4">
        <v>37</v>
      </c>
      <c r="AQ164" s="4">
        <v>11</v>
      </c>
      <c r="AR164" s="4">
        <v>6</v>
      </c>
      <c r="AS164" s="4">
        <v>0</v>
      </c>
      <c r="AT164" s="4">
        <v>1</v>
      </c>
      <c r="AU164" s="4">
        <v>2</v>
      </c>
      <c r="AV164" s="4">
        <v>5</v>
      </c>
      <c r="AW164" s="4">
        <v>12</v>
      </c>
      <c r="AX164" s="4">
        <v>14</v>
      </c>
      <c r="AY164" s="4">
        <v>3</v>
      </c>
      <c r="AZ164" s="4">
        <v>1</v>
      </c>
      <c r="BA164" s="4">
        <v>1</v>
      </c>
      <c r="BB164" s="4">
        <v>8</v>
      </c>
      <c r="BC164" s="4">
        <v>2</v>
      </c>
      <c r="BD164" s="4">
        <v>7</v>
      </c>
      <c r="BE164" s="4">
        <v>2</v>
      </c>
      <c r="BF164" s="4">
        <v>1</v>
      </c>
      <c r="BG164" s="4">
        <v>1</v>
      </c>
      <c r="BH164" s="4">
        <v>15</v>
      </c>
      <c r="BI164" s="4">
        <v>9</v>
      </c>
      <c r="BJ164" s="4">
        <v>8</v>
      </c>
      <c r="BK164" s="4">
        <v>10</v>
      </c>
    </row>
    <row r="165" spans="1:63" s="1" customFormat="1" ht="9.9" customHeight="1" x14ac:dyDescent="0.2">
      <c r="B165" s="10" t="s">
        <v>76</v>
      </c>
      <c r="C165" s="4">
        <v>5</v>
      </c>
      <c r="D165" s="4">
        <v>15</v>
      </c>
      <c r="E165" s="4">
        <v>21</v>
      </c>
      <c r="F165" s="4">
        <v>7775</v>
      </c>
      <c r="G165" s="4">
        <v>58</v>
      </c>
      <c r="H165" s="4">
        <v>9</v>
      </c>
      <c r="I165" s="4">
        <v>10</v>
      </c>
      <c r="J165" s="4">
        <v>27</v>
      </c>
      <c r="K165" s="4">
        <v>35</v>
      </c>
      <c r="L165" s="4">
        <v>3</v>
      </c>
      <c r="M165" s="4">
        <v>10</v>
      </c>
      <c r="N165" s="4">
        <v>679</v>
      </c>
      <c r="O165" s="4">
        <v>45</v>
      </c>
      <c r="P165" s="4">
        <v>6</v>
      </c>
      <c r="Q165" s="4">
        <v>870</v>
      </c>
      <c r="R165" s="4">
        <v>6</v>
      </c>
      <c r="S165" s="4">
        <v>5</v>
      </c>
      <c r="T165" s="4">
        <v>10</v>
      </c>
      <c r="U165" s="4">
        <v>5553</v>
      </c>
      <c r="V165" s="4">
        <v>86</v>
      </c>
      <c r="W165" s="4">
        <v>175</v>
      </c>
      <c r="X165" s="4">
        <v>214</v>
      </c>
      <c r="Y165" s="4">
        <v>121</v>
      </c>
      <c r="Z165" s="4">
        <v>30</v>
      </c>
      <c r="AA165" s="4">
        <v>16</v>
      </c>
      <c r="AB165" s="4">
        <v>9482</v>
      </c>
      <c r="AC165" s="4">
        <v>5</v>
      </c>
      <c r="AD165" s="4">
        <v>94</v>
      </c>
      <c r="AE165" s="4">
        <v>19</v>
      </c>
      <c r="AF165" s="4">
        <v>19338</v>
      </c>
      <c r="AG165" s="4">
        <v>14</v>
      </c>
      <c r="AH165" s="4">
        <v>60</v>
      </c>
      <c r="AI165" s="4">
        <v>155</v>
      </c>
      <c r="AJ165" s="4">
        <v>39</v>
      </c>
      <c r="AK165" s="4">
        <v>49</v>
      </c>
      <c r="AL165" s="4">
        <v>1</v>
      </c>
      <c r="AM165" s="4">
        <v>32</v>
      </c>
      <c r="AN165" s="4">
        <v>220</v>
      </c>
      <c r="AO165" s="4">
        <v>11</v>
      </c>
      <c r="AP165" s="4">
        <v>73</v>
      </c>
      <c r="AQ165" s="4">
        <v>30</v>
      </c>
      <c r="AR165" s="4">
        <v>14</v>
      </c>
      <c r="AS165" s="4">
        <v>0</v>
      </c>
      <c r="AT165" s="4">
        <v>0</v>
      </c>
      <c r="AU165" s="4">
        <v>2</v>
      </c>
      <c r="AV165" s="4">
        <v>3</v>
      </c>
      <c r="AW165" s="4">
        <v>19</v>
      </c>
      <c r="AX165" s="4">
        <v>26</v>
      </c>
      <c r="AY165" s="4">
        <v>1</v>
      </c>
      <c r="AZ165" s="4">
        <v>4</v>
      </c>
      <c r="BA165" s="4">
        <v>4</v>
      </c>
      <c r="BB165" s="4">
        <v>9</v>
      </c>
      <c r="BC165" s="4">
        <v>3</v>
      </c>
      <c r="BD165" s="4">
        <v>14</v>
      </c>
      <c r="BE165" s="4">
        <v>12</v>
      </c>
      <c r="BF165" s="4">
        <v>4</v>
      </c>
      <c r="BG165" s="4">
        <v>2</v>
      </c>
      <c r="BH165" s="4">
        <v>20</v>
      </c>
      <c r="BI165" s="4">
        <v>14</v>
      </c>
      <c r="BJ165" s="4">
        <v>18</v>
      </c>
      <c r="BK165" s="4">
        <v>8</v>
      </c>
    </row>
    <row r="166" spans="1:63" s="1" customFormat="1" ht="9.9" customHeight="1" x14ac:dyDescent="0.2">
      <c r="A166" s="6" t="s">
        <v>15</v>
      </c>
      <c r="B166" s="10"/>
      <c r="C166" s="4">
        <v>25</v>
      </c>
      <c r="D166" s="4">
        <v>75</v>
      </c>
      <c r="E166" s="4">
        <v>57</v>
      </c>
      <c r="F166" s="4">
        <v>26775</v>
      </c>
      <c r="G166" s="4">
        <v>213</v>
      </c>
      <c r="H166" s="4">
        <v>39</v>
      </c>
      <c r="I166" s="4">
        <v>49</v>
      </c>
      <c r="J166" s="4">
        <v>102</v>
      </c>
      <c r="K166" s="4">
        <v>128</v>
      </c>
      <c r="L166" s="4">
        <v>19</v>
      </c>
      <c r="M166" s="4">
        <v>85</v>
      </c>
      <c r="N166" s="4">
        <v>2436</v>
      </c>
      <c r="O166" s="4">
        <v>189</v>
      </c>
      <c r="P166" s="4">
        <v>22</v>
      </c>
      <c r="Q166" s="4">
        <v>3859</v>
      </c>
      <c r="R166" s="4">
        <v>45</v>
      </c>
      <c r="S166" s="4">
        <v>58</v>
      </c>
      <c r="T166" s="4">
        <v>45</v>
      </c>
      <c r="U166" s="4">
        <v>21317</v>
      </c>
      <c r="V166" s="4">
        <v>391</v>
      </c>
      <c r="W166" s="4">
        <v>788</v>
      </c>
      <c r="X166" s="4">
        <v>861</v>
      </c>
      <c r="Y166" s="4">
        <v>452</v>
      </c>
      <c r="Z166" s="4">
        <v>111</v>
      </c>
      <c r="AA166" s="4">
        <v>57</v>
      </c>
      <c r="AB166" s="4">
        <v>38002</v>
      </c>
      <c r="AC166" s="4">
        <v>32</v>
      </c>
      <c r="AD166" s="4">
        <v>571</v>
      </c>
      <c r="AE166" s="4">
        <v>66</v>
      </c>
      <c r="AF166" s="4">
        <v>74902</v>
      </c>
      <c r="AG166" s="4">
        <v>49</v>
      </c>
      <c r="AH166" s="4">
        <v>287</v>
      </c>
      <c r="AI166" s="4">
        <v>516</v>
      </c>
      <c r="AJ166" s="4">
        <v>178</v>
      </c>
      <c r="AK166" s="4">
        <v>239</v>
      </c>
      <c r="AL166" s="4">
        <v>50</v>
      </c>
      <c r="AM166" s="4">
        <v>157</v>
      </c>
      <c r="AN166" s="4">
        <v>742</v>
      </c>
      <c r="AO166" s="4">
        <v>51</v>
      </c>
      <c r="AP166" s="4">
        <v>239</v>
      </c>
      <c r="AQ166" s="4">
        <v>127</v>
      </c>
      <c r="AR166" s="4">
        <v>42</v>
      </c>
      <c r="AS166" s="4">
        <v>7</v>
      </c>
      <c r="AT166" s="4">
        <v>9</v>
      </c>
      <c r="AU166" s="4">
        <v>17</v>
      </c>
      <c r="AV166" s="4">
        <v>18</v>
      </c>
      <c r="AW166" s="4">
        <v>98</v>
      </c>
      <c r="AX166" s="4">
        <v>81</v>
      </c>
      <c r="AY166" s="4">
        <v>8</v>
      </c>
      <c r="AZ166" s="4">
        <v>18</v>
      </c>
      <c r="BA166" s="4">
        <v>17</v>
      </c>
      <c r="BB166" s="4">
        <v>50</v>
      </c>
      <c r="BC166" s="4">
        <v>31</v>
      </c>
      <c r="BD166" s="4">
        <v>45</v>
      </c>
      <c r="BE166" s="4">
        <v>27</v>
      </c>
      <c r="BF166" s="4">
        <v>9</v>
      </c>
      <c r="BG166" s="4">
        <v>14</v>
      </c>
      <c r="BH166" s="4">
        <v>110</v>
      </c>
      <c r="BI166" s="4">
        <v>62</v>
      </c>
      <c r="BJ166" s="4">
        <v>47</v>
      </c>
      <c r="BK166" s="4">
        <v>67</v>
      </c>
    </row>
    <row r="167" spans="1:63" s="7" customFormat="1" ht="9.9" customHeight="1" x14ac:dyDescent="0.2">
      <c r="B167" s="11" t="s">
        <v>16</v>
      </c>
      <c r="C167" s="8">
        <f t="shared" ref="C167:AH167" si="38">C166/ 175423</f>
        <v>1.4251266937630755E-4</v>
      </c>
      <c r="D167" s="8">
        <f t="shared" si="38"/>
        <v>4.2753800812892265E-4</v>
      </c>
      <c r="E167" s="8">
        <f t="shared" si="38"/>
        <v>3.2492888617798125E-4</v>
      </c>
      <c r="F167" s="8">
        <f t="shared" si="38"/>
        <v>0.15263106890202538</v>
      </c>
      <c r="G167" s="8">
        <f t="shared" si="38"/>
        <v>1.2142079430861403E-3</v>
      </c>
      <c r="H167" s="8">
        <f t="shared" si="38"/>
        <v>2.2231976422703979E-4</v>
      </c>
      <c r="I167" s="8">
        <f t="shared" si="38"/>
        <v>2.7932483197756281E-4</v>
      </c>
      <c r="J167" s="8">
        <f t="shared" si="38"/>
        <v>5.8145169105533478E-4</v>
      </c>
      <c r="K167" s="8">
        <f t="shared" si="38"/>
        <v>7.2966486720669468E-4</v>
      </c>
      <c r="L167" s="8">
        <f t="shared" si="38"/>
        <v>1.0830962872599374E-4</v>
      </c>
      <c r="M167" s="8">
        <f t="shared" si="38"/>
        <v>4.8454307587944567E-4</v>
      </c>
      <c r="N167" s="8">
        <f t="shared" si="38"/>
        <v>1.3886434504027408E-2</v>
      </c>
      <c r="O167" s="8">
        <f t="shared" si="38"/>
        <v>1.0773957804848851E-3</v>
      </c>
      <c r="P167" s="8">
        <f t="shared" si="38"/>
        <v>1.2541114905115065E-4</v>
      </c>
      <c r="Q167" s="8">
        <f t="shared" si="38"/>
        <v>2.1998255644926835E-2</v>
      </c>
      <c r="R167" s="8">
        <f t="shared" si="38"/>
        <v>2.5652280487735359E-4</v>
      </c>
      <c r="S167" s="8">
        <f t="shared" si="38"/>
        <v>3.3062939295303354E-4</v>
      </c>
      <c r="T167" s="8">
        <f t="shared" si="38"/>
        <v>2.5652280487735359E-4</v>
      </c>
      <c r="U167" s="8">
        <f t="shared" si="38"/>
        <v>0.12151770292378992</v>
      </c>
      <c r="V167" s="8">
        <f t="shared" si="38"/>
        <v>2.22889814904545E-3</v>
      </c>
      <c r="W167" s="8">
        <f t="shared" si="38"/>
        <v>4.4919993387412139E-3</v>
      </c>
      <c r="X167" s="8">
        <f t="shared" si="38"/>
        <v>4.9081363333200317E-3</v>
      </c>
      <c r="Y167" s="8">
        <f t="shared" si="38"/>
        <v>2.5766290623236406E-3</v>
      </c>
      <c r="Z167" s="8">
        <f t="shared" si="38"/>
        <v>6.3275625203080557E-4</v>
      </c>
      <c r="AA167" s="8">
        <f t="shared" si="38"/>
        <v>3.2492888617798125E-4</v>
      </c>
      <c r="AB167" s="8">
        <f t="shared" si="38"/>
        <v>0.21663065846553758</v>
      </c>
      <c r="AC167" s="8">
        <f t="shared" si="38"/>
        <v>1.8241621680167367E-4</v>
      </c>
      <c r="AD167" s="8">
        <f t="shared" si="38"/>
        <v>3.2549893685548644E-3</v>
      </c>
      <c r="AE167" s="8">
        <f t="shared" si="38"/>
        <v>3.7623344715345192E-4</v>
      </c>
      <c r="AF167" s="8">
        <f t="shared" si="38"/>
        <v>0.42697935846496754</v>
      </c>
      <c r="AG167" s="8">
        <f t="shared" si="38"/>
        <v>2.7932483197756281E-4</v>
      </c>
      <c r="AH167" s="8">
        <f t="shared" si="38"/>
        <v>1.6360454444400107E-3</v>
      </c>
      <c r="AI167" s="8">
        <f t="shared" ref="AI167:BK167" si="39">AI166/ 175423</f>
        <v>2.9414614959269881E-3</v>
      </c>
      <c r="AJ167" s="8">
        <f t="shared" si="39"/>
        <v>1.0146902059593099E-3</v>
      </c>
      <c r="AK167" s="8">
        <f t="shared" si="39"/>
        <v>1.3624211192375002E-3</v>
      </c>
      <c r="AL167" s="8">
        <f t="shared" si="39"/>
        <v>2.850253387526151E-4</v>
      </c>
      <c r="AM167" s="8">
        <f t="shared" si="39"/>
        <v>8.9497956368321139E-4</v>
      </c>
      <c r="AN167" s="8">
        <f t="shared" si="39"/>
        <v>4.229776027088808E-3</v>
      </c>
      <c r="AO167" s="8">
        <f t="shared" si="39"/>
        <v>2.9072584552766739E-4</v>
      </c>
      <c r="AP167" s="8">
        <f t="shared" si="39"/>
        <v>1.3624211192375002E-3</v>
      </c>
      <c r="AQ167" s="8">
        <f t="shared" si="39"/>
        <v>7.2396436043164233E-4</v>
      </c>
      <c r="AR167" s="8">
        <f t="shared" si="39"/>
        <v>2.3942128455219669E-4</v>
      </c>
      <c r="AS167" s="8">
        <f t="shared" si="39"/>
        <v>3.9903547425366113E-5</v>
      </c>
      <c r="AT167" s="8">
        <f t="shared" si="39"/>
        <v>5.1304560975470722E-5</v>
      </c>
      <c r="AU167" s="8">
        <f t="shared" si="39"/>
        <v>9.6908615175889139E-5</v>
      </c>
      <c r="AV167" s="8">
        <f t="shared" si="39"/>
        <v>1.0260912195094144E-4</v>
      </c>
      <c r="AW167" s="8">
        <f t="shared" si="39"/>
        <v>5.5864966395512562E-4</v>
      </c>
      <c r="AX167" s="8">
        <f t="shared" si="39"/>
        <v>4.6174104877923645E-4</v>
      </c>
      <c r="AY167" s="8">
        <f t="shared" si="39"/>
        <v>4.5604054200418417E-5</v>
      </c>
      <c r="AZ167" s="8">
        <f t="shared" si="39"/>
        <v>1.0260912195094144E-4</v>
      </c>
      <c r="BA167" s="8">
        <f t="shared" si="39"/>
        <v>9.6908615175889139E-5</v>
      </c>
      <c r="BB167" s="8">
        <f t="shared" si="39"/>
        <v>2.850253387526151E-4</v>
      </c>
      <c r="BC167" s="8">
        <f t="shared" si="39"/>
        <v>1.7671571002662138E-4</v>
      </c>
      <c r="BD167" s="8">
        <f t="shared" si="39"/>
        <v>2.5652280487735359E-4</v>
      </c>
      <c r="BE167" s="8">
        <f t="shared" si="39"/>
        <v>1.5391368292641216E-4</v>
      </c>
      <c r="BF167" s="8">
        <f t="shared" si="39"/>
        <v>5.1304560975470722E-5</v>
      </c>
      <c r="BG167" s="8">
        <f t="shared" si="39"/>
        <v>7.9807094850732225E-5</v>
      </c>
      <c r="BH167" s="8">
        <f t="shared" si="39"/>
        <v>6.2705574525575322E-4</v>
      </c>
      <c r="BI167" s="8">
        <f t="shared" si="39"/>
        <v>3.5343142005324276E-4</v>
      </c>
      <c r="BJ167" s="8">
        <f t="shared" si="39"/>
        <v>2.6792381842745823E-4</v>
      </c>
      <c r="BK167" s="8">
        <f t="shared" si="39"/>
        <v>3.8193395392850427E-4</v>
      </c>
    </row>
    <row r="168" spans="1:63" s="1" customFormat="1" ht="5.0999999999999996" customHeight="1" x14ac:dyDescent="0.2">
      <c r="B168" s="1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</row>
    <row r="169" spans="1:63" s="1" customFormat="1" ht="9.9" customHeight="1" x14ac:dyDescent="0.2">
      <c r="A169" s="3" t="s">
        <v>77</v>
      </c>
      <c r="B169" s="1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</row>
    <row r="170" spans="1:63" s="1" customFormat="1" ht="9.9" customHeight="1" x14ac:dyDescent="0.2">
      <c r="B170" s="10" t="s">
        <v>40</v>
      </c>
      <c r="C170" s="4">
        <v>51</v>
      </c>
      <c r="D170" s="4">
        <v>84</v>
      </c>
      <c r="E170" s="4">
        <v>63</v>
      </c>
      <c r="F170" s="4">
        <v>24579</v>
      </c>
      <c r="G170" s="4">
        <v>684</v>
      </c>
      <c r="H170" s="4">
        <v>57</v>
      </c>
      <c r="I170" s="4">
        <v>25</v>
      </c>
      <c r="J170" s="4">
        <v>46</v>
      </c>
      <c r="K170" s="4">
        <v>62</v>
      </c>
      <c r="L170" s="4">
        <v>15</v>
      </c>
      <c r="M170" s="4">
        <v>67</v>
      </c>
      <c r="N170" s="4">
        <v>2030</v>
      </c>
      <c r="O170" s="4">
        <v>260</v>
      </c>
      <c r="P170" s="4">
        <v>22</v>
      </c>
      <c r="Q170" s="4">
        <v>2720</v>
      </c>
      <c r="R170" s="4">
        <v>54</v>
      </c>
      <c r="S170" s="4">
        <v>33</v>
      </c>
      <c r="T170" s="4">
        <v>41</v>
      </c>
      <c r="U170" s="4">
        <v>19059</v>
      </c>
      <c r="V170" s="4">
        <v>285</v>
      </c>
      <c r="W170" s="4">
        <v>665</v>
      </c>
      <c r="X170" s="4">
        <v>980</v>
      </c>
      <c r="Y170" s="4">
        <v>484</v>
      </c>
      <c r="Z170" s="4">
        <v>54</v>
      </c>
      <c r="AA170" s="4">
        <v>40</v>
      </c>
      <c r="AB170" s="4">
        <v>9915</v>
      </c>
      <c r="AC170" s="4">
        <v>32</v>
      </c>
      <c r="AD170" s="4">
        <v>567</v>
      </c>
      <c r="AE170" s="4">
        <v>66</v>
      </c>
      <c r="AF170" s="4">
        <v>24903</v>
      </c>
      <c r="AG170" s="4">
        <v>41</v>
      </c>
      <c r="AH170" s="4">
        <v>137</v>
      </c>
      <c r="AI170" s="4">
        <v>366</v>
      </c>
      <c r="AJ170" s="4">
        <v>100</v>
      </c>
      <c r="AK170" s="4">
        <v>169</v>
      </c>
      <c r="AL170" s="4">
        <v>64</v>
      </c>
      <c r="AM170" s="4">
        <v>72</v>
      </c>
      <c r="AN170" s="4">
        <v>795</v>
      </c>
      <c r="AO170" s="4">
        <v>18</v>
      </c>
      <c r="AP170" s="4">
        <v>218</v>
      </c>
      <c r="AQ170" s="4">
        <v>105</v>
      </c>
      <c r="AR170" s="4">
        <v>22</v>
      </c>
      <c r="AS170" s="4">
        <v>5</v>
      </c>
      <c r="AT170" s="4">
        <v>5</v>
      </c>
      <c r="AU170" s="4">
        <v>15</v>
      </c>
      <c r="AV170" s="4">
        <v>14</v>
      </c>
      <c r="AW170" s="4">
        <v>69</v>
      </c>
      <c r="AX170" s="4">
        <v>41</v>
      </c>
      <c r="AY170" s="4">
        <v>4</v>
      </c>
      <c r="AZ170" s="4">
        <v>16</v>
      </c>
      <c r="BA170" s="4">
        <v>17</v>
      </c>
      <c r="BB170" s="4">
        <v>48</v>
      </c>
      <c r="BC170" s="4">
        <v>16</v>
      </c>
      <c r="BD170" s="4">
        <v>30</v>
      </c>
      <c r="BE170" s="4">
        <v>31</v>
      </c>
      <c r="BF170" s="4">
        <v>8</v>
      </c>
      <c r="BG170" s="4">
        <v>7</v>
      </c>
      <c r="BH170" s="4">
        <v>41</v>
      </c>
      <c r="BI170" s="4">
        <v>43</v>
      </c>
      <c r="BJ170" s="4">
        <v>29</v>
      </c>
      <c r="BK170" s="4">
        <v>112</v>
      </c>
    </row>
    <row r="171" spans="1:63" s="1" customFormat="1" ht="9.9" customHeight="1" x14ac:dyDescent="0.2">
      <c r="B171" s="10" t="s">
        <v>76</v>
      </c>
      <c r="C171" s="4">
        <v>2</v>
      </c>
      <c r="D171" s="4">
        <v>11</v>
      </c>
      <c r="E171" s="4">
        <v>19</v>
      </c>
      <c r="F171" s="4">
        <v>4145</v>
      </c>
      <c r="G171" s="4">
        <v>18</v>
      </c>
      <c r="H171" s="4">
        <v>6</v>
      </c>
      <c r="I171" s="4">
        <v>1</v>
      </c>
      <c r="J171" s="4">
        <v>6</v>
      </c>
      <c r="K171" s="4">
        <v>22</v>
      </c>
      <c r="L171" s="4">
        <v>4</v>
      </c>
      <c r="M171" s="4">
        <v>12</v>
      </c>
      <c r="N171" s="4">
        <v>190</v>
      </c>
      <c r="O171" s="4">
        <v>41</v>
      </c>
      <c r="P171" s="4">
        <v>2</v>
      </c>
      <c r="Q171" s="4">
        <v>328</v>
      </c>
      <c r="R171" s="4">
        <v>1</v>
      </c>
      <c r="S171" s="4">
        <v>4</v>
      </c>
      <c r="T171" s="4">
        <v>11</v>
      </c>
      <c r="U171" s="4">
        <v>2251</v>
      </c>
      <c r="V171" s="4">
        <v>26</v>
      </c>
      <c r="W171" s="4">
        <v>59</v>
      </c>
      <c r="X171" s="4">
        <v>192</v>
      </c>
      <c r="Y171" s="4">
        <v>56</v>
      </c>
      <c r="Z171" s="4">
        <v>8</v>
      </c>
      <c r="AA171" s="4">
        <v>5</v>
      </c>
      <c r="AB171" s="4">
        <v>2736</v>
      </c>
      <c r="AC171" s="4">
        <v>4</v>
      </c>
      <c r="AD171" s="4">
        <v>35</v>
      </c>
      <c r="AE171" s="4">
        <v>16</v>
      </c>
      <c r="AF171" s="4">
        <v>4819</v>
      </c>
      <c r="AG171" s="4">
        <v>9</v>
      </c>
      <c r="AH171" s="4">
        <v>47</v>
      </c>
      <c r="AI171" s="4">
        <v>91</v>
      </c>
      <c r="AJ171" s="4">
        <v>15</v>
      </c>
      <c r="AK171" s="4">
        <v>35</v>
      </c>
      <c r="AL171" s="4">
        <v>6</v>
      </c>
      <c r="AM171" s="4">
        <v>9</v>
      </c>
      <c r="AN171" s="4">
        <v>104</v>
      </c>
      <c r="AO171" s="4">
        <v>4</v>
      </c>
      <c r="AP171" s="4">
        <v>57</v>
      </c>
      <c r="AQ171" s="4">
        <v>11</v>
      </c>
      <c r="AR171" s="4">
        <v>1</v>
      </c>
      <c r="AS171" s="4">
        <v>1</v>
      </c>
      <c r="AT171" s="4">
        <v>1</v>
      </c>
      <c r="AU171" s="4">
        <v>2</v>
      </c>
      <c r="AV171" s="4">
        <v>5</v>
      </c>
      <c r="AW171" s="4">
        <v>2</v>
      </c>
      <c r="AX171" s="4">
        <v>4</v>
      </c>
      <c r="AY171" s="4">
        <v>0</v>
      </c>
      <c r="AZ171" s="4">
        <v>2</v>
      </c>
      <c r="BA171" s="4">
        <v>2</v>
      </c>
      <c r="BB171" s="4">
        <v>7</v>
      </c>
      <c r="BC171" s="4">
        <v>1</v>
      </c>
      <c r="BD171" s="4">
        <v>5</v>
      </c>
      <c r="BE171" s="4">
        <v>4</v>
      </c>
      <c r="BF171" s="4">
        <v>0</v>
      </c>
      <c r="BG171" s="4">
        <v>0</v>
      </c>
      <c r="BH171" s="4">
        <v>8</v>
      </c>
      <c r="BI171" s="4">
        <v>4</v>
      </c>
      <c r="BJ171" s="4">
        <v>11</v>
      </c>
      <c r="BK171" s="4">
        <v>13</v>
      </c>
    </row>
    <row r="172" spans="1:63" s="1" customFormat="1" ht="9.9" customHeight="1" x14ac:dyDescent="0.2">
      <c r="A172" s="6" t="s">
        <v>15</v>
      </c>
      <c r="B172" s="10"/>
      <c r="C172" s="4">
        <v>53</v>
      </c>
      <c r="D172" s="4">
        <v>95</v>
      </c>
      <c r="E172" s="4">
        <v>82</v>
      </c>
      <c r="F172" s="4">
        <v>28724</v>
      </c>
      <c r="G172" s="4">
        <v>702</v>
      </c>
      <c r="H172" s="4">
        <v>63</v>
      </c>
      <c r="I172" s="4">
        <v>26</v>
      </c>
      <c r="J172" s="4">
        <v>52</v>
      </c>
      <c r="K172" s="4">
        <v>84</v>
      </c>
      <c r="L172" s="4">
        <v>19</v>
      </c>
      <c r="M172" s="4">
        <v>79</v>
      </c>
      <c r="N172" s="4">
        <v>2220</v>
      </c>
      <c r="O172" s="4">
        <v>301</v>
      </c>
      <c r="P172" s="4">
        <v>24</v>
      </c>
      <c r="Q172" s="4">
        <v>3048</v>
      </c>
      <c r="R172" s="4">
        <v>55</v>
      </c>
      <c r="S172" s="4">
        <v>37</v>
      </c>
      <c r="T172" s="4">
        <v>52</v>
      </c>
      <c r="U172" s="4">
        <v>21310</v>
      </c>
      <c r="V172" s="4">
        <v>311</v>
      </c>
      <c r="W172" s="4">
        <v>724</v>
      </c>
      <c r="X172" s="4">
        <v>1172</v>
      </c>
      <c r="Y172" s="4">
        <v>540</v>
      </c>
      <c r="Z172" s="4">
        <v>62</v>
      </c>
      <c r="AA172" s="4">
        <v>45</v>
      </c>
      <c r="AB172" s="4">
        <v>12651</v>
      </c>
      <c r="AC172" s="4">
        <v>36</v>
      </c>
      <c r="AD172" s="4">
        <v>602</v>
      </c>
      <c r="AE172" s="4">
        <v>82</v>
      </c>
      <c r="AF172" s="4">
        <v>29722</v>
      </c>
      <c r="AG172" s="4">
        <v>50</v>
      </c>
      <c r="AH172" s="4">
        <v>184</v>
      </c>
      <c r="AI172" s="4">
        <v>457</v>
      </c>
      <c r="AJ172" s="4">
        <v>115</v>
      </c>
      <c r="AK172" s="4">
        <v>204</v>
      </c>
      <c r="AL172" s="4">
        <v>70</v>
      </c>
      <c r="AM172" s="4">
        <v>81</v>
      </c>
      <c r="AN172" s="4">
        <v>899</v>
      </c>
      <c r="AO172" s="4">
        <v>22</v>
      </c>
      <c r="AP172" s="4">
        <v>275</v>
      </c>
      <c r="AQ172" s="4">
        <v>116</v>
      </c>
      <c r="AR172" s="4">
        <v>23</v>
      </c>
      <c r="AS172" s="4">
        <v>6</v>
      </c>
      <c r="AT172" s="4">
        <v>6</v>
      </c>
      <c r="AU172" s="4">
        <v>17</v>
      </c>
      <c r="AV172" s="4">
        <v>19</v>
      </c>
      <c r="AW172" s="4">
        <v>71</v>
      </c>
      <c r="AX172" s="4">
        <v>45</v>
      </c>
      <c r="AY172" s="4">
        <v>4</v>
      </c>
      <c r="AZ172" s="4">
        <v>18</v>
      </c>
      <c r="BA172" s="4">
        <v>19</v>
      </c>
      <c r="BB172" s="4">
        <v>55</v>
      </c>
      <c r="BC172" s="4">
        <v>17</v>
      </c>
      <c r="BD172" s="4">
        <v>35</v>
      </c>
      <c r="BE172" s="4">
        <v>35</v>
      </c>
      <c r="BF172" s="4">
        <v>8</v>
      </c>
      <c r="BG172" s="4">
        <v>7</v>
      </c>
      <c r="BH172" s="4">
        <v>49</v>
      </c>
      <c r="BI172" s="4">
        <v>47</v>
      </c>
      <c r="BJ172" s="4">
        <v>40</v>
      </c>
      <c r="BK172" s="4">
        <v>125</v>
      </c>
    </row>
    <row r="173" spans="1:63" s="7" customFormat="1" ht="9.9" customHeight="1" x14ac:dyDescent="0.2">
      <c r="B173" s="11" t="s">
        <v>16</v>
      </c>
      <c r="C173" s="8">
        <f t="shared" ref="C173:AH173" si="40">C172/ 106379</f>
        <v>4.982186333768883E-4</v>
      </c>
      <c r="D173" s="8">
        <f t="shared" si="40"/>
        <v>8.9303339944913935E-4</v>
      </c>
      <c r="E173" s="8">
        <f t="shared" si="40"/>
        <v>7.7082882899820449E-4</v>
      </c>
      <c r="F173" s="8">
        <f t="shared" si="40"/>
        <v>0.27001569858712715</v>
      </c>
      <c r="G173" s="8">
        <f t="shared" si="40"/>
        <v>6.5990468043504828E-3</v>
      </c>
      <c r="H173" s="8">
        <f t="shared" si="40"/>
        <v>5.9222214910837668E-4</v>
      </c>
      <c r="I173" s="8">
        <f t="shared" si="40"/>
        <v>2.4440914090186972E-4</v>
      </c>
      <c r="J173" s="8">
        <f t="shared" si="40"/>
        <v>4.8881828180373944E-4</v>
      </c>
      <c r="K173" s="8">
        <f t="shared" si="40"/>
        <v>7.8962953214450221E-4</v>
      </c>
      <c r="L173" s="8">
        <f t="shared" si="40"/>
        <v>1.7860667988982789E-4</v>
      </c>
      <c r="M173" s="8">
        <f t="shared" si="40"/>
        <v>7.4262777427875801E-4</v>
      </c>
      <c r="N173" s="8">
        <f t="shared" si="40"/>
        <v>2.0868780492390417E-2</v>
      </c>
      <c r="O173" s="8">
        <f t="shared" si="40"/>
        <v>2.8295058235177995E-3</v>
      </c>
      <c r="P173" s="8">
        <f t="shared" si="40"/>
        <v>2.2560843775557205E-4</v>
      </c>
      <c r="Q173" s="8">
        <f t="shared" si="40"/>
        <v>2.8652271594957653E-2</v>
      </c>
      <c r="R173" s="8">
        <f t="shared" si="40"/>
        <v>5.1701933652318602E-4</v>
      </c>
      <c r="S173" s="8">
        <f t="shared" si="40"/>
        <v>3.4781300820650691E-4</v>
      </c>
      <c r="T173" s="8">
        <f t="shared" si="40"/>
        <v>4.8881828180373944E-4</v>
      </c>
      <c r="U173" s="8">
        <f t="shared" si="40"/>
        <v>0.2003214920238017</v>
      </c>
      <c r="V173" s="8">
        <f t="shared" si="40"/>
        <v>2.9235093392492879E-3</v>
      </c>
      <c r="W173" s="8">
        <f t="shared" si="40"/>
        <v>6.8058545389597571E-3</v>
      </c>
      <c r="X173" s="8">
        <f t="shared" si="40"/>
        <v>1.1017212043730436E-2</v>
      </c>
      <c r="Y173" s="8">
        <f t="shared" si="40"/>
        <v>5.0761898495003711E-3</v>
      </c>
      <c r="Z173" s="8">
        <f t="shared" si="40"/>
        <v>5.8282179753522782E-4</v>
      </c>
      <c r="AA173" s="8">
        <f t="shared" si="40"/>
        <v>4.2301582079169763E-4</v>
      </c>
      <c r="AB173" s="8">
        <f t="shared" si="40"/>
        <v>0.11892384775190593</v>
      </c>
      <c r="AC173" s="8">
        <f t="shared" si="40"/>
        <v>3.384126566333581E-4</v>
      </c>
      <c r="AD173" s="8">
        <f t="shared" si="40"/>
        <v>5.659011647035599E-3</v>
      </c>
      <c r="AE173" s="8">
        <f t="shared" si="40"/>
        <v>7.7082882899820449E-4</v>
      </c>
      <c r="AF173" s="8">
        <f t="shared" si="40"/>
        <v>0.27939724945712968</v>
      </c>
      <c r="AG173" s="8">
        <f t="shared" si="40"/>
        <v>4.7001757865744177E-4</v>
      </c>
      <c r="AH173" s="8">
        <f t="shared" si="40"/>
        <v>1.7296646894593857E-3</v>
      </c>
      <c r="AI173" s="8">
        <f t="shared" ref="AI173:BK173" si="41">AI172/ 106379</f>
        <v>4.2959606689290178E-3</v>
      </c>
      <c r="AJ173" s="8">
        <f t="shared" si="41"/>
        <v>1.081040430912116E-3</v>
      </c>
      <c r="AK173" s="8">
        <f t="shared" si="41"/>
        <v>1.9176717209223625E-3</v>
      </c>
      <c r="AL173" s="8">
        <f t="shared" si="41"/>
        <v>6.5802461012041849E-4</v>
      </c>
      <c r="AM173" s="8">
        <f t="shared" si="41"/>
        <v>7.6142847742505574E-4</v>
      </c>
      <c r="AN173" s="8">
        <f t="shared" si="41"/>
        <v>8.4509160642608026E-3</v>
      </c>
      <c r="AO173" s="8">
        <f t="shared" si="41"/>
        <v>2.0680773460927439E-4</v>
      </c>
      <c r="AP173" s="8">
        <f t="shared" si="41"/>
        <v>2.5850966826159298E-3</v>
      </c>
      <c r="AQ173" s="8">
        <f t="shared" si="41"/>
        <v>1.090440782485265E-3</v>
      </c>
      <c r="AR173" s="8">
        <f t="shared" si="41"/>
        <v>2.1620808618242322E-4</v>
      </c>
      <c r="AS173" s="8">
        <f t="shared" si="41"/>
        <v>5.6402109438893013E-5</v>
      </c>
      <c r="AT173" s="8">
        <f t="shared" si="41"/>
        <v>5.6402109438893013E-5</v>
      </c>
      <c r="AU173" s="8">
        <f t="shared" si="41"/>
        <v>1.5980597674353022E-4</v>
      </c>
      <c r="AV173" s="8">
        <f t="shared" si="41"/>
        <v>1.7860667988982789E-4</v>
      </c>
      <c r="AW173" s="8">
        <f t="shared" si="41"/>
        <v>6.6742496169356735E-4</v>
      </c>
      <c r="AX173" s="8">
        <f t="shared" si="41"/>
        <v>4.2301582079169763E-4</v>
      </c>
      <c r="AY173" s="8">
        <f t="shared" si="41"/>
        <v>3.760140629259534E-5</v>
      </c>
      <c r="AZ173" s="8">
        <f t="shared" si="41"/>
        <v>1.6920632831667905E-4</v>
      </c>
      <c r="BA173" s="8">
        <f t="shared" si="41"/>
        <v>1.7860667988982789E-4</v>
      </c>
      <c r="BB173" s="8">
        <f t="shared" si="41"/>
        <v>5.1701933652318602E-4</v>
      </c>
      <c r="BC173" s="8">
        <f t="shared" si="41"/>
        <v>1.5980597674353022E-4</v>
      </c>
      <c r="BD173" s="8">
        <f t="shared" si="41"/>
        <v>3.2901230506020924E-4</v>
      </c>
      <c r="BE173" s="8">
        <f t="shared" si="41"/>
        <v>3.2901230506020924E-4</v>
      </c>
      <c r="BF173" s="8">
        <f t="shared" si="41"/>
        <v>7.5202812585190679E-5</v>
      </c>
      <c r="BG173" s="8">
        <f t="shared" si="41"/>
        <v>6.5802461012041846E-5</v>
      </c>
      <c r="BH173" s="8">
        <f t="shared" si="41"/>
        <v>4.6061722708429296E-4</v>
      </c>
      <c r="BI173" s="8">
        <f t="shared" si="41"/>
        <v>4.418165239379953E-4</v>
      </c>
      <c r="BJ173" s="8">
        <f t="shared" si="41"/>
        <v>3.7601406292595344E-4</v>
      </c>
      <c r="BK173" s="8">
        <f t="shared" si="41"/>
        <v>1.1750439466436044E-3</v>
      </c>
    </row>
    <row r="174" spans="1:63" s="1" customFormat="1" ht="5.0999999999999996" customHeight="1" x14ac:dyDescent="0.2">
      <c r="B174" s="1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</row>
    <row r="175" spans="1:63" s="1" customFormat="1" ht="9.9" customHeight="1" x14ac:dyDescent="0.2">
      <c r="A175" s="3" t="s">
        <v>78</v>
      </c>
      <c r="B175" s="1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</row>
    <row r="176" spans="1:63" s="1" customFormat="1" ht="9.9" customHeight="1" x14ac:dyDescent="0.2">
      <c r="B176" s="10" t="s">
        <v>40</v>
      </c>
      <c r="C176" s="4">
        <v>1</v>
      </c>
      <c r="D176" s="4">
        <v>36</v>
      </c>
      <c r="E176" s="4">
        <v>9</v>
      </c>
      <c r="F176" s="4">
        <v>4404</v>
      </c>
      <c r="G176" s="4">
        <v>81</v>
      </c>
      <c r="H176" s="4">
        <v>8</v>
      </c>
      <c r="I176" s="4">
        <v>6</v>
      </c>
      <c r="J176" s="4">
        <v>17</v>
      </c>
      <c r="K176" s="4">
        <v>5</v>
      </c>
      <c r="L176" s="4">
        <v>1</v>
      </c>
      <c r="M176" s="4">
        <v>14</v>
      </c>
      <c r="N176" s="4">
        <v>319</v>
      </c>
      <c r="O176" s="4">
        <v>46</v>
      </c>
      <c r="P176" s="4">
        <v>6</v>
      </c>
      <c r="Q176" s="4">
        <v>373</v>
      </c>
      <c r="R176" s="4">
        <v>31</v>
      </c>
      <c r="S176" s="4">
        <v>24</v>
      </c>
      <c r="T176" s="4">
        <v>8</v>
      </c>
      <c r="U176" s="4">
        <v>2922</v>
      </c>
      <c r="V176" s="4">
        <v>52</v>
      </c>
      <c r="W176" s="4">
        <v>133</v>
      </c>
      <c r="X176" s="4">
        <v>177</v>
      </c>
      <c r="Y176" s="4">
        <v>73</v>
      </c>
      <c r="Z176" s="4">
        <v>9</v>
      </c>
      <c r="AA176" s="4">
        <v>9</v>
      </c>
      <c r="AB176" s="4">
        <v>2091</v>
      </c>
      <c r="AC176" s="4">
        <v>8</v>
      </c>
      <c r="AD176" s="4">
        <v>236</v>
      </c>
      <c r="AE176" s="4">
        <v>10</v>
      </c>
      <c r="AF176" s="4">
        <v>5478</v>
      </c>
      <c r="AG176" s="4">
        <v>6</v>
      </c>
      <c r="AH176" s="4">
        <v>26</v>
      </c>
      <c r="AI176" s="4">
        <v>46</v>
      </c>
      <c r="AJ176" s="4">
        <v>23</v>
      </c>
      <c r="AK176" s="4">
        <v>36</v>
      </c>
      <c r="AL176" s="4">
        <v>9</v>
      </c>
      <c r="AM176" s="4">
        <v>11</v>
      </c>
      <c r="AN176" s="4">
        <v>96</v>
      </c>
      <c r="AO176" s="4">
        <v>5</v>
      </c>
      <c r="AP176" s="4">
        <v>21</v>
      </c>
      <c r="AQ176" s="4">
        <v>10</v>
      </c>
      <c r="AR176" s="4">
        <v>5</v>
      </c>
      <c r="AS176" s="4">
        <v>0</v>
      </c>
      <c r="AT176" s="4">
        <v>0</v>
      </c>
      <c r="AU176" s="4">
        <v>3</v>
      </c>
      <c r="AV176" s="4">
        <v>1</v>
      </c>
      <c r="AW176" s="4">
        <v>30</v>
      </c>
      <c r="AX176" s="4">
        <v>3</v>
      </c>
      <c r="AY176" s="4">
        <v>2</v>
      </c>
      <c r="AZ176" s="4">
        <v>0</v>
      </c>
      <c r="BA176" s="4">
        <v>3</v>
      </c>
      <c r="BB176" s="4">
        <v>9</v>
      </c>
      <c r="BC176" s="4">
        <v>1</v>
      </c>
      <c r="BD176" s="4">
        <v>2</v>
      </c>
      <c r="BE176" s="4">
        <v>4</v>
      </c>
      <c r="BF176" s="4">
        <v>1</v>
      </c>
      <c r="BG176" s="4">
        <v>1</v>
      </c>
      <c r="BH176" s="4">
        <v>10</v>
      </c>
      <c r="BI176" s="4">
        <v>3</v>
      </c>
      <c r="BJ176" s="4">
        <v>3</v>
      </c>
      <c r="BK176" s="4">
        <v>10</v>
      </c>
    </row>
    <row r="177" spans="1:63" s="1" customFormat="1" ht="9.9" customHeight="1" x14ac:dyDescent="0.2">
      <c r="B177" s="10" t="s">
        <v>75</v>
      </c>
      <c r="C177" s="4">
        <v>9</v>
      </c>
      <c r="D177" s="4">
        <v>103</v>
      </c>
      <c r="E177" s="4">
        <v>55</v>
      </c>
      <c r="F177" s="4">
        <v>14793</v>
      </c>
      <c r="G177" s="4">
        <v>166</v>
      </c>
      <c r="H177" s="4">
        <v>34</v>
      </c>
      <c r="I177" s="4">
        <v>29</v>
      </c>
      <c r="J177" s="4">
        <v>48</v>
      </c>
      <c r="K177" s="4">
        <v>264</v>
      </c>
      <c r="L177" s="4">
        <v>19</v>
      </c>
      <c r="M177" s="4">
        <v>58</v>
      </c>
      <c r="N177" s="4">
        <v>591</v>
      </c>
      <c r="O177" s="4">
        <v>236</v>
      </c>
      <c r="P177" s="4">
        <v>16</v>
      </c>
      <c r="Q177" s="4">
        <v>1299</v>
      </c>
      <c r="R177" s="4">
        <v>53</v>
      </c>
      <c r="S177" s="4">
        <v>49</v>
      </c>
      <c r="T177" s="4">
        <v>44</v>
      </c>
      <c r="U177" s="4">
        <v>9224</v>
      </c>
      <c r="V177" s="4">
        <v>272</v>
      </c>
      <c r="W177" s="4">
        <v>433</v>
      </c>
      <c r="X177" s="4">
        <v>1208</v>
      </c>
      <c r="Y177" s="4">
        <v>176</v>
      </c>
      <c r="Z177" s="4">
        <v>59</v>
      </c>
      <c r="AA177" s="4">
        <v>10</v>
      </c>
      <c r="AB177" s="4">
        <v>7496</v>
      </c>
      <c r="AC177" s="4">
        <v>16</v>
      </c>
      <c r="AD177" s="4">
        <v>324</v>
      </c>
      <c r="AE177" s="4">
        <v>54</v>
      </c>
      <c r="AF177" s="4">
        <v>10586</v>
      </c>
      <c r="AG177" s="4">
        <v>17</v>
      </c>
      <c r="AH177" s="4">
        <v>166</v>
      </c>
      <c r="AI177" s="4">
        <v>273</v>
      </c>
      <c r="AJ177" s="4">
        <v>74</v>
      </c>
      <c r="AK177" s="4">
        <v>84</v>
      </c>
      <c r="AL177" s="4">
        <v>21</v>
      </c>
      <c r="AM177" s="4">
        <v>45</v>
      </c>
      <c r="AN177" s="4">
        <v>513</v>
      </c>
      <c r="AO177" s="4">
        <v>17</v>
      </c>
      <c r="AP177" s="4">
        <v>59</v>
      </c>
      <c r="AQ177" s="4">
        <v>26</v>
      </c>
      <c r="AR177" s="4">
        <v>15</v>
      </c>
      <c r="AS177" s="4">
        <v>3</v>
      </c>
      <c r="AT177" s="4">
        <v>4</v>
      </c>
      <c r="AU177" s="4">
        <v>24</v>
      </c>
      <c r="AV177" s="4">
        <v>10</v>
      </c>
      <c r="AW177" s="4">
        <v>27</v>
      </c>
      <c r="AX177" s="4">
        <v>10</v>
      </c>
      <c r="AY177" s="4">
        <v>5</v>
      </c>
      <c r="AZ177" s="4">
        <v>17</v>
      </c>
      <c r="BA177" s="4">
        <v>6</v>
      </c>
      <c r="BB177" s="4">
        <v>37</v>
      </c>
      <c r="BC177" s="4">
        <v>5</v>
      </c>
      <c r="BD177" s="4">
        <v>11</v>
      </c>
      <c r="BE177" s="4">
        <v>21</v>
      </c>
      <c r="BF177" s="4">
        <v>5</v>
      </c>
      <c r="BG177" s="4">
        <v>3</v>
      </c>
      <c r="BH177" s="4">
        <v>59</v>
      </c>
      <c r="BI177" s="4">
        <v>56</v>
      </c>
      <c r="BJ177" s="4">
        <v>23</v>
      </c>
      <c r="BK177" s="4">
        <v>43</v>
      </c>
    </row>
    <row r="178" spans="1:63" s="1" customFormat="1" ht="9.9" customHeight="1" x14ac:dyDescent="0.2">
      <c r="B178" s="10" t="s">
        <v>68</v>
      </c>
      <c r="C178" s="4">
        <v>0</v>
      </c>
      <c r="D178" s="4">
        <v>7</v>
      </c>
      <c r="E178" s="4">
        <v>7</v>
      </c>
      <c r="F178" s="4">
        <v>1348</v>
      </c>
      <c r="G178" s="4">
        <v>12</v>
      </c>
      <c r="H178" s="4">
        <v>0</v>
      </c>
      <c r="I178" s="4">
        <v>4</v>
      </c>
      <c r="J178" s="4">
        <v>1</v>
      </c>
      <c r="K178" s="4">
        <v>18</v>
      </c>
      <c r="L178" s="4">
        <v>4</v>
      </c>
      <c r="M178" s="4">
        <v>4</v>
      </c>
      <c r="N178" s="4">
        <v>60</v>
      </c>
      <c r="O178" s="4">
        <v>19</v>
      </c>
      <c r="P178" s="4">
        <v>3</v>
      </c>
      <c r="Q178" s="4">
        <v>127</v>
      </c>
      <c r="R178" s="4">
        <v>3</v>
      </c>
      <c r="S178" s="4">
        <v>0</v>
      </c>
      <c r="T178" s="4">
        <v>9</v>
      </c>
      <c r="U178" s="4">
        <v>697</v>
      </c>
      <c r="V178" s="4">
        <v>19</v>
      </c>
      <c r="W178" s="4">
        <v>42</v>
      </c>
      <c r="X178" s="4">
        <v>87</v>
      </c>
      <c r="Y178" s="4">
        <v>13</v>
      </c>
      <c r="Z178" s="4">
        <v>1</v>
      </c>
      <c r="AA178" s="4">
        <v>3</v>
      </c>
      <c r="AB178" s="4">
        <v>763</v>
      </c>
      <c r="AC178" s="4">
        <v>0</v>
      </c>
      <c r="AD178" s="4">
        <v>8</v>
      </c>
      <c r="AE178" s="4">
        <v>12</v>
      </c>
      <c r="AF178" s="4">
        <v>1078</v>
      </c>
      <c r="AG178" s="4">
        <v>1</v>
      </c>
      <c r="AH178" s="4">
        <v>13</v>
      </c>
      <c r="AI178" s="4">
        <v>29</v>
      </c>
      <c r="AJ178" s="4">
        <v>4</v>
      </c>
      <c r="AK178" s="4">
        <v>7</v>
      </c>
      <c r="AL178" s="4">
        <v>1</v>
      </c>
      <c r="AM178" s="4">
        <v>2</v>
      </c>
      <c r="AN178" s="4">
        <v>37</v>
      </c>
      <c r="AO178" s="4">
        <v>1</v>
      </c>
      <c r="AP178" s="4">
        <v>23</v>
      </c>
      <c r="AQ178" s="4">
        <v>8</v>
      </c>
      <c r="AR178" s="4">
        <v>4</v>
      </c>
      <c r="AS178" s="4">
        <v>0</v>
      </c>
      <c r="AT178" s="4">
        <v>0</v>
      </c>
      <c r="AU178" s="4">
        <v>0</v>
      </c>
      <c r="AV178" s="4">
        <v>3</v>
      </c>
      <c r="AW178" s="4">
        <v>5</v>
      </c>
      <c r="AX178" s="4">
        <v>0</v>
      </c>
      <c r="AY178" s="4">
        <v>0</v>
      </c>
      <c r="AZ178" s="4">
        <v>0</v>
      </c>
      <c r="BA178" s="4">
        <v>1</v>
      </c>
      <c r="BB178" s="4">
        <v>2</v>
      </c>
      <c r="BC178" s="4">
        <v>2</v>
      </c>
      <c r="BD178" s="4">
        <v>0</v>
      </c>
      <c r="BE178" s="4">
        <v>2</v>
      </c>
      <c r="BF178" s="4">
        <v>0</v>
      </c>
      <c r="BG178" s="4">
        <v>0</v>
      </c>
      <c r="BH178" s="4">
        <v>3</v>
      </c>
      <c r="BI178" s="4">
        <v>5</v>
      </c>
      <c r="BJ178" s="4">
        <v>2</v>
      </c>
      <c r="BK178" s="4">
        <v>4</v>
      </c>
    </row>
    <row r="179" spans="1:63" s="1" customFormat="1" ht="9.9" customHeight="1" x14ac:dyDescent="0.2">
      <c r="B179" s="10" t="s">
        <v>42</v>
      </c>
      <c r="C179" s="4">
        <v>0</v>
      </c>
      <c r="D179" s="4">
        <v>0</v>
      </c>
      <c r="E179" s="4">
        <v>1</v>
      </c>
      <c r="F179" s="4">
        <v>48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1</v>
      </c>
      <c r="O179" s="4">
        <v>0</v>
      </c>
      <c r="P179" s="4">
        <v>0</v>
      </c>
      <c r="Q179" s="4">
        <v>2</v>
      </c>
      <c r="R179" s="4">
        <v>0</v>
      </c>
      <c r="S179" s="4">
        <v>0</v>
      </c>
      <c r="T179" s="4">
        <v>0</v>
      </c>
      <c r="U179" s="4">
        <v>13</v>
      </c>
      <c r="V179" s="4">
        <v>1</v>
      </c>
      <c r="W179" s="4">
        <v>0</v>
      </c>
      <c r="X179" s="4">
        <v>2</v>
      </c>
      <c r="Y179" s="4">
        <v>0</v>
      </c>
      <c r="Z179" s="4">
        <v>0</v>
      </c>
      <c r="AA179" s="4">
        <v>0</v>
      </c>
      <c r="AB179" s="4">
        <v>23</v>
      </c>
      <c r="AC179" s="4">
        <v>0</v>
      </c>
      <c r="AD179" s="4">
        <v>0</v>
      </c>
      <c r="AE179" s="4">
        <v>0</v>
      </c>
      <c r="AF179" s="4">
        <v>98</v>
      </c>
      <c r="AG179" s="4">
        <v>0</v>
      </c>
      <c r="AH179" s="4">
        <v>0</v>
      </c>
      <c r="AI179" s="4">
        <v>2</v>
      </c>
      <c r="AJ179" s="4">
        <v>0</v>
      </c>
      <c r="AK179" s="4">
        <v>0</v>
      </c>
      <c r="AL179" s="4">
        <v>0</v>
      </c>
      <c r="AM179" s="4">
        <v>0</v>
      </c>
      <c r="AN179" s="4">
        <v>1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</row>
    <row r="180" spans="1:63" s="1" customFormat="1" ht="9.9" customHeight="1" x14ac:dyDescent="0.2">
      <c r="B180" s="10" t="s">
        <v>76</v>
      </c>
      <c r="C180" s="4">
        <v>2</v>
      </c>
      <c r="D180" s="4">
        <v>10</v>
      </c>
      <c r="E180" s="4">
        <v>22</v>
      </c>
      <c r="F180" s="4">
        <v>3226</v>
      </c>
      <c r="G180" s="4">
        <v>26</v>
      </c>
      <c r="H180" s="4">
        <v>6</v>
      </c>
      <c r="I180" s="4">
        <v>6</v>
      </c>
      <c r="J180" s="4">
        <v>5</v>
      </c>
      <c r="K180" s="4">
        <v>22</v>
      </c>
      <c r="L180" s="4">
        <v>8</v>
      </c>
      <c r="M180" s="4">
        <v>8</v>
      </c>
      <c r="N180" s="4">
        <v>143</v>
      </c>
      <c r="O180" s="4">
        <v>51</v>
      </c>
      <c r="P180" s="4">
        <v>4</v>
      </c>
      <c r="Q180" s="4">
        <v>179</v>
      </c>
      <c r="R180" s="4">
        <v>5</v>
      </c>
      <c r="S180" s="4">
        <v>1</v>
      </c>
      <c r="T180" s="4">
        <v>9</v>
      </c>
      <c r="U180" s="4">
        <v>1512</v>
      </c>
      <c r="V180" s="4">
        <v>43</v>
      </c>
      <c r="W180" s="4">
        <v>54</v>
      </c>
      <c r="X180" s="4">
        <v>190</v>
      </c>
      <c r="Y180" s="4">
        <v>31</v>
      </c>
      <c r="Z180" s="4">
        <v>8</v>
      </c>
      <c r="AA180" s="4">
        <v>3</v>
      </c>
      <c r="AB180" s="4">
        <v>1921</v>
      </c>
      <c r="AC180" s="4">
        <v>2</v>
      </c>
      <c r="AD180" s="4">
        <v>21</v>
      </c>
      <c r="AE180" s="4">
        <v>12</v>
      </c>
      <c r="AF180" s="4">
        <v>2825</v>
      </c>
      <c r="AG180" s="4">
        <v>8</v>
      </c>
      <c r="AH180" s="4">
        <v>19</v>
      </c>
      <c r="AI180" s="4">
        <v>55</v>
      </c>
      <c r="AJ180" s="4">
        <v>6</v>
      </c>
      <c r="AK180" s="4">
        <v>18</v>
      </c>
      <c r="AL180" s="4">
        <v>4</v>
      </c>
      <c r="AM180" s="4">
        <v>10</v>
      </c>
      <c r="AN180" s="4">
        <v>101</v>
      </c>
      <c r="AO180" s="4">
        <v>4</v>
      </c>
      <c r="AP180" s="4">
        <v>50</v>
      </c>
      <c r="AQ180" s="4">
        <v>10</v>
      </c>
      <c r="AR180" s="4">
        <v>4</v>
      </c>
      <c r="AS180" s="4">
        <v>1</v>
      </c>
      <c r="AT180" s="4">
        <v>0</v>
      </c>
      <c r="AU180" s="4">
        <v>3</v>
      </c>
      <c r="AV180" s="4">
        <v>3</v>
      </c>
      <c r="AW180" s="4">
        <v>9</v>
      </c>
      <c r="AX180" s="4">
        <v>6</v>
      </c>
      <c r="AY180" s="4">
        <v>1</v>
      </c>
      <c r="AZ180" s="4">
        <v>3</v>
      </c>
      <c r="BA180" s="4">
        <v>1</v>
      </c>
      <c r="BB180" s="4">
        <v>12</v>
      </c>
      <c r="BC180" s="4">
        <v>2</v>
      </c>
      <c r="BD180" s="4">
        <v>6</v>
      </c>
      <c r="BE180" s="4">
        <v>6</v>
      </c>
      <c r="BF180" s="4">
        <v>2</v>
      </c>
      <c r="BG180" s="4">
        <v>0</v>
      </c>
      <c r="BH180" s="4">
        <v>9</v>
      </c>
      <c r="BI180" s="4">
        <v>8</v>
      </c>
      <c r="BJ180" s="4">
        <v>7</v>
      </c>
      <c r="BK180" s="4">
        <v>11</v>
      </c>
    </row>
    <row r="181" spans="1:63" s="1" customFormat="1" ht="9.9" customHeight="1" x14ac:dyDescent="0.2">
      <c r="A181" s="6" t="s">
        <v>15</v>
      </c>
      <c r="B181" s="10"/>
      <c r="C181" s="4">
        <v>12</v>
      </c>
      <c r="D181" s="4">
        <v>156</v>
      </c>
      <c r="E181" s="4">
        <v>94</v>
      </c>
      <c r="F181" s="4">
        <v>23819</v>
      </c>
      <c r="G181" s="4">
        <v>285</v>
      </c>
      <c r="H181" s="4">
        <v>48</v>
      </c>
      <c r="I181" s="4">
        <v>45</v>
      </c>
      <c r="J181" s="4">
        <v>71</v>
      </c>
      <c r="K181" s="4">
        <v>309</v>
      </c>
      <c r="L181" s="4">
        <v>32</v>
      </c>
      <c r="M181" s="4">
        <v>84</v>
      </c>
      <c r="N181" s="4">
        <v>1114</v>
      </c>
      <c r="O181" s="4">
        <v>352</v>
      </c>
      <c r="P181" s="4">
        <v>29</v>
      </c>
      <c r="Q181" s="4">
        <v>1980</v>
      </c>
      <c r="R181" s="4">
        <v>92</v>
      </c>
      <c r="S181" s="4">
        <v>74</v>
      </c>
      <c r="T181" s="4">
        <v>70</v>
      </c>
      <c r="U181" s="4">
        <v>14368</v>
      </c>
      <c r="V181" s="4">
        <v>387</v>
      </c>
      <c r="W181" s="4">
        <v>662</v>
      </c>
      <c r="X181" s="4">
        <v>1664</v>
      </c>
      <c r="Y181" s="4">
        <v>293</v>
      </c>
      <c r="Z181" s="4">
        <v>77</v>
      </c>
      <c r="AA181" s="4">
        <v>25</v>
      </c>
      <c r="AB181" s="4">
        <v>12294</v>
      </c>
      <c r="AC181" s="4">
        <v>26</v>
      </c>
      <c r="AD181" s="4">
        <v>589</v>
      </c>
      <c r="AE181" s="4">
        <v>88</v>
      </c>
      <c r="AF181" s="4">
        <v>20065</v>
      </c>
      <c r="AG181" s="4">
        <v>32</v>
      </c>
      <c r="AH181" s="4">
        <v>224</v>
      </c>
      <c r="AI181" s="4">
        <v>405</v>
      </c>
      <c r="AJ181" s="4">
        <v>107</v>
      </c>
      <c r="AK181" s="4">
        <v>145</v>
      </c>
      <c r="AL181" s="4">
        <v>35</v>
      </c>
      <c r="AM181" s="4">
        <v>68</v>
      </c>
      <c r="AN181" s="4">
        <v>748</v>
      </c>
      <c r="AO181" s="4">
        <v>27</v>
      </c>
      <c r="AP181" s="4">
        <v>153</v>
      </c>
      <c r="AQ181" s="4">
        <v>54</v>
      </c>
      <c r="AR181" s="4">
        <v>28</v>
      </c>
      <c r="AS181" s="4">
        <v>4</v>
      </c>
      <c r="AT181" s="4">
        <v>4</v>
      </c>
      <c r="AU181" s="4">
        <v>30</v>
      </c>
      <c r="AV181" s="4">
        <v>17</v>
      </c>
      <c r="AW181" s="4">
        <v>71</v>
      </c>
      <c r="AX181" s="4">
        <v>19</v>
      </c>
      <c r="AY181" s="4">
        <v>8</v>
      </c>
      <c r="AZ181" s="4">
        <v>20</v>
      </c>
      <c r="BA181" s="4">
        <v>11</v>
      </c>
      <c r="BB181" s="4">
        <v>60</v>
      </c>
      <c r="BC181" s="4">
        <v>10</v>
      </c>
      <c r="BD181" s="4">
        <v>19</v>
      </c>
      <c r="BE181" s="4">
        <v>33</v>
      </c>
      <c r="BF181" s="4">
        <v>8</v>
      </c>
      <c r="BG181" s="4">
        <v>4</v>
      </c>
      <c r="BH181" s="4">
        <v>81</v>
      </c>
      <c r="BI181" s="4">
        <v>72</v>
      </c>
      <c r="BJ181" s="4">
        <v>35</v>
      </c>
      <c r="BK181" s="4">
        <v>68</v>
      </c>
    </row>
    <row r="182" spans="1:63" s="7" customFormat="1" ht="9.9" customHeight="1" x14ac:dyDescent="0.2">
      <c r="B182" s="11" t="s">
        <v>16</v>
      </c>
      <c r="C182" s="8">
        <f t="shared" ref="C182:AH182" si="42">C181/ 82007</f>
        <v>1.4632897191703146E-4</v>
      </c>
      <c r="D182" s="8">
        <f t="shared" si="42"/>
        <v>1.9022766349214091E-3</v>
      </c>
      <c r="E182" s="8">
        <f t="shared" si="42"/>
        <v>1.1462436133500798E-3</v>
      </c>
      <c r="F182" s="8">
        <f t="shared" si="42"/>
        <v>0.29045081517431437</v>
      </c>
      <c r="G182" s="8">
        <f t="shared" si="42"/>
        <v>3.4753130830294976E-3</v>
      </c>
      <c r="H182" s="8">
        <f t="shared" si="42"/>
        <v>5.8531588766812584E-4</v>
      </c>
      <c r="I182" s="8">
        <f t="shared" si="42"/>
        <v>5.4873364468886797E-4</v>
      </c>
      <c r="J182" s="8">
        <f t="shared" si="42"/>
        <v>8.657797505091029E-4</v>
      </c>
      <c r="K182" s="8">
        <f t="shared" si="42"/>
        <v>3.7679710268635606E-3</v>
      </c>
      <c r="L182" s="8">
        <f t="shared" si="42"/>
        <v>3.9021059177875062E-4</v>
      </c>
      <c r="M182" s="8">
        <f t="shared" si="42"/>
        <v>1.0243028034192204E-3</v>
      </c>
      <c r="N182" s="8">
        <f t="shared" si="42"/>
        <v>1.3584206226297755E-2</v>
      </c>
      <c r="O182" s="8">
        <f t="shared" si="42"/>
        <v>4.2923165095662564E-3</v>
      </c>
      <c r="P182" s="8">
        <f t="shared" si="42"/>
        <v>3.5362834879949274E-4</v>
      </c>
      <c r="Q182" s="8">
        <f t="shared" si="42"/>
        <v>2.4144280366310195E-2</v>
      </c>
      <c r="R182" s="8">
        <f t="shared" si="42"/>
        <v>1.121855451363908E-3</v>
      </c>
      <c r="S182" s="8">
        <f t="shared" si="42"/>
        <v>9.0236199348836077E-4</v>
      </c>
      <c r="T182" s="8">
        <f t="shared" si="42"/>
        <v>8.5358566951601697E-4</v>
      </c>
      <c r="U182" s="8">
        <f t="shared" si="42"/>
        <v>0.175204555708659</v>
      </c>
      <c r="V182" s="8">
        <f t="shared" si="42"/>
        <v>4.7191093443242653E-3</v>
      </c>
      <c r="W182" s="8">
        <f t="shared" si="42"/>
        <v>8.0724816174229021E-3</v>
      </c>
      <c r="X182" s="8">
        <f t="shared" si="42"/>
        <v>2.0290950772495032E-2</v>
      </c>
      <c r="Y182" s="8">
        <f t="shared" si="42"/>
        <v>3.572865730974185E-3</v>
      </c>
      <c r="Z182" s="8">
        <f t="shared" si="42"/>
        <v>9.3894423646761864E-4</v>
      </c>
      <c r="AA182" s="8">
        <f t="shared" si="42"/>
        <v>3.048520248271489E-4</v>
      </c>
      <c r="AB182" s="8">
        <f t="shared" si="42"/>
        <v>0.14991403172899875</v>
      </c>
      <c r="AC182" s="8">
        <f t="shared" si="42"/>
        <v>3.1704610582023487E-4</v>
      </c>
      <c r="AD182" s="8">
        <f t="shared" si="42"/>
        <v>7.1823137049276285E-3</v>
      </c>
      <c r="AE182" s="8">
        <f t="shared" si="42"/>
        <v>1.0730791273915641E-3</v>
      </c>
      <c r="AF182" s="8">
        <f t="shared" si="42"/>
        <v>0.24467423512626971</v>
      </c>
      <c r="AG182" s="8">
        <f t="shared" si="42"/>
        <v>3.9021059177875062E-4</v>
      </c>
      <c r="AH182" s="8">
        <f t="shared" si="42"/>
        <v>2.7314741424512541E-3</v>
      </c>
      <c r="AI182" s="8">
        <f t="shared" ref="AI182:BK182" si="43">AI181/ 82007</f>
        <v>4.9386028021998121E-3</v>
      </c>
      <c r="AJ182" s="8">
        <f t="shared" si="43"/>
        <v>1.3047666662601974E-3</v>
      </c>
      <c r="AK182" s="8">
        <f t="shared" si="43"/>
        <v>1.7681417439974637E-3</v>
      </c>
      <c r="AL182" s="8">
        <f t="shared" si="43"/>
        <v>4.2679283475800849E-4</v>
      </c>
      <c r="AM182" s="8">
        <f t="shared" si="43"/>
        <v>8.2919750752984502E-4</v>
      </c>
      <c r="AN182" s="8">
        <f t="shared" si="43"/>
        <v>9.1211725828282946E-3</v>
      </c>
      <c r="AO182" s="8">
        <f t="shared" si="43"/>
        <v>3.2924018681332079E-4</v>
      </c>
      <c r="AP182" s="8">
        <f t="shared" si="43"/>
        <v>1.8656943919421512E-3</v>
      </c>
      <c r="AQ182" s="8">
        <f t="shared" si="43"/>
        <v>6.5848037362664159E-4</v>
      </c>
      <c r="AR182" s="8">
        <f t="shared" si="43"/>
        <v>3.4143426780640677E-4</v>
      </c>
      <c r="AS182" s="8">
        <f t="shared" si="43"/>
        <v>4.8776323972343827E-5</v>
      </c>
      <c r="AT182" s="8">
        <f t="shared" si="43"/>
        <v>4.8776323972343827E-5</v>
      </c>
      <c r="AU182" s="8">
        <f t="shared" si="43"/>
        <v>3.6582242979257866E-4</v>
      </c>
      <c r="AV182" s="8">
        <f t="shared" si="43"/>
        <v>2.0729937688246126E-4</v>
      </c>
      <c r="AW182" s="8">
        <f t="shared" si="43"/>
        <v>8.657797505091029E-4</v>
      </c>
      <c r="AX182" s="8">
        <f t="shared" si="43"/>
        <v>2.3168753886863315E-4</v>
      </c>
      <c r="AY182" s="8">
        <f t="shared" si="43"/>
        <v>9.7552647944687654E-5</v>
      </c>
      <c r="AZ182" s="8">
        <f t="shared" si="43"/>
        <v>2.4388161986171913E-4</v>
      </c>
      <c r="BA182" s="8">
        <f t="shared" si="43"/>
        <v>1.3413489092394551E-4</v>
      </c>
      <c r="BB182" s="8">
        <f t="shared" si="43"/>
        <v>7.3164485958515733E-4</v>
      </c>
      <c r="BC182" s="8">
        <f t="shared" si="43"/>
        <v>1.2194080993085956E-4</v>
      </c>
      <c r="BD182" s="8">
        <f t="shared" si="43"/>
        <v>2.3168753886863315E-4</v>
      </c>
      <c r="BE182" s="8">
        <f t="shared" si="43"/>
        <v>4.0240467277183654E-4</v>
      </c>
      <c r="BF182" s="8">
        <f t="shared" si="43"/>
        <v>9.7552647944687654E-5</v>
      </c>
      <c r="BG182" s="8">
        <f t="shared" si="43"/>
        <v>4.8776323972343827E-5</v>
      </c>
      <c r="BH182" s="8">
        <f t="shared" si="43"/>
        <v>9.8772056043996254E-4</v>
      </c>
      <c r="BI182" s="8">
        <f t="shared" si="43"/>
        <v>8.7797383150218882E-4</v>
      </c>
      <c r="BJ182" s="8">
        <f t="shared" si="43"/>
        <v>4.2679283475800849E-4</v>
      </c>
      <c r="BK182" s="8">
        <f t="shared" si="43"/>
        <v>8.2919750752984502E-4</v>
      </c>
    </row>
    <row r="183" spans="1:63" s="1" customFormat="1" ht="5.0999999999999996" customHeight="1" x14ac:dyDescent="0.2">
      <c r="B183" s="1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</row>
    <row r="184" spans="1:63" s="1" customFormat="1" ht="9.9" customHeight="1" x14ac:dyDescent="0.2">
      <c r="A184" s="3" t="s">
        <v>79</v>
      </c>
      <c r="B184" s="1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</row>
    <row r="185" spans="1:63" s="1" customFormat="1" ht="9.9" customHeight="1" x14ac:dyDescent="0.2">
      <c r="B185" s="10" t="s">
        <v>75</v>
      </c>
      <c r="C185" s="4">
        <v>1</v>
      </c>
      <c r="D185" s="4">
        <v>5</v>
      </c>
      <c r="E185" s="4">
        <v>0</v>
      </c>
      <c r="F185" s="4">
        <v>533</v>
      </c>
      <c r="G185" s="4">
        <v>6</v>
      </c>
      <c r="H185" s="4">
        <v>0</v>
      </c>
      <c r="I185" s="4">
        <v>2</v>
      </c>
      <c r="J185" s="4">
        <v>4</v>
      </c>
      <c r="K185" s="4">
        <v>7</v>
      </c>
      <c r="L185" s="4">
        <v>0</v>
      </c>
      <c r="M185" s="4">
        <v>1</v>
      </c>
      <c r="N185" s="4">
        <v>69</v>
      </c>
      <c r="O185" s="4">
        <v>16</v>
      </c>
      <c r="P185" s="4">
        <v>1</v>
      </c>
      <c r="Q185" s="4">
        <v>105</v>
      </c>
      <c r="R185" s="4">
        <v>0</v>
      </c>
      <c r="S185" s="4">
        <v>0</v>
      </c>
      <c r="T185" s="4">
        <v>4</v>
      </c>
      <c r="U185" s="4">
        <v>484</v>
      </c>
      <c r="V185" s="4">
        <v>15</v>
      </c>
      <c r="W185" s="4">
        <v>40</v>
      </c>
      <c r="X185" s="4">
        <v>48</v>
      </c>
      <c r="Y185" s="4">
        <v>11</v>
      </c>
      <c r="Z185" s="4">
        <v>4</v>
      </c>
      <c r="AA185" s="4">
        <v>1</v>
      </c>
      <c r="AB185" s="4">
        <v>653</v>
      </c>
      <c r="AC185" s="4">
        <v>1</v>
      </c>
      <c r="AD185" s="4">
        <v>16</v>
      </c>
      <c r="AE185" s="4">
        <v>3</v>
      </c>
      <c r="AF185" s="4">
        <v>1045</v>
      </c>
      <c r="AG185" s="4">
        <v>0</v>
      </c>
      <c r="AH185" s="4">
        <v>15</v>
      </c>
      <c r="AI185" s="4">
        <v>23</v>
      </c>
      <c r="AJ185" s="4">
        <v>9</v>
      </c>
      <c r="AK185" s="4">
        <v>4</v>
      </c>
      <c r="AL185" s="4">
        <v>4</v>
      </c>
      <c r="AM185" s="4">
        <v>6</v>
      </c>
      <c r="AN185" s="4">
        <v>19</v>
      </c>
      <c r="AO185" s="4">
        <v>0</v>
      </c>
      <c r="AP185" s="4">
        <v>2</v>
      </c>
      <c r="AQ185" s="4">
        <v>4</v>
      </c>
      <c r="AR185" s="4">
        <v>0</v>
      </c>
      <c r="AS185" s="4">
        <v>0</v>
      </c>
      <c r="AT185" s="4">
        <v>3</v>
      </c>
      <c r="AU185" s="4">
        <v>1</v>
      </c>
      <c r="AV185" s="4">
        <v>1</v>
      </c>
      <c r="AW185" s="4">
        <v>1</v>
      </c>
      <c r="AX185" s="4">
        <v>3</v>
      </c>
      <c r="AY185" s="4">
        <v>4</v>
      </c>
      <c r="AZ185" s="4">
        <v>1</v>
      </c>
      <c r="BA185" s="4">
        <v>0</v>
      </c>
      <c r="BB185" s="4">
        <v>2</v>
      </c>
      <c r="BC185" s="4">
        <v>1</v>
      </c>
      <c r="BD185" s="4">
        <v>0</v>
      </c>
      <c r="BE185" s="4">
        <v>0</v>
      </c>
      <c r="BF185" s="4">
        <v>1</v>
      </c>
      <c r="BG185" s="4">
        <v>0</v>
      </c>
      <c r="BH185" s="4">
        <v>3</v>
      </c>
      <c r="BI185" s="4">
        <v>5</v>
      </c>
      <c r="BJ185" s="4">
        <v>1</v>
      </c>
      <c r="BK185" s="4">
        <v>4</v>
      </c>
    </row>
    <row r="186" spans="1:63" s="1" customFormat="1" ht="9.9" customHeight="1" x14ac:dyDescent="0.2">
      <c r="B186" s="10" t="s">
        <v>80</v>
      </c>
      <c r="C186" s="4">
        <v>2</v>
      </c>
      <c r="D186" s="4">
        <v>4</v>
      </c>
      <c r="E186" s="4">
        <v>8</v>
      </c>
      <c r="F186" s="4">
        <v>507</v>
      </c>
      <c r="G186" s="4">
        <v>4</v>
      </c>
      <c r="H186" s="4">
        <v>0</v>
      </c>
      <c r="I186" s="4">
        <v>0</v>
      </c>
      <c r="J186" s="4">
        <v>2</v>
      </c>
      <c r="K186" s="4">
        <v>0</v>
      </c>
      <c r="L186" s="4">
        <v>0</v>
      </c>
      <c r="M186" s="4">
        <v>0</v>
      </c>
      <c r="N186" s="4">
        <v>39</v>
      </c>
      <c r="O186" s="4">
        <v>5</v>
      </c>
      <c r="P186" s="4">
        <v>0</v>
      </c>
      <c r="Q186" s="4">
        <v>84</v>
      </c>
      <c r="R186" s="4">
        <v>0</v>
      </c>
      <c r="S186" s="4">
        <v>0</v>
      </c>
      <c r="T186" s="4">
        <v>8</v>
      </c>
      <c r="U186" s="4">
        <v>461</v>
      </c>
      <c r="V186" s="4">
        <v>21</v>
      </c>
      <c r="W186" s="4">
        <v>17</v>
      </c>
      <c r="X186" s="4">
        <v>32</v>
      </c>
      <c r="Y186" s="4">
        <v>3</v>
      </c>
      <c r="Z186" s="4">
        <v>1</v>
      </c>
      <c r="AA186" s="4">
        <v>2</v>
      </c>
      <c r="AB186" s="4">
        <v>364</v>
      </c>
      <c r="AC186" s="4">
        <v>0</v>
      </c>
      <c r="AD186" s="4">
        <v>3</v>
      </c>
      <c r="AE186" s="4">
        <v>4</v>
      </c>
      <c r="AF186" s="4">
        <v>724</v>
      </c>
      <c r="AG186" s="4">
        <v>0</v>
      </c>
      <c r="AH186" s="4">
        <v>14</v>
      </c>
      <c r="AI186" s="4">
        <v>24</v>
      </c>
      <c r="AJ186" s="4">
        <v>3</v>
      </c>
      <c r="AK186" s="4">
        <v>5</v>
      </c>
      <c r="AL186" s="4">
        <v>1</v>
      </c>
      <c r="AM186" s="4">
        <v>1</v>
      </c>
      <c r="AN186" s="4">
        <v>15</v>
      </c>
      <c r="AO186" s="4">
        <v>1</v>
      </c>
      <c r="AP186" s="4">
        <v>1</v>
      </c>
      <c r="AQ186" s="4">
        <v>0</v>
      </c>
      <c r="AR186" s="4">
        <v>0</v>
      </c>
      <c r="AS186" s="4">
        <v>1</v>
      </c>
      <c r="AT186" s="4">
        <v>1</v>
      </c>
      <c r="AU186" s="4">
        <v>0</v>
      </c>
      <c r="AV186" s="4">
        <v>0</v>
      </c>
      <c r="AW186" s="4">
        <v>2</v>
      </c>
      <c r="AX186" s="4">
        <v>1</v>
      </c>
      <c r="AY186" s="4">
        <v>0</v>
      </c>
      <c r="AZ186" s="4">
        <v>0</v>
      </c>
      <c r="BA186" s="4">
        <v>2</v>
      </c>
      <c r="BB186" s="4">
        <v>0</v>
      </c>
      <c r="BC186" s="4">
        <v>0</v>
      </c>
      <c r="BD186" s="4">
        <v>1</v>
      </c>
      <c r="BE186" s="4">
        <v>1</v>
      </c>
      <c r="BF186" s="4">
        <v>1</v>
      </c>
      <c r="BG186" s="4">
        <v>2</v>
      </c>
      <c r="BH186" s="4">
        <v>10</v>
      </c>
      <c r="BI186" s="4">
        <v>5</v>
      </c>
      <c r="BJ186" s="4">
        <v>1</v>
      </c>
      <c r="BK186" s="4">
        <v>0</v>
      </c>
    </row>
    <row r="187" spans="1:63" s="1" customFormat="1" ht="9.9" customHeight="1" x14ac:dyDescent="0.2">
      <c r="B187" s="10" t="s">
        <v>81</v>
      </c>
      <c r="C187" s="4">
        <v>3</v>
      </c>
      <c r="D187" s="4">
        <v>1</v>
      </c>
      <c r="E187" s="4">
        <v>9</v>
      </c>
      <c r="F187" s="4">
        <v>1664</v>
      </c>
      <c r="G187" s="4">
        <v>12</v>
      </c>
      <c r="H187" s="4">
        <v>7</v>
      </c>
      <c r="I187" s="4">
        <v>1</v>
      </c>
      <c r="J187" s="4">
        <v>5</v>
      </c>
      <c r="K187" s="4">
        <v>1</v>
      </c>
      <c r="L187" s="4">
        <v>2</v>
      </c>
      <c r="M187" s="4">
        <v>9</v>
      </c>
      <c r="N187" s="4">
        <v>157</v>
      </c>
      <c r="O187" s="4">
        <v>16</v>
      </c>
      <c r="P187" s="4">
        <v>1</v>
      </c>
      <c r="Q187" s="4">
        <v>225</v>
      </c>
      <c r="R187" s="4">
        <v>2</v>
      </c>
      <c r="S187" s="4">
        <v>2</v>
      </c>
      <c r="T187" s="4">
        <v>0</v>
      </c>
      <c r="U187" s="4">
        <v>1224</v>
      </c>
      <c r="V187" s="4">
        <v>19</v>
      </c>
      <c r="W187" s="4">
        <v>31</v>
      </c>
      <c r="X187" s="4">
        <v>87</v>
      </c>
      <c r="Y187" s="4">
        <v>26</v>
      </c>
      <c r="Z187" s="4">
        <v>31</v>
      </c>
      <c r="AA187" s="4">
        <v>7</v>
      </c>
      <c r="AB187" s="4">
        <v>4288</v>
      </c>
      <c r="AC187" s="4">
        <v>7</v>
      </c>
      <c r="AD187" s="4">
        <v>3</v>
      </c>
      <c r="AE187" s="4">
        <v>3</v>
      </c>
      <c r="AF187" s="4">
        <v>2671</v>
      </c>
      <c r="AG187" s="4">
        <v>4</v>
      </c>
      <c r="AH187" s="4">
        <v>4</v>
      </c>
      <c r="AI187" s="4">
        <v>18</v>
      </c>
      <c r="AJ187" s="4">
        <v>11</v>
      </c>
      <c r="AK187" s="4">
        <v>7</v>
      </c>
      <c r="AL187" s="4">
        <v>3</v>
      </c>
      <c r="AM187" s="4">
        <v>3</v>
      </c>
      <c r="AN187" s="4">
        <v>28</v>
      </c>
      <c r="AO187" s="4">
        <v>0</v>
      </c>
      <c r="AP187" s="4">
        <v>5</v>
      </c>
      <c r="AQ187" s="4">
        <v>7</v>
      </c>
      <c r="AR187" s="4">
        <v>3</v>
      </c>
      <c r="AS187" s="4">
        <v>1</v>
      </c>
      <c r="AT187" s="4">
        <v>0</v>
      </c>
      <c r="AU187" s="4">
        <v>0</v>
      </c>
      <c r="AV187" s="4">
        <v>1</v>
      </c>
      <c r="AW187" s="4">
        <v>4</v>
      </c>
      <c r="AX187" s="4">
        <v>6</v>
      </c>
      <c r="AY187" s="4">
        <v>1</v>
      </c>
      <c r="AZ187" s="4">
        <v>3</v>
      </c>
      <c r="BA187" s="4">
        <v>1</v>
      </c>
      <c r="BB187" s="4">
        <v>8</v>
      </c>
      <c r="BC187" s="4">
        <v>25</v>
      </c>
      <c r="BD187" s="4">
        <v>3</v>
      </c>
      <c r="BE187" s="4">
        <v>1</v>
      </c>
      <c r="BF187" s="4">
        <v>0</v>
      </c>
      <c r="BG187" s="4">
        <v>1</v>
      </c>
      <c r="BH187" s="4">
        <v>5</v>
      </c>
      <c r="BI187" s="4">
        <v>6</v>
      </c>
      <c r="BJ187" s="4">
        <v>2</v>
      </c>
      <c r="BK187" s="4">
        <v>5</v>
      </c>
    </row>
    <row r="188" spans="1:63" s="1" customFormat="1" ht="9.9" customHeight="1" x14ac:dyDescent="0.2">
      <c r="B188" s="10" t="s">
        <v>82</v>
      </c>
      <c r="C188" s="4">
        <v>40</v>
      </c>
      <c r="D188" s="4">
        <v>95</v>
      </c>
      <c r="E188" s="4">
        <v>89</v>
      </c>
      <c r="F188" s="4">
        <v>26030</v>
      </c>
      <c r="G188" s="4">
        <v>181</v>
      </c>
      <c r="H188" s="4">
        <v>53</v>
      </c>
      <c r="I188" s="4">
        <v>49</v>
      </c>
      <c r="J188" s="4">
        <v>97</v>
      </c>
      <c r="K188" s="4">
        <v>95</v>
      </c>
      <c r="L188" s="4">
        <v>12</v>
      </c>
      <c r="M188" s="4">
        <v>84</v>
      </c>
      <c r="N188" s="4">
        <v>2260</v>
      </c>
      <c r="O188" s="4">
        <v>375</v>
      </c>
      <c r="P188" s="4">
        <v>30</v>
      </c>
      <c r="Q188" s="4">
        <v>4102</v>
      </c>
      <c r="R188" s="4">
        <v>17</v>
      </c>
      <c r="S188" s="4">
        <v>25</v>
      </c>
      <c r="T188" s="4">
        <v>64</v>
      </c>
      <c r="U188" s="4">
        <v>19208</v>
      </c>
      <c r="V188" s="4">
        <v>500</v>
      </c>
      <c r="W188" s="4">
        <v>770</v>
      </c>
      <c r="X188" s="4">
        <v>1543</v>
      </c>
      <c r="Y188" s="4">
        <v>273</v>
      </c>
      <c r="Z188" s="4">
        <v>91</v>
      </c>
      <c r="AA188" s="4">
        <v>90</v>
      </c>
      <c r="AB188" s="4">
        <v>35294</v>
      </c>
      <c r="AC188" s="4">
        <v>27</v>
      </c>
      <c r="AD188" s="4">
        <v>192</v>
      </c>
      <c r="AE188" s="4">
        <v>58</v>
      </c>
      <c r="AF188" s="4">
        <v>38731</v>
      </c>
      <c r="AG188" s="4">
        <v>63</v>
      </c>
      <c r="AH188" s="4">
        <v>388</v>
      </c>
      <c r="AI188" s="4">
        <v>539</v>
      </c>
      <c r="AJ188" s="4">
        <v>194</v>
      </c>
      <c r="AK188" s="4">
        <v>115</v>
      </c>
      <c r="AL188" s="4">
        <v>36</v>
      </c>
      <c r="AM188" s="4">
        <v>123</v>
      </c>
      <c r="AN188" s="4">
        <v>669</v>
      </c>
      <c r="AO188" s="4">
        <v>45</v>
      </c>
      <c r="AP188" s="4">
        <v>101</v>
      </c>
      <c r="AQ188" s="4">
        <v>108</v>
      </c>
      <c r="AR188" s="4">
        <v>21</v>
      </c>
      <c r="AS188" s="4">
        <v>8</v>
      </c>
      <c r="AT188" s="4">
        <v>7</v>
      </c>
      <c r="AU188" s="4">
        <v>28</v>
      </c>
      <c r="AV188" s="4">
        <v>34</v>
      </c>
      <c r="AW188" s="4">
        <v>63</v>
      </c>
      <c r="AX188" s="4">
        <v>54</v>
      </c>
      <c r="AY188" s="4">
        <v>9</v>
      </c>
      <c r="AZ188" s="4">
        <v>27</v>
      </c>
      <c r="BA188" s="4">
        <v>25</v>
      </c>
      <c r="BB188" s="4">
        <v>38</v>
      </c>
      <c r="BC188" s="4">
        <v>10</v>
      </c>
      <c r="BD188" s="4">
        <v>24</v>
      </c>
      <c r="BE188" s="4">
        <v>26</v>
      </c>
      <c r="BF188" s="4">
        <v>11</v>
      </c>
      <c r="BG188" s="4">
        <v>15</v>
      </c>
      <c r="BH188" s="4">
        <v>84</v>
      </c>
      <c r="BI188" s="4">
        <v>76</v>
      </c>
      <c r="BJ188" s="4">
        <v>16</v>
      </c>
      <c r="BK188" s="4">
        <v>71</v>
      </c>
    </row>
    <row r="189" spans="1:63" s="1" customFormat="1" ht="9.9" customHeight="1" x14ac:dyDescent="0.2">
      <c r="A189" s="6" t="s">
        <v>15</v>
      </c>
      <c r="B189" s="10"/>
      <c r="C189" s="4">
        <v>46</v>
      </c>
      <c r="D189" s="4">
        <v>105</v>
      </c>
      <c r="E189" s="4">
        <v>106</v>
      </c>
      <c r="F189" s="4">
        <v>28734</v>
      </c>
      <c r="G189" s="4">
        <v>203</v>
      </c>
      <c r="H189" s="4">
        <v>60</v>
      </c>
      <c r="I189" s="4">
        <v>52</v>
      </c>
      <c r="J189" s="4">
        <v>108</v>
      </c>
      <c r="K189" s="4">
        <v>103</v>
      </c>
      <c r="L189" s="4">
        <v>14</v>
      </c>
      <c r="M189" s="4">
        <v>94</v>
      </c>
      <c r="N189" s="4">
        <v>2525</v>
      </c>
      <c r="O189" s="4">
        <v>412</v>
      </c>
      <c r="P189" s="4">
        <v>32</v>
      </c>
      <c r="Q189" s="4">
        <v>4516</v>
      </c>
      <c r="R189" s="4">
        <v>19</v>
      </c>
      <c r="S189" s="4">
        <v>27</v>
      </c>
      <c r="T189" s="4">
        <v>76</v>
      </c>
      <c r="U189" s="4">
        <v>21377</v>
      </c>
      <c r="V189" s="4">
        <v>555</v>
      </c>
      <c r="W189" s="4">
        <v>858</v>
      </c>
      <c r="X189" s="4">
        <v>1710</v>
      </c>
      <c r="Y189" s="4">
        <v>313</v>
      </c>
      <c r="Z189" s="4">
        <v>127</v>
      </c>
      <c r="AA189" s="4">
        <v>100</v>
      </c>
      <c r="AB189" s="4">
        <v>40599</v>
      </c>
      <c r="AC189" s="4">
        <v>35</v>
      </c>
      <c r="AD189" s="4">
        <v>214</v>
      </c>
      <c r="AE189" s="4">
        <v>68</v>
      </c>
      <c r="AF189" s="4">
        <v>43171</v>
      </c>
      <c r="AG189" s="4">
        <v>67</v>
      </c>
      <c r="AH189" s="4">
        <v>421</v>
      </c>
      <c r="AI189" s="4">
        <v>604</v>
      </c>
      <c r="AJ189" s="4">
        <v>217</v>
      </c>
      <c r="AK189" s="4">
        <v>131</v>
      </c>
      <c r="AL189" s="4">
        <v>44</v>
      </c>
      <c r="AM189" s="4">
        <v>133</v>
      </c>
      <c r="AN189" s="4">
        <v>731</v>
      </c>
      <c r="AO189" s="4">
        <v>46</v>
      </c>
      <c r="AP189" s="4">
        <v>109</v>
      </c>
      <c r="AQ189" s="4">
        <v>119</v>
      </c>
      <c r="AR189" s="4">
        <v>24</v>
      </c>
      <c r="AS189" s="4">
        <v>10</v>
      </c>
      <c r="AT189" s="4">
        <v>11</v>
      </c>
      <c r="AU189" s="4">
        <v>29</v>
      </c>
      <c r="AV189" s="4">
        <v>36</v>
      </c>
      <c r="AW189" s="4">
        <v>70</v>
      </c>
      <c r="AX189" s="4">
        <v>64</v>
      </c>
      <c r="AY189" s="4">
        <v>14</v>
      </c>
      <c r="AZ189" s="4">
        <v>31</v>
      </c>
      <c r="BA189" s="4">
        <v>28</v>
      </c>
      <c r="BB189" s="4">
        <v>48</v>
      </c>
      <c r="BC189" s="4">
        <v>36</v>
      </c>
      <c r="BD189" s="4">
        <v>28</v>
      </c>
      <c r="BE189" s="4">
        <v>28</v>
      </c>
      <c r="BF189" s="4">
        <v>13</v>
      </c>
      <c r="BG189" s="4">
        <v>18</v>
      </c>
      <c r="BH189" s="4">
        <v>102</v>
      </c>
      <c r="BI189" s="4">
        <v>92</v>
      </c>
      <c r="BJ189" s="4">
        <v>20</v>
      </c>
      <c r="BK189" s="4">
        <v>80</v>
      </c>
    </row>
    <row r="190" spans="1:63" s="7" customFormat="1" ht="9.9" customHeight="1" x14ac:dyDescent="0.2">
      <c r="B190" s="11" t="s">
        <v>16</v>
      </c>
      <c r="C190" s="8">
        <f t="shared" ref="C190:AH190" si="44">C189/ 150006</f>
        <v>3.0665440049064706E-4</v>
      </c>
      <c r="D190" s="8">
        <f t="shared" si="44"/>
        <v>6.9997200111995524E-4</v>
      </c>
      <c r="E190" s="8">
        <f t="shared" si="44"/>
        <v>7.0663840113062144E-4</v>
      </c>
      <c r="F190" s="8">
        <f t="shared" si="44"/>
        <v>0.19155233790648374</v>
      </c>
      <c r="G190" s="8">
        <f t="shared" si="44"/>
        <v>1.3532792021652468E-3</v>
      </c>
      <c r="H190" s="8">
        <f t="shared" si="44"/>
        <v>3.9998400063997439E-4</v>
      </c>
      <c r="I190" s="8">
        <f t="shared" si="44"/>
        <v>3.4665280055464447E-4</v>
      </c>
      <c r="J190" s="8">
        <f t="shared" si="44"/>
        <v>7.1997120115195395E-4</v>
      </c>
      <c r="K190" s="8">
        <f t="shared" si="44"/>
        <v>6.8663920109862274E-4</v>
      </c>
      <c r="L190" s="8">
        <f t="shared" si="44"/>
        <v>9.3329600149327357E-5</v>
      </c>
      <c r="M190" s="8">
        <f t="shared" si="44"/>
        <v>6.2664160100262651E-4</v>
      </c>
      <c r="N190" s="8">
        <f t="shared" si="44"/>
        <v>1.6832660026932254E-2</v>
      </c>
      <c r="O190" s="8">
        <f t="shared" si="44"/>
        <v>2.7465568043944909E-3</v>
      </c>
      <c r="P190" s="8">
        <f t="shared" si="44"/>
        <v>2.1332480034131967E-4</v>
      </c>
      <c r="Q190" s="8">
        <f t="shared" si="44"/>
        <v>3.0105462448168741E-2</v>
      </c>
      <c r="R190" s="8">
        <f t="shared" si="44"/>
        <v>1.2666160020265857E-4</v>
      </c>
      <c r="S190" s="8">
        <f t="shared" si="44"/>
        <v>1.7999280028798849E-4</v>
      </c>
      <c r="T190" s="8">
        <f t="shared" si="44"/>
        <v>5.0664640081063428E-4</v>
      </c>
      <c r="U190" s="8">
        <f t="shared" si="44"/>
        <v>0.14250763302801223</v>
      </c>
      <c r="V190" s="8">
        <f t="shared" si="44"/>
        <v>3.6998520059197634E-3</v>
      </c>
      <c r="W190" s="8">
        <f t="shared" si="44"/>
        <v>5.7197712091516337E-3</v>
      </c>
      <c r="X190" s="8">
        <f t="shared" si="44"/>
        <v>1.1399544018239271E-2</v>
      </c>
      <c r="Y190" s="8">
        <f t="shared" si="44"/>
        <v>2.086583203338533E-3</v>
      </c>
      <c r="Z190" s="8">
        <f t="shared" si="44"/>
        <v>8.4663280135461249E-4</v>
      </c>
      <c r="AA190" s="8">
        <f t="shared" si="44"/>
        <v>6.6664000106662403E-4</v>
      </c>
      <c r="AB190" s="8">
        <f t="shared" si="44"/>
        <v>0.27064917403303868</v>
      </c>
      <c r="AC190" s="8">
        <f t="shared" si="44"/>
        <v>2.3332400037331841E-4</v>
      </c>
      <c r="AD190" s="8">
        <f t="shared" si="44"/>
        <v>1.4266096022825753E-3</v>
      </c>
      <c r="AE190" s="8">
        <f t="shared" si="44"/>
        <v>4.533152007253043E-4</v>
      </c>
      <c r="AF190" s="8">
        <f t="shared" si="44"/>
        <v>0.28779515486047225</v>
      </c>
      <c r="AG190" s="8">
        <f t="shared" si="44"/>
        <v>4.466488007146381E-4</v>
      </c>
      <c r="AH190" s="8">
        <f t="shared" si="44"/>
        <v>2.8065544044904868E-3</v>
      </c>
      <c r="AI190" s="8">
        <f t="shared" ref="AI190:BK190" si="45">AI189/ 150006</f>
        <v>4.026505606442409E-3</v>
      </c>
      <c r="AJ190" s="8">
        <f t="shared" si="45"/>
        <v>1.446608802314574E-3</v>
      </c>
      <c r="AK190" s="8">
        <f t="shared" si="45"/>
        <v>8.732984013972774E-4</v>
      </c>
      <c r="AL190" s="8">
        <f t="shared" si="45"/>
        <v>2.9332160046931455E-4</v>
      </c>
      <c r="AM190" s="8">
        <f t="shared" si="45"/>
        <v>8.866312014186099E-4</v>
      </c>
      <c r="AN190" s="8">
        <f t="shared" si="45"/>
        <v>4.8731384077970218E-3</v>
      </c>
      <c r="AO190" s="8">
        <f t="shared" si="45"/>
        <v>3.0665440049064706E-4</v>
      </c>
      <c r="AP190" s="8">
        <f t="shared" si="45"/>
        <v>7.2663760116262015E-4</v>
      </c>
      <c r="AQ190" s="8">
        <f t="shared" si="45"/>
        <v>7.9330160126928257E-4</v>
      </c>
      <c r="AR190" s="8">
        <f t="shared" si="45"/>
        <v>1.5999360025598975E-4</v>
      </c>
      <c r="AS190" s="8">
        <f t="shared" si="45"/>
        <v>6.6664000106662398E-5</v>
      </c>
      <c r="AT190" s="8">
        <f t="shared" si="45"/>
        <v>7.3330400117328637E-5</v>
      </c>
      <c r="AU190" s="8">
        <f t="shared" si="45"/>
        <v>1.9332560030932097E-4</v>
      </c>
      <c r="AV190" s="8">
        <f t="shared" si="45"/>
        <v>2.3999040038398463E-4</v>
      </c>
      <c r="AW190" s="8">
        <f t="shared" si="45"/>
        <v>4.6664800074663681E-4</v>
      </c>
      <c r="AX190" s="8">
        <f t="shared" si="45"/>
        <v>4.2664960068263934E-4</v>
      </c>
      <c r="AY190" s="8">
        <f t="shared" si="45"/>
        <v>9.3329600149327357E-5</v>
      </c>
      <c r="AZ190" s="8">
        <f t="shared" si="45"/>
        <v>2.0665840033065345E-4</v>
      </c>
      <c r="BA190" s="8">
        <f t="shared" si="45"/>
        <v>1.8665920029865471E-4</v>
      </c>
      <c r="BB190" s="8">
        <f t="shared" si="45"/>
        <v>3.1998720051197951E-4</v>
      </c>
      <c r="BC190" s="8">
        <f t="shared" si="45"/>
        <v>2.3999040038398463E-4</v>
      </c>
      <c r="BD190" s="8">
        <f t="shared" si="45"/>
        <v>1.8665920029865471E-4</v>
      </c>
      <c r="BE190" s="8">
        <f t="shared" si="45"/>
        <v>1.8665920029865471E-4</v>
      </c>
      <c r="BF190" s="8">
        <f t="shared" si="45"/>
        <v>8.6663200138661117E-5</v>
      </c>
      <c r="BG190" s="8">
        <f t="shared" si="45"/>
        <v>1.1999520019199232E-4</v>
      </c>
      <c r="BH190" s="8">
        <f t="shared" si="45"/>
        <v>6.7997280108795643E-4</v>
      </c>
      <c r="BI190" s="8">
        <f t="shared" si="45"/>
        <v>6.1330880098129411E-4</v>
      </c>
      <c r="BJ190" s="8">
        <f t="shared" si="45"/>
        <v>1.333280002133248E-4</v>
      </c>
      <c r="BK190" s="8">
        <f t="shared" si="45"/>
        <v>5.3331200085329918E-4</v>
      </c>
    </row>
    <row r="191" spans="1:63" s="1" customFormat="1" ht="5.0999999999999996" customHeight="1" x14ac:dyDescent="0.2">
      <c r="B191" s="1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</row>
    <row r="192" spans="1:63" s="1" customFormat="1" ht="9.9" customHeight="1" x14ac:dyDescent="0.2">
      <c r="A192" s="3" t="s">
        <v>83</v>
      </c>
      <c r="B192" s="1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</row>
    <row r="193" spans="1:63" s="1" customFormat="1" ht="9.9" customHeight="1" x14ac:dyDescent="0.2">
      <c r="B193" s="10" t="s">
        <v>73</v>
      </c>
      <c r="C193" s="4">
        <v>10</v>
      </c>
      <c r="D193" s="4">
        <v>27</v>
      </c>
      <c r="E193" s="4">
        <v>42</v>
      </c>
      <c r="F193" s="4">
        <v>16738</v>
      </c>
      <c r="G193" s="4">
        <v>165</v>
      </c>
      <c r="H193" s="4">
        <v>19</v>
      </c>
      <c r="I193" s="4">
        <v>10</v>
      </c>
      <c r="J193" s="4">
        <v>22</v>
      </c>
      <c r="K193" s="4">
        <v>7</v>
      </c>
      <c r="L193" s="4">
        <v>2</v>
      </c>
      <c r="M193" s="4">
        <v>44</v>
      </c>
      <c r="N193" s="4">
        <v>2091</v>
      </c>
      <c r="O193" s="4">
        <v>47</v>
      </c>
      <c r="P193" s="4">
        <v>13</v>
      </c>
      <c r="Q193" s="4">
        <v>2919</v>
      </c>
      <c r="R193" s="4">
        <v>5</v>
      </c>
      <c r="S193" s="4">
        <v>20</v>
      </c>
      <c r="T193" s="4">
        <v>17</v>
      </c>
      <c r="U193" s="4">
        <v>15309</v>
      </c>
      <c r="V193" s="4">
        <v>229</v>
      </c>
      <c r="W193" s="4">
        <v>333</v>
      </c>
      <c r="X193" s="4">
        <v>205</v>
      </c>
      <c r="Y193" s="4">
        <v>249</v>
      </c>
      <c r="Z193" s="4">
        <v>412</v>
      </c>
      <c r="AA193" s="4">
        <v>10</v>
      </c>
      <c r="AB193" s="4">
        <v>7026</v>
      </c>
      <c r="AC193" s="4">
        <v>6</v>
      </c>
      <c r="AD193" s="4">
        <v>110</v>
      </c>
      <c r="AE193" s="4">
        <v>17</v>
      </c>
      <c r="AF193" s="4">
        <v>16844</v>
      </c>
      <c r="AG193" s="4">
        <v>12</v>
      </c>
      <c r="AH193" s="4">
        <v>60</v>
      </c>
      <c r="AI193" s="4">
        <v>140</v>
      </c>
      <c r="AJ193" s="4">
        <v>99</v>
      </c>
      <c r="AK193" s="4">
        <v>72</v>
      </c>
      <c r="AL193" s="4">
        <v>9</v>
      </c>
      <c r="AM193" s="4">
        <v>67</v>
      </c>
      <c r="AN193" s="4">
        <v>227</v>
      </c>
      <c r="AO193" s="4">
        <v>21</v>
      </c>
      <c r="AP193" s="4">
        <v>43</v>
      </c>
      <c r="AQ193" s="4">
        <v>55</v>
      </c>
      <c r="AR193" s="4">
        <v>7</v>
      </c>
      <c r="AS193" s="4">
        <v>4</v>
      </c>
      <c r="AT193" s="4">
        <v>1</v>
      </c>
      <c r="AU193" s="4">
        <v>5</v>
      </c>
      <c r="AV193" s="4">
        <v>11</v>
      </c>
      <c r="AW193" s="4">
        <v>69</v>
      </c>
      <c r="AX193" s="4">
        <v>46</v>
      </c>
      <c r="AY193" s="4">
        <v>5</v>
      </c>
      <c r="AZ193" s="4">
        <v>3</v>
      </c>
      <c r="BA193" s="4">
        <v>14</v>
      </c>
      <c r="BB193" s="4">
        <v>57</v>
      </c>
      <c r="BC193" s="4">
        <v>32</v>
      </c>
      <c r="BD193" s="4">
        <v>15</v>
      </c>
      <c r="BE193" s="4">
        <v>2</v>
      </c>
      <c r="BF193" s="4">
        <v>6</v>
      </c>
      <c r="BG193" s="4">
        <v>3</v>
      </c>
      <c r="BH193" s="4">
        <v>33</v>
      </c>
      <c r="BI193" s="4">
        <v>44</v>
      </c>
      <c r="BJ193" s="4">
        <v>10</v>
      </c>
      <c r="BK193" s="4">
        <v>17</v>
      </c>
    </row>
    <row r="194" spans="1:63" s="1" customFormat="1" ht="9.9" customHeight="1" x14ac:dyDescent="0.2">
      <c r="B194" s="10" t="s">
        <v>84</v>
      </c>
      <c r="C194" s="4">
        <v>25</v>
      </c>
      <c r="D194" s="4">
        <v>51</v>
      </c>
      <c r="E194" s="4">
        <v>72</v>
      </c>
      <c r="F194" s="4">
        <v>27032</v>
      </c>
      <c r="G194" s="4">
        <v>103</v>
      </c>
      <c r="H194" s="4">
        <v>50</v>
      </c>
      <c r="I194" s="4">
        <v>40</v>
      </c>
      <c r="J194" s="4">
        <v>40</v>
      </c>
      <c r="K194" s="4">
        <v>9</v>
      </c>
      <c r="L194" s="4">
        <v>11</v>
      </c>
      <c r="M194" s="4">
        <v>81</v>
      </c>
      <c r="N194" s="4">
        <v>2945</v>
      </c>
      <c r="O194" s="4">
        <v>113</v>
      </c>
      <c r="P194" s="4">
        <v>27</v>
      </c>
      <c r="Q194" s="4">
        <v>3656</v>
      </c>
      <c r="R194" s="4">
        <v>16</v>
      </c>
      <c r="S194" s="4">
        <v>31</v>
      </c>
      <c r="T194" s="4">
        <v>61</v>
      </c>
      <c r="U194" s="4">
        <v>32907</v>
      </c>
      <c r="V194" s="4">
        <v>584</v>
      </c>
      <c r="W194" s="4">
        <v>572</v>
      </c>
      <c r="X194" s="4">
        <v>819</v>
      </c>
      <c r="Y194" s="4">
        <v>259</v>
      </c>
      <c r="Z194" s="4">
        <v>131</v>
      </c>
      <c r="AA194" s="4">
        <v>34</v>
      </c>
      <c r="AB194" s="4">
        <v>11673</v>
      </c>
      <c r="AC194" s="4">
        <v>18</v>
      </c>
      <c r="AD194" s="4">
        <v>175</v>
      </c>
      <c r="AE194" s="4">
        <v>33</v>
      </c>
      <c r="AF194" s="4">
        <v>25636</v>
      </c>
      <c r="AG194" s="4">
        <v>27</v>
      </c>
      <c r="AH194" s="4">
        <v>293</v>
      </c>
      <c r="AI194" s="4">
        <v>504</v>
      </c>
      <c r="AJ194" s="4">
        <v>154</v>
      </c>
      <c r="AK194" s="4">
        <v>84</v>
      </c>
      <c r="AL194" s="4">
        <v>8</v>
      </c>
      <c r="AM194" s="4">
        <v>109</v>
      </c>
      <c r="AN194" s="4">
        <v>469</v>
      </c>
      <c r="AO194" s="4">
        <v>19</v>
      </c>
      <c r="AP194" s="4">
        <v>91</v>
      </c>
      <c r="AQ194" s="4">
        <v>61</v>
      </c>
      <c r="AR194" s="4">
        <v>14</v>
      </c>
      <c r="AS194" s="4">
        <v>10</v>
      </c>
      <c r="AT194" s="4">
        <v>26</v>
      </c>
      <c r="AU194" s="4">
        <v>9</v>
      </c>
      <c r="AV194" s="4">
        <v>15</v>
      </c>
      <c r="AW194" s="4">
        <v>61</v>
      </c>
      <c r="AX194" s="4">
        <v>36</v>
      </c>
      <c r="AY194" s="4">
        <v>4</v>
      </c>
      <c r="AZ194" s="4">
        <v>10</v>
      </c>
      <c r="BA194" s="4">
        <v>17</v>
      </c>
      <c r="BB194" s="4">
        <v>148</v>
      </c>
      <c r="BC194" s="4">
        <v>58</v>
      </c>
      <c r="BD194" s="4">
        <v>24</v>
      </c>
      <c r="BE194" s="4">
        <v>15</v>
      </c>
      <c r="BF194" s="4">
        <v>10</v>
      </c>
      <c r="BG194" s="4">
        <v>11</v>
      </c>
      <c r="BH194" s="4">
        <v>60</v>
      </c>
      <c r="BI194" s="4">
        <v>60</v>
      </c>
      <c r="BJ194" s="4">
        <v>15</v>
      </c>
      <c r="BK194" s="4">
        <v>30</v>
      </c>
    </row>
    <row r="195" spans="1:63" s="1" customFormat="1" ht="9.9" customHeight="1" x14ac:dyDescent="0.2">
      <c r="B195" s="10" t="s">
        <v>85</v>
      </c>
      <c r="C195" s="4">
        <v>7</v>
      </c>
      <c r="D195" s="4">
        <v>9</v>
      </c>
      <c r="E195" s="4">
        <v>8</v>
      </c>
      <c r="F195" s="4">
        <v>12427</v>
      </c>
      <c r="G195" s="4">
        <v>32</v>
      </c>
      <c r="H195" s="4">
        <v>17</v>
      </c>
      <c r="I195" s="4">
        <v>12</v>
      </c>
      <c r="J195" s="4">
        <v>4</v>
      </c>
      <c r="K195" s="4">
        <v>2</v>
      </c>
      <c r="L195" s="4">
        <v>3</v>
      </c>
      <c r="M195" s="4">
        <v>28</v>
      </c>
      <c r="N195" s="4">
        <v>1214</v>
      </c>
      <c r="O195" s="4">
        <v>55</v>
      </c>
      <c r="P195" s="4">
        <v>2</v>
      </c>
      <c r="Q195" s="4">
        <v>1967</v>
      </c>
      <c r="R195" s="4">
        <v>11</v>
      </c>
      <c r="S195" s="4">
        <v>7</v>
      </c>
      <c r="T195" s="4">
        <v>19</v>
      </c>
      <c r="U195" s="4">
        <v>11164</v>
      </c>
      <c r="V195" s="4">
        <v>133</v>
      </c>
      <c r="W195" s="4">
        <v>224</v>
      </c>
      <c r="X195" s="4">
        <v>302</v>
      </c>
      <c r="Y195" s="4">
        <v>117</v>
      </c>
      <c r="Z195" s="4">
        <v>24</v>
      </c>
      <c r="AA195" s="4">
        <v>10</v>
      </c>
      <c r="AB195" s="4">
        <v>3867</v>
      </c>
      <c r="AC195" s="4">
        <v>6</v>
      </c>
      <c r="AD195" s="4">
        <v>36</v>
      </c>
      <c r="AE195" s="4">
        <v>15</v>
      </c>
      <c r="AF195" s="4">
        <v>10528</v>
      </c>
      <c r="AG195" s="4">
        <v>11</v>
      </c>
      <c r="AH195" s="4">
        <v>67</v>
      </c>
      <c r="AI195" s="4">
        <v>138</v>
      </c>
      <c r="AJ195" s="4">
        <v>38</v>
      </c>
      <c r="AK195" s="4">
        <v>19</v>
      </c>
      <c r="AL195" s="4">
        <v>6</v>
      </c>
      <c r="AM195" s="4">
        <v>28</v>
      </c>
      <c r="AN195" s="4">
        <v>252</v>
      </c>
      <c r="AO195" s="4">
        <v>15</v>
      </c>
      <c r="AP195" s="4">
        <v>26</v>
      </c>
      <c r="AQ195" s="4">
        <v>15</v>
      </c>
      <c r="AR195" s="4">
        <v>5</v>
      </c>
      <c r="AS195" s="4">
        <v>13</v>
      </c>
      <c r="AT195" s="4">
        <v>2</v>
      </c>
      <c r="AU195" s="4">
        <v>1</v>
      </c>
      <c r="AV195" s="4">
        <v>6</v>
      </c>
      <c r="AW195" s="4">
        <v>35</v>
      </c>
      <c r="AX195" s="4">
        <v>19</v>
      </c>
      <c r="AY195" s="4">
        <v>4</v>
      </c>
      <c r="AZ195" s="4">
        <v>0</v>
      </c>
      <c r="BA195" s="4">
        <v>6</v>
      </c>
      <c r="BB195" s="4">
        <v>20</v>
      </c>
      <c r="BC195" s="4">
        <v>6</v>
      </c>
      <c r="BD195" s="4">
        <v>13</v>
      </c>
      <c r="BE195" s="4">
        <v>13</v>
      </c>
      <c r="BF195" s="4">
        <v>4</v>
      </c>
      <c r="BG195" s="4">
        <v>1</v>
      </c>
      <c r="BH195" s="4">
        <v>31</v>
      </c>
      <c r="BI195" s="4">
        <v>15</v>
      </c>
      <c r="BJ195" s="4">
        <v>21</v>
      </c>
      <c r="BK195" s="4">
        <v>8</v>
      </c>
    </row>
    <row r="196" spans="1:63" s="1" customFormat="1" ht="9.9" customHeight="1" x14ac:dyDescent="0.2">
      <c r="A196" s="6" t="s">
        <v>15</v>
      </c>
      <c r="B196" s="10"/>
      <c r="C196" s="4">
        <v>42</v>
      </c>
      <c r="D196" s="4">
        <v>87</v>
      </c>
      <c r="E196" s="4">
        <v>122</v>
      </c>
      <c r="F196" s="4">
        <v>56197</v>
      </c>
      <c r="G196" s="4">
        <v>300</v>
      </c>
      <c r="H196" s="4">
        <v>86</v>
      </c>
      <c r="I196" s="4">
        <v>62</v>
      </c>
      <c r="J196" s="4">
        <v>66</v>
      </c>
      <c r="K196" s="4">
        <v>18</v>
      </c>
      <c r="L196" s="4">
        <v>16</v>
      </c>
      <c r="M196" s="4">
        <v>153</v>
      </c>
      <c r="N196" s="4">
        <v>6250</v>
      </c>
      <c r="O196" s="4">
        <v>215</v>
      </c>
      <c r="P196" s="4">
        <v>42</v>
      </c>
      <c r="Q196" s="4">
        <v>8542</v>
      </c>
      <c r="R196" s="4">
        <v>32</v>
      </c>
      <c r="S196" s="4">
        <v>58</v>
      </c>
      <c r="T196" s="4">
        <v>97</v>
      </c>
      <c r="U196" s="4">
        <v>59380</v>
      </c>
      <c r="V196" s="4">
        <v>946</v>
      </c>
      <c r="W196" s="4">
        <v>1129</v>
      </c>
      <c r="X196" s="4">
        <v>1326</v>
      </c>
      <c r="Y196" s="4">
        <v>625</v>
      </c>
      <c r="Z196" s="4">
        <v>567</v>
      </c>
      <c r="AA196" s="4">
        <v>54</v>
      </c>
      <c r="AB196" s="4">
        <v>22566</v>
      </c>
      <c r="AC196" s="4">
        <v>30</v>
      </c>
      <c r="AD196" s="4">
        <v>321</v>
      </c>
      <c r="AE196" s="4">
        <v>65</v>
      </c>
      <c r="AF196" s="4">
        <v>53008</v>
      </c>
      <c r="AG196" s="4">
        <v>50</v>
      </c>
      <c r="AH196" s="4">
        <v>420</v>
      </c>
      <c r="AI196" s="4">
        <v>782</v>
      </c>
      <c r="AJ196" s="4">
        <v>291</v>
      </c>
      <c r="AK196" s="4">
        <v>175</v>
      </c>
      <c r="AL196" s="4">
        <v>23</v>
      </c>
      <c r="AM196" s="4">
        <v>204</v>
      </c>
      <c r="AN196" s="4">
        <v>948</v>
      </c>
      <c r="AO196" s="4">
        <v>55</v>
      </c>
      <c r="AP196" s="4">
        <v>160</v>
      </c>
      <c r="AQ196" s="4">
        <v>131</v>
      </c>
      <c r="AR196" s="4">
        <v>26</v>
      </c>
      <c r="AS196" s="4">
        <v>27</v>
      </c>
      <c r="AT196" s="4">
        <v>29</v>
      </c>
      <c r="AU196" s="4">
        <v>15</v>
      </c>
      <c r="AV196" s="4">
        <v>32</v>
      </c>
      <c r="AW196" s="4">
        <v>165</v>
      </c>
      <c r="AX196" s="4">
        <v>101</v>
      </c>
      <c r="AY196" s="4">
        <v>13</v>
      </c>
      <c r="AZ196" s="4">
        <v>13</v>
      </c>
      <c r="BA196" s="4">
        <v>37</v>
      </c>
      <c r="BB196" s="4">
        <v>225</v>
      </c>
      <c r="BC196" s="4">
        <v>96</v>
      </c>
      <c r="BD196" s="4">
        <v>52</v>
      </c>
      <c r="BE196" s="4">
        <v>30</v>
      </c>
      <c r="BF196" s="4">
        <v>20</v>
      </c>
      <c r="BG196" s="4">
        <v>15</v>
      </c>
      <c r="BH196" s="4">
        <v>124</v>
      </c>
      <c r="BI196" s="4">
        <v>119</v>
      </c>
      <c r="BJ196" s="4">
        <v>46</v>
      </c>
      <c r="BK196" s="4">
        <v>55</v>
      </c>
    </row>
    <row r="197" spans="1:63" s="7" customFormat="1" ht="9.9" customHeight="1" x14ac:dyDescent="0.2">
      <c r="B197" s="11" t="s">
        <v>16</v>
      </c>
      <c r="C197" s="8">
        <f t="shared" ref="C197:AH197" si="46">C196/ 217455</f>
        <v>1.9314340898116852E-4</v>
      </c>
      <c r="D197" s="8">
        <f t="shared" si="46"/>
        <v>4.0008277574670619E-4</v>
      </c>
      <c r="E197" s="8">
        <f t="shared" si="46"/>
        <v>5.6103561656434665E-4</v>
      </c>
      <c r="F197" s="8">
        <f t="shared" si="46"/>
        <v>0.25843047986939827</v>
      </c>
      <c r="G197" s="8">
        <f t="shared" si="46"/>
        <v>1.379595778436918E-3</v>
      </c>
      <c r="H197" s="8">
        <f t="shared" si="46"/>
        <v>3.9548412315191649E-4</v>
      </c>
      <c r="I197" s="8">
        <f t="shared" si="46"/>
        <v>2.8511646087696303E-4</v>
      </c>
      <c r="J197" s="8">
        <f t="shared" si="46"/>
        <v>3.0351107125612195E-4</v>
      </c>
      <c r="K197" s="8">
        <f t="shared" si="46"/>
        <v>8.2775746706215082E-5</v>
      </c>
      <c r="L197" s="8">
        <f t="shared" si="46"/>
        <v>7.3578441516635622E-5</v>
      </c>
      <c r="M197" s="8">
        <f t="shared" si="46"/>
        <v>7.035938470028282E-4</v>
      </c>
      <c r="N197" s="8">
        <f t="shared" si="46"/>
        <v>2.8741578717435792E-2</v>
      </c>
      <c r="O197" s="8">
        <f t="shared" si="46"/>
        <v>9.8871030787979117E-4</v>
      </c>
      <c r="P197" s="8">
        <f t="shared" si="46"/>
        <v>1.9314340898116852E-4</v>
      </c>
      <c r="Q197" s="8">
        <f t="shared" si="46"/>
        <v>3.9281690464693847E-2</v>
      </c>
      <c r="R197" s="8">
        <f t="shared" si="46"/>
        <v>1.4715688303327124E-4</v>
      </c>
      <c r="S197" s="8">
        <f t="shared" si="46"/>
        <v>2.6672185049780416E-4</v>
      </c>
      <c r="T197" s="8">
        <f t="shared" si="46"/>
        <v>4.4606930169460349E-4</v>
      </c>
      <c r="U197" s="8">
        <f t="shared" si="46"/>
        <v>0.27306799107861396</v>
      </c>
      <c r="V197" s="8">
        <f t="shared" si="46"/>
        <v>4.3503253546710811E-3</v>
      </c>
      <c r="W197" s="8">
        <f t="shared" si="46"/>
        <v>5.1918787795176011E-3</v>
      </c>
      <c r="X197" s="8">
        <f t="shared" si="46"/>
        <v>6.0978133406911772E-3</v>
      </c>
      <c r="Y197" s="8">
        <f t="shared" si="46"/>
        <v>2.8741578717435792E-3</v>
      </c>
      <c r="Z197" s="8">
        <f t="shared" si="46"/>
        <v>2.607436021245775E-3</v>
      </c>
      <c r="AA197" s="8">
        <f t="shared" si="46"/>
        <v>2.4832724011864525E-4</v>
      </c>
      <c r="AB197" s="8">
        <f t="shared" si="46"/>
        <v>0.10377319445402497</v>
      </c>
      <c r="AC197" s="8">
        <f t="shared" si="46"/>
        <v>1.3795957784369179E-4</v>
      </c>
      <c r="AD197" s="8">
        <f t="shared" si="46"/>
        <v>1.4761674829275023E-3</v>
      </c>
      <c r="AE197" s="8">
        <f t="shared" si="46"/>
        <v>2.9891241866133225E-4</v>
      </c>
      <c r="AF197" s="8">
        <f t="shared" si="46"/>
        <v>0.24376537674461382</v>
      </c>
      <c r="AG197" s="8">
        <f t="shared" si="46"/>
        <v>2.2993262973948633E-4</v>
      </c>
      <c r="AH197" s="8">
        <f t="shared" si="46"/>
        <v>1.9314340898116851E-3</v>
      </c>
      <c r="AI197" s="8">
        <f t="shared" ref="AI197:BK197" si="47">AI196/ 217455</f>
        <v>3.5961463291255664E-3</v>
      </c>
      <c r="AJ197" s="8">
        <f t="shared" si="47"/>
        <v>1.3382079050838105E-3</v>
      </c>
      <c r="AK197" s="8">
        <f t="shared" si="47"/>
        <v>8.047642040882022E-4</v>
      </c>
      <c r="AL197" s="8">
        <f t="shared" si="47"/>
        <v>1.0576900968016372E-4</v>
      </c>
      <c r="AM197" s="8">
        <f t="shared" si="47"/>
        <v>9.3812512933710423E-4</v>
      </c>
      <c r="AN197" s="8">
        <f t="shared" si="47"/>
        <v>4.3595226598606611E-3</v>
      </c>
      <c r="AO197" s="8">
        <f t="shared" si="47"/>
        <v>2.5292589271343495E-4</v>
      </c>
      <c r="AP197" s="8">
        <f t="shared" si="47"/>
        <v>7.3578441516635622E-4</v>
      </c>
      <c r="AQ197" s="8">
        <f t="shared" si="47"/>
        <v>6.024234899174542E-4</v>
      </c>
      <c r="AR197" s="8">
        <f t="shared" si="47"/>
        <v>1.1956496746453289E-4</v>
      </c>
      <c r="AS197" s="8">
        <f t="shared" si="47"/>
        <v>1.2416362005932262E-4</v>
      </c>
      <c r="AT197" s="8">
        <f t="shared" si="47"/>
        <v>1.3336092524890208E-4</v>
      </c>
      <c r="AU197" s="8">
        <f t="shared" si="47"/>
        <v>6.8979788921845893E-5</v>
      </c>
      <c r="AV197" s="8">
        <f t="shared" si="47"/>
        <v>1.4715688303327124E-4</v>
      </c>
      <c r="AW197" s="8">
        <f t="shared" si="47"/>
        <v>7.5877767814030485E-4</v>
      </c>
      <c r="AX197" s="8">
        <f t="shared" si="47"/>
        <v>4.6446391207376241E-4</v>
      </c>
      <c r="AY197" s="8">
        <f t="shared" si="47"/>
        <v>5.9782483732266447E-5</v>
      </c>
      <c r="AZ197" s="8">
        <f t="shared" si="47"/>
        <v>5.9782483732266447E-5</v>
      </c>
      <c r="BA197" s="8">
        <f t="shared" si="47"/>
        <v>1.7015014600721989E-4</v>
      </c>
      <c r="BB197" s="8">
        <f t="shared" si="47"/>
        <v>1.0346968338276884E-3</v>
      </c>
      <c r="BC197" s="8">
        <f t="shared" si="47"/>
        <v>4.4147064909981373E-4</v>
      </c>
      <c r="BD197" s="8">
        <f t="shared" si="47"/>
        <v>2.3912993492906579E-4</v>
      </c>
      <c r="BE197" s="8">
        <f t="shared" si="47"/>
        <v>1.3795957784369179E-4</v>
      </c>
      <c r="BF197" s="8">
        <f t="shared" si="47"/>
        <v>9.1973051895794528E-5</v>
      </c>
      <c r="BG197" s="8">
        <f t="shared" si="47"/>
        <v>6.8979788921845893E-5</v>
      </c>
      <c r="BH197" s="8">
        <f t="shared" si="47"/>
        <v>5.7023292175392606E-4</v>
      </c>
      <c r="BI197" s="8">
        <f t="shared" si="47"/>
        <v>5.4723965877997744E-4</v>
      </c>
      <c r="BJ197" s="8">
        <f t="shared" si="47"/>
        <v>2.1153801936032743E-4</v>
      </c>
      <c r="BK197" s="8">
        <f t="shared" si="47"/>
        <v>2.5292589271343495E-4</v>
      </c>
    </row>
    <row r="198" spans="1:63" s="1" customFormat="1" ht="5.0999999999999996" customHeight="1" x14ac:dyDescent="0.2">
      <c r="B198" s="1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</row>
    <row r="199" spans="1:63" s="1" customFormat="1" ht="9.9" customHeight="1" x14ac:dyDescent="0.2">
      <c r="A199" s="3" t="s">
        <v>86</v>
      </c>
      <c r="B199" s="1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</row>
    <row r="200" spans="1:63" s="1" customFormat="1" ht="9.9" customHeight="1" x14ac:dyDescent="0.2">
      <c r="B200" s="10" t="s">
        <v>87</v>
      </c>
      <c r="C200" s="4">
        <v>2</v>
      </c>
      <c r="D200" s="4">
        <v>18</v>
      </c>
      <c r="E200" s="4">
        <v>80</v>
      </c>
      <c r="F200" s="4">
        <v>6813</v>
      </c>
      <c r="G200" s="4">
        <v>70</v>
      </c>
      <c r="H200" s="4">
        <v>21</v>
      </c>
      <c r="I200" s="4">
        <v>32</v>
      </c>
      <c r="J200" s="4">
        <v>20</v>
      </c>
      <c r="K200" s="4">
        <v>22</v>
      </c>
      <c r="L200" s="4">
        <v>61</v>
      </c>
      <c r="M200" s="4">
        <v>22</v>
      </c>
      <c r="N200" s="4">
        <v>164</v>
      </c>
      <c r="O200" s="4">
        <v>381</v>
      </c>
      <c r="P200" s="4">
        <v>5</v>
      </c>
      <c r="Q200" s="4">
        <v>634</v>
      </c>
      <c r="R200" s="4">
        <v>7</v>
      </c>
      <c r="S200" s="4">
        <v>9</v>
      </c>
      <c r="T200" s="4">
        <v>26</v>
      </c>
      <c r="U200" s="4">
        <v>4547</v>
      </c>
      <c r="V200" s="4">
        <v>160</v>
      </c>
      <c r="W200" s="4">
        <v>185</v>
      </c>
      <c r="X200" s="4">
        <v>878</v>
      </c>
      <c r="Y200" s="4">
        <v>126</v>
      </c>
      <c r="Z200" s="4">
        <v>32</v>
      </c>
      <c r="AA200" s="4">
        <v>14</v>
      </c>
      <c r="AB200" s="4">
        <v>5008</v>
      </c>
      <c r="AC200" s="4">
        <v>8</v>
      </c>
      <c r="AD200" s="4">
        <v>65</v>
      </c>
      <c r="AE200" s="4">
        <v>56</v>
      </c>
      <c r="AF200" s="4">
        <v>4480</v>
      </c>
      <c r="AG200" s="4">
        <v>15</v>
      </c>
      <c r="AH200" s="4">
        <v>94</v>
      </c>
      <c r="AI200" s="4">
        <v>158</v>
      </c>
      <c r="AJ200" s="4">
        <v>69</v>
      </c>
      <c r="AK200" s="4">
        <v>30</v>
      </c>
      <c r="AL200" s="4">
        <v>4</v>
      </c>
      <c r="AM200" s="4">
        <v>25</v>
      </c>
      <c r="AN200" s="4">
        <v>123</v>
      </c>
      <c r="AO200" s="4">
        <v>5</v>
      </c>
      <c r="AP200" s="4">
        <v>59</v>
      </c>
      <c r="AQ200" s="4">
        <v>10</v>
      </c>
      <c r="AR200" s="4">
        <v>4</v>
      </c>
      <c r="AS200" s="4">
        <v>6</v>
      </c>
      <c r="AT200" s="4">
        <v>8</v>
      </c>
      <c r="AU200" s="4">
        <v>30</v>
      </c>
      <c r="AV200" s="4">
        <v>7</v>
      </c>
      <c r="AW200" s="4">
        <v>24</v>
      </c>
      <c r="AX200" s="4">
        <v>8</v>
      </c>
      <c r="AY200" s="4">
        <v>3</v>
      </c>
      <c r="AZ200" s="4">
        <v>3</v>
      </c>
      <c r="BA200" s="4">
        <v>7</v>
      </c>
      <c r="BB200" s="4">
        <v>21</v>
      </c>
      <c r="BC200" s="4">
        <v>3</v>
      </c>
      <c r="BD200" s="4">
        <v>9</v>
      </c>
      <c r="BE200" s="4">
        <v>50</v>
      </c>
      <c r="BF200" s="4">
        <v>1</v>
      </c>
      <c r="BG200" s="4">
        <v>2</v>
      </c>
      <c r="BH200" s="4">
        <v>28</v>
      </c>
      <c r="BI200" s="4">
        <v>36</v>
      </c>
      <c r="BJ200" s="4">
        <v>16</v>
      </c>
      <c r="BK200" s="4">
        <v>22</v>
      </c>
    </row>
    <row r="201" spans="1:63" s="1" customFormat="1" ht="9.9" customHeight="1" x14ac:dyDescent="0.2">
      <c r="B201" s="10" t="s">
        <v>81</v>
      </c>
      <c r="C201" s="4">
        <v>32</v>
      </c>
      <c r="D201" s="4">
        <v>101</v>
      </c>
      <c r="E201" s="4">
        <v>124</v>
      </c>
      <c r="F201" s="4">
        <v>38345</v>
      </c>
      <c r="G201" s="4">
        <v>152</v>
      </c>
      <c r="H201" s="4">
        <v>73</v>
      </c>
      <c r="I201" s="4">
        <v>30</v>
      </c>
      <c r="J201" s="4">
        <v>72</v>
      </c>
      <c r="K201" s="4">
        <v>25</v>
      </c>
      <c r="L201" s="4">
        <v>32</v>
      </c>
      <c r="M201" s="4">
        <v>83</v>
      </c>
      <c r="N201" s="4">
        <v>1780</v>
      </c>
      <c r="O201" s="4">
        <v>372</v>
      </c>
      <c r="P201" s="4">
        <v>19</v>
      </c>
      <c r="Q201" s="4">
        <v>4280</v>
      </c>
      <c r="R201" s="4">
        <v>10</v>
      </c>
      <c r="S201" s="4">
        <v>17</v>
      </c>
      <c r="T201" s="4">
        <v>37</v>
      </c>
      <c r="U201" s="4">
        <v>23365</v>
      </c>
      <c r="V201" s="4">
        <v>276</v>
      </c>
      <c r="W201" s="4">
        <v>609</v>
      </c>
      <c r="X201" s="4">
        <v>1749</v>
      </c>
      <c r="Y201" s="4">
        <v>210</v>
      </c>
      <c r="Z201" s="4">
        <v>426</v>
      </c>
      <c r="AA201" s="4">
        <v>78</v>
      </c>
      <c r="AB201" s="4">
        <v>25230</v>
      </c>
      <c r="AC201" s="4">
        <v>159</v>
      </c>
      <c r="AD201" s="4">
        <v>89</v>
      </c>
      <c r="AE201" s="4">
        <v>55</v>
      </c>
      <c r="AF201" s="4">
        <v>27198</v>
      </c>
      <c r="AG201" s="4">
        <v>21</v>
      </c>
      <c r="AH201" s="4">
        <v>58</v>
      </c>
      <c r="AI201" s="4">
        <v>198</v>
      </c>
      <c r="AJ201" s="4">
        <v>141</v>
      </c>
      <c r="AK201" s="4">
        <v>62</v>
      </c>
      <c r="AL201" s="4">
        <v>29</v>
      </c>
      <c r="AM201" s="4">
        <v>69</v>
      </c>
      <c r="AN201" s="4">
        <v>478</v>
      </c>
      <c r="AO201" s="4">
        <v>35</v>
      </c>
      <c r="AP201" s="4">
        <v>93</v>
      </c>
      <c r="AQ201" s="4">
        <v>30</v>
      </c>
      <c r="AR201" s="4">
        <v>16</v>
      </c>
      <c r="AS201" s="4">
        <v>6</v>
      </c>
      <c r="AT201" s="4">
        <v>7</v>
      </c>
      <c r="AU201" s="4">
        <v>12</v>
      </c>
      <c r="AV201" s="4">
        <v>10</v>
      </c>
      <c r="AW201" s="4">
        <v>57</v>
      </c>
      <c r="AX201" s="4">
        <v>31</v>
      </c>
      <c r="AY201" s="4">
        <v>4</v>
      </c>
      <c r="AZ201" s="4">
        <v>10</v>
      </c>
      <c r="BA201" s="4">
        <v>18</v>
      </c>
      <c r="BB201" s="4">
        <v>315</v>
      </c>
      <c r="BC201" s="4">
        <v>164</v>
      </c>
      <c r="BD201" s="4">
        <v>21</v>
      </c>
      <c r="BE201" s="4">
        <v>24</v>
      </c>
      <c r="BF201" s="4">
        <v>12</v>
      </c>
      <c r="BG201" s="4">
        <v>23</v>
      </c>
      <c r="BH201" s="4">
        <v>34</v>
      </c>
      <c r="BI201" s="4">
        <v>44</v>
      </c>
      <c r="BJ201" s="4">
        <v>12</v>
      </c>
      <c r="BK201" s="4">
        <v>41</v>
      </c>
    </row>
    <row r="202" spans="1:63" s="1" customFormat="1" ht="9.9" customHeight="1" x14ac:dyDescent="0.2">
      <c r="B202" s="10" t="s">
        <v>82</v>
      </c>
      <c r="C202" s="4">
        <v>2</v>
      </c>
      <c r="D202" s="4">
        <v>1</v>
      </c>
      <c r="E202" s="4">
        <v>0</v>
      </c>
      <c r="F202" s="4">
        <v>517</v>
      </c>
      <c r="G202" s="4">
        <v>6</v>
      </c>
      <c r="H202" s="4">
        <v>0</v>
      </c>
      <c r="I202" s="4">
        <v>4</v>
      </c>
      <c r="J202" s="4">
        <v>6</v>
      </c>
      <c r="K202" s="4">
        <v>11</v>
      </c>
      <c r="L202" s="4">
        <v>0</v>
      </c>
      <c r="M202" s="4">
        <v>3</v>
      </c>
      <c r="N202" s="4">
        <v>68</v>
      </c>
      <c r="O202" s="4">
        <v>6</v>
      </c>
      <c r="P202" s="4">
        <v>1</v>
      </c>
      <c r="Q202" s="4">
        <v>118</v>
      </c>
      <c r="R202" s="4">
        <v>0</v>
      </c>
      <c r="S202" s="4">
        <v>0</v>
      </c>
      <c r="T202" s="4">
        <v>1</v>
      </c>
      <c r="U202" s="4">
        <v>482</v>
      </c>
      <c r="V202" s="4">
        <v>14</v>
      </c>
      <c r="W202" s="4">
        <v>34</v>
      </c>
      <c r="X202" s="4">
        <v>16</v>
      </c>
      <c r="Y202" s="4">
        <v>10</v>
      </c>
      <c r="Z202" s="4">
        <v>1</v>
      </c>
      <c r="AA202" s="4">
        <v>1</v>
      </c>
      <c r="AB202" s="4">
        <v>592</v>
      </c>
      <c r="AC202" s="4">
        <v>0</v>
      </c>
      <c r="AD202" s="4">
        <v>1</v>
      </c>
      <c r="AE202" s="4">
        <v>6</v>
      </c>
      <c r="AF202" s="4">
        <v>586</v>
      </c>
      <c r="AG202" s="4">
        <v>2</v>
      </c>
      <c r="AH202" s="4">
        <v>14</v>
      </c>
      <c r="AI202" s="4">
        <v>14</v>
      </c>
      <c r="AJ202" s="4">
        <v>10</v>
      </c>
      <c r="AK202" s="4">
        <v>9</v>
      </c>
      <c r="AL202" s="4">
        <v>2</v>
      </c>
      <c r="AM202" s="4">
        <v>5</v>
      </c>
      <c r="AN202" s="4">
        <v>27</v>
      </c>
      <c r="AO202" s="4">
        <v>2</v>
      </c>
      <c r="AP202" s="4">
        <v>1</v>
      </c>
      <c r="AQ202" s="4">
        <v>5</v>
      </c>
      <c r="AR202" s="4">
        <v>2</v>
      </c>
      <c r="AS202" s="4">
        <v>0</v>
      </c>
      <c r="AT202" s="4">
        <v>0</v>
      </c>
      <c r="AU202" s="4">
        <v>0</v>
      </c>
      <c r="AV202" s="4">
        <v>0</v>
      </c>
      <c r="AW202" s="4">
        <v>2</v>
      </c>
      <c r="AX202" s="4">
        <v>4</v>
      </c>
      <c r="AY202" s="4">
        <v>0</v>
      </c>
      <c r="AZ202" s="4">
        <v>0</v>
      </c>
      <c r="BA202" s="4">
        <v>1</v>
      </c>
      <c r="BB202" s="4">
        <v>1</v>
      </c>
      <c r="BC202" s="4">
        <v>1</v>
      </c>
      <c r="BD202" s="4">
        <v>2</v>
      </c>
      <c r="BE202" s="4">
        <v>0</v>
      </c>
      <c r="BF202" s="4">
        <v>1</v>
      </c>
      <c r="BG202" s="4">
        <v>0</v>
      </c>
      <c r="BH202" s="4">
        <v>0</v>
      </c>
      <c r="BI202" s="4">
        <v>3</v>
      </c>
      <c r="BJ202" s="4">
        <v>2</v>
      </c>
      <c r="BK202" s="4">
        <v>3</v>
      </c>
    </row>
    <row r="203" spans="1:63" s="1" customFormat="1" ht="9.9" customHeight="1" x14ac:dyDescent="0.2">
      <c r="A203" s="6" t="s">
        <v>15</v>
      </c>
      <c r="B203" s="10"/>
      <c r="C203" s="4">
        <v>36</v>
      </c>
      <c r="D203" s="4">
        <v>120</v>
      </c>
      <c r="E203" s="4">
        <v>204</v>
      </c>
      <c r="F203" s="4">
        <v>45675</v>
      </c>
      <c r="G203" s="4">
        <v>228</v>
      </c>
      <c r="H203" s="4">
        <v>94</v>
      </c>
      <c r="I203" s="4">
        <v>66</v>
      </c>
      <c r="J203" s="4">
        <v>98</v>
      </c>
      <c r="K203" s="4">
        <v>58</v>
      </c>
      <c r="L203" s="4">
        <v>93</v>
      </c>
      <c r="M203" s="4">
        <v>108</v>
      </c>
      <c r="N203" s="4">
        <v>2012</v>
      </c>
      <c r="O203" s="4">
        <v>759</v>
      </c>
      <c r="P203" s="4">
        <v>25</v>
      </c>
      <c r="Q203" s="4">
        <v>5032</v>
      </c>
      <c r="R203" s="4">
        <v>17</v>
      </c>
      <c r="S203" s="4">
        <v>26</v>
      </c>
      <c r="T203" s="4">
        <v>64</v>
      </c>
      <c r="U203" s="4">
        <v>28394</v>
      </c>
      <c r="V203" s="4">
        <v>450</v>
      </c>
      <c r="W203" s="4">
        <v>828</v>
      </c>
      <c r="X203" s="4">
        <v>2643</v>
      </c>
      <c r="Y203" s="4">
        <v>346</v>
      </c>
      <c r="Z203" s="4">
        <v>459</v>
      </c>
      <c r="AA203" s="4">
        <v>93</v>
      </c>
      <c r="AB203" s="4">
        <v>30830</v>
      </c>
      <c r="AC203" s="4">
        <v>167</v>
      </c>
      <c r="AD203" s="4">
        <v>155</v>
      </c>
      <c r="AE203" s="4">
        <v>117</v>
      </c>
      <c r="AF203" s="4">
        <v>32264</v>
      </c>
      <c r="AG203" s="4">
        <v>38</v>
      </c>
      <c r="AH203" s="4">
        <v>166</v>
      </c>
      <c r="AI203" s="4">
        <v>370</v>
      </c>
      <c r="AJ203" s="4">
        <v>220</v>
      </c>
      <c r="AK203" s="4">
        <v>101</v>
      </c>
      <c r="AL203" s="4">
        <v>35</v>
      </c>
      <c r="AM203" s="4">
        <v>99</v>
      </c>
      <c r="AN203" s="4">
        <v>628</v>
      </c>
      <c r="AO203" s="4">
        <v>42</v>
      </c>
      <c r="AP203" s="4">
        <v>153</v>
      </c>
      <c r="AQ203" s="4">
        <v>45</v>
      </c>
      <c r="AR203" s="4">
        <v>22</v>
      </c>
      <c r="AS203" s="4">
        <v>12</v>
      </c>
      <c r="AT203" s="4">
        <v>15</v>
      </c>
      <c r="AU203" s="4">
        <v>42</v>
      </c>
      <c r="AV203" s="4">
        <v>17</v>
      </c>
      <c r="AW203" s="4">
        <v>83</v>
      </c>
      <c r="AX203" s="4">
        <v>43</v>
      </c>
      <c r="AY203" s="4">
        <v>7</v>
      </c>
      <c r="AZ203" s="4">
        <v>13</v>
      </c>
      <c r="BA203" s="4">
        <v>26</v>
      </c>
      <c r="BB203" s="4">
        <v>337</v>
      </c>
      <c r="BC203" s="4">
        <v>168</v>
      </c>
      <c r="BD203" s="4">
        <v>32</v>
      </c>
      <c r="BE203" s="4">
        <v>74</v>
      </c>
      <c r="BF203" s="4">
        <v>14</v>
      </c>
      <c r="BG203" s="4">
        <v>25</v>
      </c>
      <c r="BH203" s="4">
        <v>62</v>
      </c>
      <c r="BI203" s="4">
        <v>83</v>
      </c>
      <c r="BJ203" s="4">
        <v>30</v>
      </c>
      <c r="BK203" s="4">
        <v>66</v>
      </c>
    </row>
    <row r="204" spans="1:63" s="7" customFormat="1" ht="9.9" customHeight="1" x14ac:dyDescent="0.2">
      <c r="B204" s="11" t="s">
        <v>16</v>
      </c>
      <c r="C204" s="8">
        <f t="shared" ref="C204:AH204" si="48">C203/ 154775</f>
        <v>2.3259570344047811E-4</v>
      </c>
      <c r="D204" s="8">
        <f t="shared" si="48"/>
        <v>7.7531901146826038E-4</v>
      </c>
      <c r="E204" s="8">
        <f t="shared" si="48"/>
        <v>1.3180423194960426E-3</v>
      </c>
      <c r="F204" s="8">
        <f t="shared" si="48"/>
        <v>0.29510579874010662</v>
      </c>
      <c r="G204" s="8">
        <f t="shared" si="48"/>
        <v>1.4731061217896947E-3</v>
      </c>
      <c r="H204" s="8">
        <f t="shared" si="48"/>
        <v>6.073332256501373E-4</v>
      </c>
      <c r="I204" s="8">
        <f t="shared" si="48"/>
        <v>4.2642545630754321E-4</v>
      </c>
      <c r="J204" s="8">
        <f t="shared" si="48"/>
        <v>6.3317719269907931E-4</v>
      </c>
      <c r="K204" s="8">
        <f t="shared" si="48"/>
        <v>3.7473752220965918E-4</v>
      </c>
      <c r="L204" s="8">
        <f t="shared" si="48"/>
        <v>6.0087223388790179E-4</v>
      </c>
      <c r="M204" s="8">
        <f t="shared" si="48"/>
        <v>6.9778711032143434E-4</v>
      </c>
      <c r="N204" s="8">
        <f t="shared" si="48"/>
        <v>1.2999515425617832E-2</v>
      </c>
      <c r="O204" s="8">
        <f t="shared" si="48"/>
        <v>4.9038927475367469E-3</v>
      </c>
      <c r="P204" s="8">
        <f t="shared" si="48"/>
        <v>1.6152479405588758E-4</v>
      </c>
      <c r="Q204" s="8">
        <f t="shared" si="48"/>
        <v>3.2511710547569052E-2</v>
      </c>
      <c r="R204" s="8">
        <f t="shared" si="48"/>
        <v>1.0983685995800355E-4</v>
      </c>
      <c r="S204" s="8">
        <f t="shared" si="48"/>
        <v>1.6798578581812308E-4</v>
      </c>
      <c r="T204" s="8">
        <f t="shared" si="48"/>
        <v>4.135034727830722E-4</v>
      </c>
      <c r="U204" s="8">
        <f t="shared" si="48"/>
        <v>0.18345340009691488</v>
      </c>
      <c r="V204" s="8">
        <f t="shared" si="48"/>
        <v>2.9074462930059764E-3</v>
      </c>
      <c r="W204" s="8">
        <f t="shared" si="48"/>
        <v>5.3497011791309966E-3</v>
      </c>
      <c r="X204" s="8">
        <f t="shared" si="48"/>
        <v>1.7076401227588436E-2</v>
      </c>
      <c r="Y204" s="8">
        <f t="shared" si="48"/>
        <v>2.2355031497334841E-3</v>
      </c>
      <c r="Z204" s="8">
        <f t="shared" si="48"/>
        <v>2.9655952188660959E-3</v>
      </c>
      <c r="AA204" s="8">
        <f t="shared" si="48"/>
        <v>6.0087223388790179E-4</v>
      </c>
      <c r="AB204" s="8">
        <f t="shared" si="48"/>
        <v>0.19919237602972056</v>
      </c>
      <c r="AC204" s="8">
        <f t="shared" si="48"/>
        <v>1.078985624293329E-3</v>
      </c>
      <c r="AD204" s="8">
        <f t="shared" si="48"/>
        <v>1.001453723146503E-3</v>
      </c>
      <c r="AE204" s="8">
        <f t="shared" si="48"/>
        <v>7.5593603618155387E-4</v>
      </c>
      <c r="AF204" s="8">
        <f t="shared" si="48"/>
        <v>0.20845743821676627</v>
      </c>
      <c r="AG204" s="8">
        <f t="shared" si="48"/>
        <v>2.4551768696494912E-4</v>
      </c>
      <c r="AH204" s="8">
        <f t="shared" si="48"/>
        <v>1.0725246325310935E-3</v>
      </c>
      <c r="AI204" s="8">
        <f t="shared" ref="AI204:BK204" si="49">AI203/ 154775</f>
        <v>2.3905669520271362E-3</v>
      </c>
      <c r="AJ204" s="8">
        <f t="shared" si="49"/>
        <v>1.4214181876918107E-3</v>
      </c>
      <c r="AK204" s="8">
        <f t="shared" si="49"/>
        <v>6.5256016798578582E-4</v>
      </c>
      <c r="AL204" s="8">
        <f t="shared" si="49"/>
        <v>2.2613471167824261E-4</v>
      </c>
      <c r="AM204" s="8">
        <f t="shared" si="49"/>
        <v>6.3963818446131481E-4</v>
      </c>
      <c r="AN204" s="8">
        <f t="shared" si="49"/>
        <v>4.057502826683896E-3</v>
      </c>
      <c r="AO204" s="8">
        <f t="shared" si="49"/>
        <v>2.7136165401389113E-4</v>
      </c>
      <c r="AP204" s="8">
        <f t="shared" si="49"/>
        <v>9.8853173962203198E-4</v>
      </c>
      <c r="AQ204" s="8">
        <f t="shared" si="49"/>
        <v>2.9074462930059764E-4</v>
      </c>
      <c r="AR204" s="8">
        <f t="shared" si="49"/>
        <v>1.4214181876918107E-4</v>
      </c>
      <c r="AS204" s="8">
        <f t="shared" si="49"/>
        <v>7.7531901146826038E-5</v>
      </c>
      <c r="AT204" s="8">
        <f t="shared" si="49"/>
        <v>9.6914876433532547E-5</v>
      </c>
      <c r="AU204" s="8">
        <f t="shared" si="49"/>
        <v>2.7136165401389113E-4</v>
      </c>
      <c r="AV204" s="8">
        <f t="shared" si="49"/>
        <v>1.0983685995800355E-4</v>
      </c>
      <c r="AW204" s="8">
        <f t="shared" si="49"/>
        <v>5.3626231626554676E-4</v>
      </c>
      <c r="AX204" s="8">
        <f t="shared" si="49"/>
        <v>2.7782264577612664E-4</v>
      </c>
      <c r="AY204" s="8">
        <f t="shared" si="49"/>
        <v>4.5226942335648522E-5</v>
      </c>
      <c r="AZ204" s="8">
        <f t="shared" si="49"/>
        <v>8.3992892909061541E-5</v>
      </c>
      <c r="BA204" s="8">
        <f t="shared" si="49"/>
        <v>1.6798578581812308E-4</v>
      </c>
      <c r="BB204" s="8">
        <f t="shared" si="49"/>
        <v>2.1773542238733646E-3</v>
      </c>
      <c r="BC204" s="8">
        <f t="shared" si="49"/>
        <v>1.0854466160555645E-3</v>
      </c>
      <c r="BD204" s="8">
        <f t="shared" si="49"/>
        <v>2.067517363915361E-4</v>
      </c>
      <c r="BE204" s="8">
        <f t="shared" si="49"/>
        <v>4.7811339040542723E-4</v>
      </c>
      <c r="BF204" s="8">
        <f t="shared" si="49"/>
        <v>9.0453884671297044E-5</v>
      </c>
      <c r="BG204" s="8">
        <f t="shared" si="49"/>
        <v>1.6152479405588758E-4</v>
      </c>
      <c r="BH204" s="8">
        <f t="shared" si="49"/>
        <v>4.0058148925860119E-4</v>
      </c>
      <c r="BI204" s="8">
        <f t="shared" si="49"/>
        <v>5.3626231626554676E-4</v>
      </c>
      <c r="BJ204" s="8">
        <f t="shared" si="49"/>
        <v>1.9382975286706509E-4</v>
      </c>
      <c r="BK204" s="8">
        <f t="shared" si="49"/>
        <v>4.2642545630754321E-4</v>
      </c>
    </row>
    <row r="205" spans="1:63" s="1" customFormat="1" ht="5.0999999999999996" customHeight="1" x14ac:dyDescent="0.2">
      <c r="B205" s="1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</row>
    <row r="206" spans="1:63" s="1" customFormat="1" ht="9.9" customHeight="1" x14ac:dyDescent="0.2">
      <c r="A206" s="3" t="s">
        <v>88</v>
      </c>
      <c r="B206" s="1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</row>
    <row r="207" spans="1:63" s="1" customFormat="1" ht="9.9" customHeight="1" x14ac:dyDescent="0.2">
      <c r="B207" s="10" t="s">
        <v>80</v>
      </c>
      <c r="C207" s="4">
        <v>41</v>
      </c>
      <c r="D207" s="4">
        <v>112</v>
      </c>
      <c r="E207" s="4">
        <v>101</v>
      </c>
      <c r="F207" s="4">
        <v>13239</v>
      </c>
      <c r="G207" s="4">
        <v>29</v>
      </c>
      <c r="H207" s="4">
        <v>34</v>
      </c>
      <c r="I207" s="4">
        <v>20</v>
      </c>
      <c r="J207" s="4">
        <v>34</v>
      </c>
      <c r="K207" s="4">
        <v>27</v>
      </c>
      <c r="L207" s="4">
        <v>10</v>
      </c>
      <c r="M207" s="4">
        <v>46</v>
      </c>
      <c r="N207" s="4">
        <v>2093</v>
      </c>
      <c r="O207" s="4">
        <v>56</v>
      </c>
      <c r="P207" s="4">
        <v>5</v>
      </c>
      <c r="Q207" s="4">
        <v>1966</v>
      </c>
      <c r="R207" s="4">
        <v>16</v>
      </c>
      <c r="S207" s="4">
        <v>20</v>
      </c>
      <c r="T207" s="4">
        <v>65</v>
      </c>
      <c r="U207" s="4">
        <v>12299</v>
      </c>
      <c r="V207" s="4">
        <v>313</v>
      </c>
      <c r="W207" s="4">
        <v>220</v>
      </c>
      <c r="X207" s="4">
        <v>626</v>
      </c>
      <c r="Y207" s="4">
        <v>91</v>
      </c>
      <c r="Z207" s="4">
        <v>26</v>
      </c>
      <c r="AA207" s="4">
        <v>237</v>
      </c>
      <c r="AB207" s="4">
        <v>4236</v>
      </c>
      <c r="AC207" s="4">
        <v>15</v>
      </c>
      <c r="AD207" s="4">
        <v>94</v>
      </c>
      <c r="AE207" s="4">
        <v>7</v>
      </c>
      <c r="AF207" s="4">
        <v>20609</v>
      </c>
      <c r="AG207" s="4">
        <v>10</v>
      </c>
      <c r="AH207" s="4">
        <v>59</v>
      </c>
      <c r="AI207" s="4">
        <v>229</v>
      </c>
      <c r="AJ207" s="4">
        <v>275</v>
      </c>
      <c r="AK207" s="4">
        <v>74</v>
      </c>
      <c r="AL207" s="4">
        <v>30</v>
      </c>
      <c r="AM207" s="4">
        <v>43</v>
      </c>
      <c r="AN207" s="4">
        <v>166</v>
      </c>
      <c r="AO207" s="4">
        <v>16</v>
      </c>
      <c r="AP207" s="4">
        <v>12</v>
      </c>
      <c r="AQ207" s="4">
        <v>47</v>
      </c>
      <c r="AR207" s="4">
        <v>7</v>
      </c>
      <c r="AS207" s="4">
        <v>1</v>
      </c>
      <c r="AT207" s="4">
        <v>5</v>
      </c>
      <c r="AU207" s="4">
        <v>9</v>
      </c>
      <c r="AV207" s="4">
        <v>8</v>
      </c>
      <c r="AW207" s="4">
        <v>14</v>
      </c>
      <c r="AX207" s="4">
        <v>22</v>
      </c>
      <c r="AY207" s="4">
        <v>5</v>
      </c>
      <c r="AZ207" s="4">
        <v>9</v>
      </c>
      <c r="BA207" s="4">
        <v>2</v>
      </c>
      <c r="BB207" s="4">
        <v>12</v>
      </c>
      <c r="BC207" s="4">
        <v>5</v>
      </c>
      <c r="BD207" s="4">
        <v>3</v>
      </c>
      <c r="BE207" s="4">
        <v>11</v>
      </c>
      <c r="BF207" s="4">
        <v>125</v>
      </c>
      <c r="BG207" s="4">
        <v>42</v>
      </c>
      <c r="BH207" s="4">
        <v>45</v>
      </c>
      <c r="BI207" s="4">
        <v>45</v>
      </c>
      <c r="BJ207" s="4">
        <v>4</v>
      </c>
      <c r="BK207" s="4">
        <v>22</v>
      </c>
    </row>
    <row r="208" spans="1:63" s="1" customFormat="1" ht="9.9" customHeight="1" x14ac:dyDescent="0.2">
      <c r="B208" s="10" t="s">
        <v>85</v>
      </c>
      <c r="C208" s="4">
        <v>19</v>
      </c>
      <c r="D208" s="4">
        <v>63</v>
      </c>
      <c r="E208" s="4">
        <v>32</v>
      </c>
      <c r="F208" s="4">
        <v>43238</v>
      </c>
      <c r="G208" s="4">
        <v>102</v>
      </c>
      <c r="H208" s="4">
        <v>75</v>
      </c>
      <c r="I208" s="4">
        <v>30</v>
      </c>
      <c r="J208" s="4">
        <v>33</v>
      </c>
      <c r="K208" s="4">
        <v>17</v>
      </c>
      <c r="L208" s="4">
        <v>7</v>
      </c>
      <c r="M208" s="4">
        <v>85</v>
      </c>
      <c r="N208" s="4">
        <v>3629</v>
      </c>
      <c r="O208" s="4">
        <v>214</v>
      </c>
      <c r="P208" s="4">
        <v>24</v>
      </c>
      <c r="Q208" s="4">
        <v>5372</v>
      </c>
      <c r="R208" s="4">
        <v>19</v>
      </c>
      <c r="S208" s="4">
        <v>55</v>
      </c>
      <c r="T208" s="4">
        <v>67</v>
      </c>
      <c r="U208" s="4">
        <v>30399</v>
      </c>
      <c r="V208" s="4">
        <v>662</v>
      </c>
      <c r="W208" s="4">
        <v>779</v>
      </c>
      <c r="X208" s="4">
        <v>2052</v>
      </c>
      <c r="Y208" s="4">
        <v>316</v>
      </c>
      <c r="Z208" s="4">
        <v>58</v>
      </c>
      <c r="AA208" s="4">
        <v>74</v>
      </c>
      <c r="AB208" s="4">
        <v>12331</v>
      </c>
      <c r="AC208" s="4">
        <v>22</v>
      </c>
      <c r="AD208" s="4">
        <v>132</v>
      </c>
      <c r="AE208" s="4">
        <v>62</v>
      </c>
      <c r="AF208" s="4">
        <v>43789</v>
      </c>
      <c r="AG208" s="4">
        <v>26</v>
      </c>
      <c r="AH208" s="4">
        <v>155</v>
      </c>
      <c r="AI208" s="4">
        <v>396</v>
      </c>
      <c r="AJ208" s="4">
        <v>171</v>
      </c>
      <c r="AK208" s="4">
        <v>98</v>
      </c>
      <c r="AL208" s="4">
        <v>35</v>
      </c>
      <c r="AM208" s="4">
        <v>103</v>
      </c>
      <c r="AN208" s="4">
        <v>815</v>
      </c>
      <c r="AO208" s="4">
        <v>41</v>
      </c>
      <c r="AP208" s="4">
        <v>100</v>
      </c>
      <c r="AQ208" s="4">
        <v>44</v>
      </c>
      <c r="AR208" s="4">
        <v>28</v>
      </c>
      <c r="AS208" s="4">
        <v>26</v>
      </c>
      <c r="AT208" s="4">
        <v>8</v>
      </c>
      <c r="AU208" s="4">
        <v>8</v>
      </c>
      <c r="AV208" s="4">
        <v>17</v>
      </c>
      <c r="AW208" s="4">
        <v>81</v>
      </c>
      <c r="AX208" s="4">
        <v>54</v>
      </c>
      <c r="AY208" s="4">
        <v>9</v>
      </c>
      <c r="AZ208" s="4">
        <v>9</v>
      </c>
      <c r="BA208" s="4">
        <v>19</v>
      </c>
      <c r="BB208" s="4">
        <v>32</v>
      </c>
      <c r="BC208" s="4">
        <v>20</v>
      </c>
      <c r="BD208" s="4">
        <v>32</v>
      </c>
      <c r="BE208" s="4">
        <v>28</v>
      </c>
      <c r="BF208" s="4">
        <v>17</v>
      </c>
      <c r="BG208" s="4">
        <v>10</v>
      </c>
      <c r="BH208" s="4">
        <v>82</v>
      </c>
      <c r="BI208" s="4">
        <v>75</v>
      </c>
      <c r="BJ208" s="4">
        <v>30</v>
      </c>
      <c r="BK208" s="4">
        <v>40</v>
      </c>
    </row>
    <row r="209" spans="1:63" s="1" customFormat="1" ht="9.9" customHeight="1" x14ac:dyDescent="0.2">
      <c r="A209" s="6" t="s">
        <v>15</v>
      </c>
      <c r="B209" s="10"/>
      <c r="C209" s="4">
        <v>60</v>
      </c>
      <c r="D209" s="4">
        <v>175</v>
      </c>
      <c r="E209" s="4">
        <v>133</v>
      </c>
      <c r="F209" s="4">
        <v>56477</v>
      </c>
      <c r="G209" s="4">
        <v>131</v>
      </c>
      <c r="H209" s="4">
        <v>109</v>
      </c>
      <c r="I209" s="4">
        <v>50</v>
      </c>
      <c r="J209" s="4">
        <v>67</v>
      </c>
      <c r="K209" s="4">
        <v>44</v>
      </c>
      <c r="L209" s="4">
        <v>17</v>
      </c>
      <c r="M209" s="4">
        <v>131</v>
      </c>
      <c r="N209" s="4">
        <v>5722</v>
      </c>
      <c r="O209" s="4">
        <v>270</v>
      </c>
      <c r="P209" s="4">
        <v>29</v>
      </c>
      <c r="Q209" s="4">
        <v>7338</v>
      </c>
      <c r="R209" s="4">
        <v>35</v>
      </c>
      <c r="S209" s="4">
        <v>75</v>
      </c>
      <c r="T209" s="4">
        <v>132</v>
      </c>
      <c r="U209" s="4">
        <v>42698</v>
      </c>
      <c r="V209" s="4">
        <v>975</v>
      </c>
      <c r="W209" s="4">
        <v>999</v>
      </c>
      <c r="X209" s="4">
        <v>2678</v>
      </c>
      <c r="Y209" s="4">
        <v>407</v>
      </c>
      <c r="Z209" s="4">
        <v>84</v>
      </c>
      <c r="AA209" s="4">
        <v>311</v>
      </c>
      <c r="AB209" s="4">
        <v>16567</v>
      </c>
      <c r="AC209" s="4">
        <v>37</v>
      </c>
      <c r="AD209" s="4">
        <v>226</v>
      </c>
      <c r="AE209" s="4">
        <v>69</v>
      </c>
      <c r="AF209" s="4">
        <v>64398</v>
      </c>
      <c r="AG209" s="4">
        <v>36</v>
      </c>
      <c r="AH209" s="4">
        <v>214</v>
      </c>
      <c r="AI209" s="4">
        <v>625</v>
      </c>
      <c r="AJ209" s="4">
        <v>446</v>
      </c>
      <c r="AK209" s="4">
        <v>172</v>
      </c>
      <c r="AL209" s="4">
        <v>65</v>
      </c>
      <c r="AM209" s="4">
        <v>146</v>
      </c>
      <c r="AN209" s="4">
        <v>981</v>
      </c>
      <c r="AO209" s="4">
        <v>57</v>
      </c>
      <c r="AP209" s="4">
        <v>112</v>
      </c>
      <c r="AQ209" s="4">
        <v>91</v>
      </c>
      <c r="AR209" s="4">
        <v>35</v>
      </c>
      <c r="AS209" s="4">
        <v>27</v>
      </c>
      <c r="AT209" s="4">
        <v>13</v>
      </c>
      <c r="AU209" s="4">
        <v>17</v>
      </c>
      <c r="AV209" s="4">
        <v>25</v>
      </c>
      <c r="AW209" s="4">
        <v>95</v>
      </c>
      <c r="AX209" s="4">
        <v>76</v>
      </c>
      <c r="AY209" s="4">
        <v>14</v>
      </c>
      <c r="AZ209" s="4">
        <v>18</v>
      </c>
      <c r="BA209" s="4">
        <v>21</v>
      </c>
      <c r="BB209" s="4">
        <v>44</v>
      </c>
      <c r="BC209" s="4">
        <v>25</v>
      </c>
      <c r="BD209" s="4">
        <v>35</v>
      </c>
      <c r="BE209" s="4">
        <v>39</v>
      </c>
      <c r="BF209" s="4">
        <v>142</v>
      </c>
      <c r="BG209" s="4">
        <v>52</v>
      </c>
      <c r="BH209" s="4">
        <v>127</v>
      </c>
      <c r="BI209" s="4">
        <v>120</v>
      </c>
      <c r="BJ209" s="4">
        <v>34</v>
      </c>
      <c r="BK209" s="4">
        <v>62</v>
      </c>
    </row>
    <row r="210" spans="1:63" s="7" customFormat="1" ht="9.9" customHeight="1" x14ac:dyDescent="0.2">
      <c r="B210" s="11" t="s">
        <v>16</v>
      </c>
      <c r="C210" s="8">
        <f t="shared" ref="C210:AH210" si="50">C209/ 204690</f>
        <v>2.9312619082515022E-4</v>
      </c>
      <c r="D210" s="8">
        <f t="shared" si="50"/>
        <v>8.5495138990668816E-4</v>
      </c>
      <c r="E210" s="8">
        <f t="shared" si="50"/>
        <v>6.4976305632908303E-4</v>
      </c>
      <c r="F210" s="8">
        <f t="shared" si="50"/>
        <v>0.27591479798720014</v>
      </c>
      <c r="G210" s="8">
        <f t="shared" si="50"/>
        <v>6.3999218330157794E-4</v>
      </c>
      <c r="H210" s="8">
        <f t="shared" si="50"/>
        <v>5.3251257999902294E-4</v>
      </c>
      <c r="I210" s="8">
        <f t="shared" si="50"/>
        <v>2.4427182568762521E-4</v>
      </c>
      <c r="J210" s="8">
        <f t="shared" si="50"/>
        <v>3.2732424642141776E-4</v>
      </c>
      <c r="K210" s="8">
        <f t="shared" si="50"/>
        <v>2.1495920660511016E-4</v>
      </c>
      <c r="L210" s="8">
        <f t="shared" si="50"/>
        <v>8.3052420733792563E-5</v>
      </c>
      <c r="M210" s="8">
        <f t="shared" si="50"/>
        <v>6.3999218330157794E-4</v>
      </c>
      <c r="N210" s="8">
        <f t="shared" si="50"/>
        <v>2.7954467731691825E-2</v>
      </c>
      <c r="O210" s="8">
        <f t="shared" si="50"/>
        <v>1.319067858713176E-3</v>
      </c>
      <c r="P210" s="8">
        <f t="shared" si="50"/>
        <v>1.4167765889882262E-4</v>
      </c>
      <c r="Q210" s="8">
        <f t="shared" si="50"/>
        <v>3.584933313791587E-2</v>
      </c>
      <c r="R210" s="8">
        <f t="shared" si="50"/>
        <v>1.7099027798133764E-4</v>
      </c>
      <c r="S210" s="8">
        <f t="shared" si="50"/>
        <v>3.6640773853143779E-4</v>
      </c>
      <c r="T210" s="8">
        <f t="shared" si="50"/>
        <v>6.4487761981533054E-4</v>
      </c>
      <c r="U210" s="8">
        <f t="shared" si="50"/>
        <v>0.20859836826420441</v>
      </c>
      <c r="V210" s="8">
        <f t="shared" si="50"/>
        <v>4.7633006009086916E-3</v>
      </c>
      <c r="W210" s="8">
        <f t="shared" si="50"/>
        <v>4.8805510772387513E-3</v>
      </c>
      <c r="X210" s="8">
        <f t="shared" si="50"/>
        <v>1.3083198983829205E-2</v>
      </c>
      <c r="Y210" s="8">
        <f t="shared" si="50"/>
        <v>1.9883726610972689E-3</v>
      </c>
      <c r="Z210" s="8">
        <f t="shared" si="50"/>
        <v>4.1037666715521031E-4</v>
      </c>
      <c r="AA210" s="8">
        <f t="shared" si="50"/>
        <v>1.5193707557770288E-3</v>
      </c>
      <c r="AB210" s="8">
        <f t="shared" si="50"/>
        <v>8.0937026723337732E-2</v>
      </c>
      <c r="AC210" s="8">
        <f t="shared" si="50"/>
        <v>1.8076115100884265E-4</v>
      </c>
      <c r="AD210" s="8">
        <f t="shared" si="50"/>
        <v>1.1041086521080658E-3</v>
      </c>
      <c r="AE210" s="8">
        <f t="shared" si="50"/>
        <v>3.3709511944892274E-4</v>
      </c>
      <c r="AF210" s="8">
        <f t="shared" si="50"/>
        <v>0.31461234061263371</v>
      </c>
      <c r="AG210" s="8">
        <f t="shared" si="50"/>
        <v>1.7587571449509013E-4</v>
      </c>
      <c r="AH210" s="8">
        <f t="shared" si="50"/>
        <v>1.0454834139430357E-3</v>
      </c>
      <c r="AI210" s="8">
        <f t="shared" ref="AI210:BK210" si="51">AI209/ 204690</f>
        <v>3.0533978210953148E-3</v>
      </c>
      <c r="AJ210" s="8">
        <f t="shared" si="51"/>
        <v>2.1789046851336167E-3</v>
      </c>
      <c r="AK210" s="8">
        <f t="shared" si="51"/>
        <v>8.4029508036543069E-4</v>
      </c>
      <c r="AL210" s="8">
        <f t="shared" si="51"/>
        <v>3.1755337339391273E-4</v>
      </c>
      <c r="AM210" s="8">
        <f t="shared" si="51"/>
        <v>7.1327373100786551E-4</v>
      </c>
      <c r="AN210" s="8">
        <f t="shared" si="51"/>
        <v>4.7926132199912061E-3</v>
      </c>
      <c r="AO210" s="8">
        <f t="shared" si="51"/>
        <v>2.784698812838927E-4</v>
      </c>
      <c r="AP210" s="8">
        <f t="shared" si="51"/>
        <v>5.4716888954028041E-4</v>
      </c>
      <c r="AQ210" s="8">
        <f t="shared" si="51"/>
        <v>4.4457472275147785E-4</v>
      </c>
      <c r="AR210" s="8">
        <f t="shared" si="51"/>
        <v>1.7099027798133764E-4</v>
      </c>
      <c r="AS210" s="8">
        <f t="shared" si="51"/>
        <v>1.3190678587131761E-4</v>
      </c>
      <c r="AT210" s="8">
        <f t="shared" si="51"/>
        <v>6.3510674678782548E-5</v>
      </c>
      <c r="AU210" s="8">
        <f t="shared" si="51"/>
        <v>8.3052420733792563E-5</v>
      </c>
      <c r="AV210" s="8">
        <f t="shared" si="51"/>
        <v>1.2213591284381261E-4</v>
      </c>
      <c r="AW210" s="8">
        <f t="shared" si="51"/>
        <v>4.6411646880648787E-4</v>
      </c>
      <c r="AX210" s="8">
        <f t="shared" si="51"/>
        <v>3.7129317504519028E-4</v>
      </c>
      <c r="AY210" s="8">
        <f t="shared" si="51"/>
        <v>6.8396111192535052E-5</v>
      </c>
      <c r="AZ210" s="8">
        <f t="shared" si="51"/>
        <v>8.7937857247545067E-5</v>
      </c>
      <c r="BA210" s="8">
        <f t="shared" si="51"/>
        <v>1.0259416678880258E-4</v>
      </c>
      <c r="BB210" s="8">
        <f t="shared" si="51"/>
        <v>2.1495920660511016E-4</v>
      </c>
      <c r="BC210" s="8">
        <f t="shared" si="51"/>
        <v>1.2213591284381261E-4</v>
      </c>
      <c r="BD210" s="8">
        <f t="shared" si="51"/>
        <v>1.7099027798133764E-4</v>
      </c>
      <c r="BE210" s="8">
        <f t="shared" si="51"/>
        <v>1.9053202403634766E-4</v>
      </c>
      <c r="BF210" s="8">
        <f t="shared" si="51"/>
        <v>6.9373198495285555E-4</v>
      </c>
      <c r="BG210" s="8">
        <f t="shared" si="51"/>
        <v>2.5404269871513019E-4</v>
      </c>
      <c r="BH210" s="8">
        <f t="shared" si="51"/>
        <v>6.2045043724656798E-4</v>
      </c>
      <c r="BI210" s="8">
        <f t="shared" si="51"/>
        <v>5.8625238165030044E-4</v>
      </c>
      <c r="BJ210" s="8">
        <f t="shared" si="51"/>
        <v>1.6610484146758513E-4</v>
      </c>
      <c r="BK210" s="8">
        <f t="shared" si="51"/>
        <v>3.0289706385265526E-4</v>
      </c>
    </row>
    <row r="211" spans="1:63" s="1" customFormat="1" ht="5.0999999999999996" customHeight="1" x14ac:dyDescent="0.2">
      <c r="B211" s="1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</row>
    <row r="212" spans="1:63" s="1" customFormat="1" ht="9.9" customHeight="1" x14ac:dyDescent="0.2">
      <c r="A212" s="3" t="s">
        <v>89</v>
      </c>
      <c r="B212" s="1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63" s="1" customFormat="1" ht="9.9" customHeight="1" x14ac:dyDescent="0.2">
      <c r="B213" s="10" t="s">
        <v>80</v>
      </c>
      <c r="C213" s="4">
        <v>104</v>
      </c>
      <c r="D213" s="4">
        <v>284</v>
      </c>
      <c r="E213" s="4">
        <v>168</v>
      </c>
      <c r="F213" s="4">
        <v>40953</v>
      </c>
      <c r="G213" s="4">
        <v>129</v>
      </c>
      <c r="H213" s="4">
        <v>57</v>
      </c>
      <c r="I213" s="4">
        <v>33</v>
      </c>
      <c r="J213" s="4">
        <v>127</v>
      </c>
      <c r="K213" s="4">
        <v>100</v>
      </c>
      <c r="L213" s="4">
        <v>11</v>
      </c>
      <c r="M213" s="4">
        <v>86</v>
      </c>
      <c r="N213" s="4">
        <v>3509</v>
      </c>
      <c r="O213" s="4">
        <v>296</v>
      </c>
      <c r="P213" s="4">
        <v>14</v>
      </c>
      <c r="Q213" s="4">
        <v>5196</v>
      </c>
      <c r="R213" s="4">
        <v>60</v>
      </c>
      <c r="S213" s="4">
        <v>36</v>
      </c>
      <c r="T213" s="4">
        <v>244</v>
      </c>
      <c r="U213" s="4">
        <v>34089</v>
      </c>
      <c r="V213" s="4">
        <v>1102</v>
      </c>
      <c r="W213" s="4">
        <v>973</v>
      </c>
      <c r="X213" s="4">
        <v>2817</v>
      </c>
      <c r="Y213" s="4">
        <v>247</v>
      </c>
      <c r="Z213" s="4">
        <v>64</v>
      </c>
      <c r="AA213" s="4">
        <v>176</v>
      </c>
      <c r="AB213" s="4">
        <v>16039</v>
      </c>
      <c r="AC213" s="4">
        <v>18</v>
      </c>
      <c r="AD213" s="4">
        <v>167</v>
      </c>
      <c r="AE213" s="4">
        <v>40</v>
      </c>
      <c r="AF213" s="4">
        <v>45819</v>
      </c>
      <c r="AG213" s="4">
        <v>17</v>
      </c>
      <c r="AH213" s="4">
        <v>367</v>
      </c>
      <c r="AI213" s="4">
        <v>2082</v>
      </c>
      <c r="AJ213" s="4">
        <v>333</v>
      </c>
      <c r="AK213" s="4">
        <v>134</v>
      </c>
      <c r="AL213" s="4">
        <v>26</v>
      </c>
      <c r="AM213" s="4">
        <v>94</v>
      </c>
      <c r="AN213" s="4">
        <v>950</v>
      </c>
      <c r="AO213" s="4">
        <v>23</v>
      </c>
      <c r="AP213" s="4">
        <v>55</v>
      </c>
      <c r="AQ213" s="4">
        <v>98</v>
      </c>
      <c r="AR213" s="4">
        <v>25</v>
      </c>
      <c r="AS213" s="4">
        <v>10</v>
      </c>
      <c r="AT213" s="4">
        <v>17</v>
      </c>
      <c r="AU213" s="4">
        <v>20</v>
      </c>
      <c r="AV213" s="4">
        <v>17</v>
      </c>
      <c r="AW213" s="4">
        <v>62</v>
      </c>
      <c r="AX213" s="4">
        <v>38</v>
      </c>
      <c r="AY213" s="4">
        <v>13</v>
      </c>
      <c r="AZ213" s="4">
        <v>17</v>
      </c>
      <c r="BA213" s="4">
        <v>25</v>
      </c>
      <c r="BB213" s="4">
        <v>45</v>
      </c>
      <c r="BC213" s="4">
        <v>18</v>
      </c>
      <c r="BD213" s="4">
        <v>22</v>
      </c>
      <c r="BE213" s="4">
        <v>22</v>
      </c>
      <c r="BF213" s="4">
        <v>110</v>
      </c>
      <c r="BG213" s="4">
        <v>58</v>
      </c>
      <c r="BH213" s="4">
        <v>313</v>
      </c>
      <c r="BI213" s="4">
        <v>198</v>
      </c>
      <c r="BJ213" s="4">
        <v>23</v>
      </c>
      <c r="BK213" s="4">
        <v>69</v>
      </c>
    </row>
    <row r="214" spans="1:63" s="1" customFormat="1" ht="9.9" customHeight="1" x14ac:dyDescent="0.2">
      <c r="A214" s="6" t="s">
        <v>15</v>
      </c>
      <c r="B214" s="10"/>
      <c r="C214" s="4">
        <v>104</v>
      </c>
      <c r="D214" s="4">
        <v>284</v>
      </c>
      <c r="E214" s="4">
        <v>168</v>
      </c>
      <c r="F214" s="4">
        <v>40953</v>
      </c>
      <c r="G214" s="4">
        <v>129</v>
      </c>
      <c r="H214" s="4">
        <v>57</v>
      </c>
      <c r="I214" s="4">
        <v>33</v>
      </c>
      <c r="J214" s="4">
        <v>127</v>
      </c>
      <c r="K214" s="4">
        <v>100</v>
      </c>
      <c r="L214" s="4">
        <v>11</v>
      </c>
      <c r="M214" s="4">
        <v>86</v>
      </c>
      <c r="N214" s="4">
        <v>3509</v>
      </c>
      <c r="O214" s="4">
        <v>296</v>
      </c>
      <c r="P214" s="4">
        <v>14</v>
      </c>
      <c r="Q214" s="4">
        <v>5196</v>
      </c>
      <c r="R214" s="4">
        <v>60</v>
      </c>
      <c r="S214" s="4">
        <v>36</v>
      </c>
      <c r="T214" s="4">
        <v>244</v>
      </c>
      <c r="U214" s="4">
        <v>34089</v>
      </c>
      <c r="V214" s="4">
        <v>1102</v>
      </c>
      <c r="W214" s="4">
        <v>973</v>
      </c>
      <c r="X214" s="4">
        <v>2817</v>
      </c>
      <c r="Y214" s="4">
        <v>247</v>
      </c>
      <c r="Z214" s="4">
        <v>64</v>
      </c>
      <c r="AA214" s="4">
        <v>176</v>
      </c>
      <c r="AB214" s="4">
        <v>16039</v>
      </c>
      <c r="AC214" s="4">
        <v>18</v>
      </c>
      <c r="AD214" s="4">
        <v>167</v>
      </c>
      <c r="AE214" s="4">
        <v>40</v>
      </c>
      <c r="AF214" s="4">
        <v>45819</v>
      </c>
      <c r="AG214" s="4">
        <v>17</v>
      </c>
      <c r="AH214" s="4">
        <v>367</v>
      </c>
      <c r="AI214" s="4">
        <v>2082</v>
      </c>
      <c r="AJ214" s="4">
        <v>333</v>
      </c>
      <c r="AK214" s="4">
        <v>134</v>
      </c>
      <c r="AL214" s="4">
        <v>26</v>
      </c>
      <c r="AM214" s="4">
        <v>94</v>
      </c>
      <c r="AN214" s="4">
        <v>950</v>
      </c>
      <c r="AO214" s="4">
        <v>23</v>
      </c>
      <c r="AP214" s="4">
        <v>55</v>
      </c>
      <c r="AQ214" s="4">
        <v>98</v>
      </c>
      <c r="AR214" s="4">
        <v>25</v>
      </c>
      <c r="AS214" s="4">
        <v>10</v>
      </c>
      <c r="AT214" s="4">
        <v>17</v>
      </c>
      <c r="AU214" s="4">
        <v>20</v>
      </c>
      <c r="AV214" s="4">
        <v>17</v>
      </c>
      <c r="AW214" s="4">
        <v>62</v>
      </c>
      <c r="AX214" s="4">
        <v>38</v>
      </c>
      <c r="AY214" s="4">
        <v>13</v>
      </c>
      <c r="AZ214" s="4">
        <v>17</v>
      </c>
      <c r="BA214" s="4">
        <v>25</v>
      </c>
      <c r="BB214" s="4">
        <v>45</v>
      </c>
      <c r="BC214" s="4">
        <v>18</v>
      </c>
      <c r="BD214" s="4">
        <v>22</v>
      </c>
      <c r="BE214" s="4">
        <v>22</v>
      </c>
      <c r="BF214" s="4">
        <v>110</v>
      </c>
      <c r="BG214" s="4">
        <v>58</v>
      </c>
      <c r="BH214" s="4">
        <v>313</v>
      </c>
      <c r="BI214" s="4">
        <v>198</v>
      </c>
      <c r="BJ214" s="4">
        <v>23</v>
      </c>
      <c r="BK214" s="4">
        <v>69</v>
      </c>
    </row>
    <row r="215" spans="1:63" s="7" customFormat="1" ht="9.9" customHeight="1" x14ac:dyDescent="0.2">
      <c r="B215" s="11" t="s">
        <v>16</v>
      </c>
      <c r="C215" s="8">
        <f t="shared" ref="C215:AH215" si="52">C214/ 158259</f>
        <v>6.5715062018589776E-4</v>
      </c>
      <c r="D215" s="8">
        <f t="shared" si="52"/>
        <v>1.794526693584567E-3</v>
      </c>
      <c r="E215" s="8">
        <f t="shared" si="52"/>
        <v>1.0615510018387581E-3</v>
      </c>
      <c r="F215" s="8">
        <f t="shared" si="52"/>
        <v>0.25877201296608726</v>
      </c>
      <c r="G215" s="8">
        <f t="shared" si="52"/>
        <v>8.1511951926904627E-4</v>
      </c>
      <c r="H215" s="8">
        <f t="shared" si="52"/>
        <v>3.6016908990957862E-4</v>
      </c>
      <c r="I215" s="8">
        <f t="shared" si="52"/>
        <v>2.0851894678975604E-4</v>
      </c>
      <c r="J215" s="8">
        <f t="shared" si="52"/>
        <v>8.0248200734239447E-4</v>
      </c>
      <c r="K215" s="8">
        <f t="shared" si="52"/>
        <v>6.3187559633259404E-4</v>
      </c>
      <c r="L215" s="8">
        <f t="shared" si="52"/>
        <v>6.9506315596585346E-5</v>
      </c>
      <c r="M215" s="8">
        <f t="shared" si="52"/>
        <v>5.4341301284603085E-4</v>
      </c>
      <c r="N215" s="8">
        <f t="shared" si="52"/>
        <v>2.2172514675310725E-2</v>
      </c>
      <c r="O215" s="8">
        <f t="shared" si="52"/>
        <v>1.8703517651444783E-3</v>
      </c>
      <c r="P215" s="8">
        <f t="shared" si="52"/>
        <v>8.8462583486563165E-5</v>
      </c>
      <c r="Q215" s="8">
        <f t="shared" si="52"/>
        <v>3.2832255985441587E-2</v>
      </c>
      <c r="R215" s="8">
        <f t="shared" si="52"/>
        <v>3.7912535779955644E-4</v>
      </c>
      <c r="S215" s="8">
        <f t="shared" si="52"/>
        <v>2.2747521467973386E-4</v>
      </c>
      <c r="T215" s="8">
        <f t="shared" si="52"/>
        <v>1.5417764550515294E-3</v>
      </c>
      <c r="U215" s="8">
        <f t="shared" si="52"/>
        <v>0.21540007203381797</v>
      </c>
      <c r="V215" s="8">
        <f t="shared" si="52"/>
        <v>6.9632690715851859E-3</v>
      </c>
      <c r="W215" s="8">
        <f t="shared" si="52"/>
        <v>6.1481495523161402E-3</v>
      </c>
      <c r="X215" s="8">
        <f t="shared" si="52"/>
        <v>1.7799935548689173E-2</v>
      </c>
      <c r="Y215" s="8">
        <f t="shared" si="52"/>
        <v>1.5607327229415072E-3</v>
      </c>
      <c r="Z215" s="8">
        <f t="shared" si="52"/>
        <v>4.0440038165286021E-4</v>
      </c>
      <c r="AA215" s="8">
        <f t="shared" si="52"/>
        <v>1.1121010495453655E-3</v>
      </c>
      <c r="AB215" s="8">
        <f t="shared" si="52"/>
        <v>0.10134652689578476</v>
      </c>
      <c r="AC215" s="8">
        <f t="shared" si="52"/>
        <v>1.1373760733986693E-4</v>
      </c>
      <c r="AD215" s="8">
        <f t="shared" si="52"/>
        <v>1.0552322458754321E-3</v>
      </c>
      <c r="AE215" s="8">
        <f t="shared" si="52"/>
        <v>2.5275023853303761E-4</v>
      </c>
      <c r="AF215" s="8">
        <f t="shared" si="52"/>
        <v>0.28951907948363126</v>
      </c>
      <c r="AG215" s="8">
        <f t="shared" si="52"/>
        <v>1.0741885137654098E-4</v>
      </c>
      <c r="AH215" s="8">
        <f t="shared" si="52"/>
        <v>2.3189834385406202E-3</v>
      </c>
      <c r="AI215" s="8">
        <f t="shared" ref="AI215:BK215" si="53">AI214/ 158259</f>
        <v>1.3155649915644607E-2</v>
      </c>
      <c r="AJ215" s="8">
        <f t="shared" si="53"/>
        <v>2.1041457357875381E-3</v>
      </c>
      <c r="AK215" s="8">
        <f t="shared" si="53"/>
        <v>8.4671329908567606E-4</v>
      </c>
      <c r="AL215" s="8">
        <f t="shared" si="53"/>
        <v>1.6428765504647444E-4</v>
      </c>
      <c r="AM215" s="8">
        <f t="shared" si="53"/>
        <v>5.939630605526384E-4</v>
      </c>
      <c r="AN215" s="8">
        <f t="shared" si="53"/>
        <v>6.0028181651596429E-3</v>
      </c>
      <c r="AO215" s="8">
        <f t="shared" si="53"/>
        <v>1.4533138715649662E-4</v>
      </c>
      <c r="AP215" s="8">
        <f t="shared" si="53"/>
        <v>3.475315779829267E-4</v>
      </c>
      <c r="AQ215" s="8">
        <f t="shared" si="53"/>
        <v>6.1923808440594212E-4</v>
      </c>
      <c r="AR215" s="8">
        <f t="shared" si="53"/>
        <v>1.5796889908314851E-4</v>
      </c>
      <c r="AS215" s="8">
        <f t="shared" si="53"/>
        <v>6.3187559633259401E-5</v>
      </c>
      <c r="AT215" s="8">
        <f t="shared" si="53"/>
        <v>1.0741885137654098E-4</v>
      </c>
      <c r="AU215" s="8">
        <f t="shared" si="53"/>
        <v>1.263751192665188E-4</v>
      </c>
      <c r="AV215" s="8">
        <f t="shared" si="53"/>
        <v>1.0741885137654098E-4</v>
      </c>
      <c r="AW215" s="8">
        <f t="shared" si="53"/>
        <v>3.917628697262083E-4</v>
      </c>
      <c r="AX215" s="8">
        <f t="shared" si="53"/>
        <v>2.4011272660638574E-4</v>
      </c>
      <c r="AY215" s="8">
        <f t="shared" si="53"/>
        <v>8.214382752323722E-5</v>
      </c>
      <c r="AZ215" s="8">
        <f t="shared" si="53"/>
        <v>1.0741885137654098E-4</v>
      </c>
      <c r="BA215" s="8">
        <f t="shared" si="53"/>
        <v>1.5796889908314851E-4</v>
      </c>
      <c r="BB215" s="8">
        <f t="shared" si="53"/>
        <v>2.8434401834966734E-4</v>
      </c>
      <c r="BC215" s="8">
        <f t="shared" si="53"/>
        <v>1.1373760733986693E-4</v>
      </c>
      <c r="BD215" s="8">
        <f t="shared" si="53"/>
        <v>1.3901263119317069E-4</v>
      </c>
      <c r="BE215" s="8">
        <f t="shared" si="53"/>
        <v>1.3901263119317069E-4</v>
      </c>
      <c r="BF215" s="8">
        <f t="shared" si="53"/>
        <v>6.950631559658534E-4</v>
      </c>
      <c r="BG215" s="8">
        <f t="shared" si="53"/>
        <v>3.6648784587290452E-4</v>
      </c>
      <c r="BH215" s="8">
        <f t="shared" si="53"/>
        <v>1.9777706165210194E-3</v>
      </c>
      <c r="BI215" s="8">
        <f t="shared" si="53"/>
        <v>1.2511136807385362E-3</v>
      </c>
      <c r="BJ215" s="8">
        <f t="shared" si="53"/>
        <v>1.4533138715649662E-4</v>
      </c>
      <c r="BK215" s="8">
        <f t="shared" si="53"/>
        <v>4.3599416146948989E-4</v>
      </c>
    </row>
    <row r="216" spans="1:63" s="1" customFormat="1" ht="5.0999999999999996" customHeight="1" x14ac:dyDescent="0.2">
      <c r="B216" s="1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63" s="1" customFormat="1" ht="9.9" customHeight="1" x14ac:dyDescent="0.2">
      <c r="A217" s="3" t="s">
        <v>90</v>
      </c>
      <c r="B217" s="1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63" s="1" customFormat="1" ht="9.9" customHeight="1" x14ac:dyDescent="0.2">
      <c r="B218" s="10" t="s">
        <v>80</v>
      </c>
      <c r="C218" s="4">
        <v>146</v>
      </c>
      <c r="D218" s="4">
        <v>331</v>
      </c>
      <c r="E218" s="4">
        <v>379</v>
      </c>
      <c r="F218" s="4">
        <v>47553</v>
      </c>
      <c r="G218" s="4">
        <v>113</v>
      </c>
      <c r="H218" s="4">
        <v>48</v>
      </c>
      <c r="I218" s="4">
        <v>82</v>
      </c>
      <c r="J218" s="4">
        <v>215</v>
      </c>
      <c r="K218" s="4">
        <v>16</v>
      </c>
      <c r="L218" s="4">
        <v>35</v>
      </c>
      <c r="M218" s="4">
        <v>131</v>
      </c>
      <c r="N218" s="4">
        <v>5252</v>
      </c>
      <c r="O218" s="4">
        <v>232</v>
      </c>
      <c r="P218" s="4">
        <v>14</v>
      </c>
      <c r="Q218" s="4">
        <v>6394</v>
      </c>
      <c r="R218" s="4">
        <v>33</v>
      </c>
      <c r="S218" s="4">
        <v>56</v>
      </c>
      <c r="T218" s="4">
        <v>127</v>
      </c>
      <c r="U218" s="4">
        <v>41471</v>
      </c>
      <c r="V218" s="4">
        <v>584</v>
      </c>
      <c r="W218" s="4">
        <v>948</v>
      </c>
      <c r="X218" s="4">
        <v>2378</v>
      </c>
      <c r="Y218" s="4">
        <v>1234</v>
      </c>
      <c r="Z218" s="4">
        <v>80</v>
      </c>
      <c r="AA218" s="4">
        <v>1437</v>
      </c>
      <c r="AB218" s="4">
        <v>7577</v>
      </c>
      <c r="AC218" s="4">
        <v>15</v>
      </c>
      <c r="AD218" s="4">
        <v>263</v>
      </c>
      <c r="AE218" s="4">
        <v>40</v>
      </c>
      <c r="AF218" s="4">
        <v>31788</v>
      </c>
      <c r="AG218" s="4">
        <v>41</v>
      </c>
      <c r="AH218" s="4">
        <v>51</v>
      </c>
      <c r="AI218" s="4">
        <v>156</v>
      </c>
      <c r="AJ218" s="4">
        <v>382</v>
      </c>
      <c r="AK218" s="4">
        <v>153</v>
      </c>
      <c r="AL218" s="4">
        <v>74</v>
      </c>
      <c r="AM218" s="4">
        <v>105</v>
      </c>
      <c r="AN218" s="4">
        <v>873</v>
      </c>
      <c r="AO218" s="4">
        <v>18</v>
      </c>
      <c r="AP218" s="4">
        <v>58</v>
      </c>
      <c r="AQ218" s="4">
        <v>50</v>
      </c>
      <c r="AR218" s="4">
        <v>25</v>
      </c>
      <c r="AS218" s="4">
        <v>3</v>
      </c>
      <c r="AT218" s="4">
        <v>4</v>
      </c>
      <c r="AU218" s="4">
        <v>10</v>
      </c>
      <c r="AV218" s="4">
        <v>56</v>
      </c>
      <c r="AW218" s="4">
        <v>59</v>
      </c>
      <c r="AX218" s="4">
        <v>20</v>
      </c>
      <c r="AY218" s="4">
        <v>37</v>
      </c>
      <c r="AZ218" s="4">
        <v>43</v>
      </c>
      <c r="BA218" s="4">
        <v>25</v>
      </c>
      <c r="BB218" s="4">
        <v>30</v>
      </c>
      <c r="BC218" s="4">
        <v>21</v>
      </c>
      <c r="BD218" s="4">
        <v>25</v>
      </c>
      <c r="BE218" s="4">
        <v>34</v>
      </c>
      <c r="BF218" s="4">
        <v>23</v>
      </c>
      <c r="BG218" s="4">
        <v>29</v>
      </c>
      <c r="BH218" s="4">
        <v>122</v>
      </c>
      <c r="BI218" s="4">
        <v>126</v>
      </c>
      <c r="BJ218" s="4">
        <v>41</v>
      </c>
      <c r="BK218" s="4">
        <v>178</v>
      </c>
    </row>
    <row r="219" spans="1:63" s="1" customFormat="1" ht="9.9" customHeight="1" x14ac:dyDescent="0.2">
      <c r="B219" s="10" t="s">
        <v>82</v>
      </c>
      <c r="C219" s="4">
        <v>12</v>
      </c>
      <c r="D219" s="4">
        <v>25</v>
      </c>
      <c r="E219" s="4">
        <v>17</v>
      </c>
      <c r="F219" s="4">
        <v>8270</v>
      </c>
      <c r="G219" s="4">
        <v>36</v>
      </c>
      <c r="H219" s="4">
        <v>15</v>
      </c>
      <c r="I219" s="4">
        <v>3</v>
      </c>
      <c r="J219" s="4">
        <v>10</v>
      </c>
      <c r="K219" s="4">
        <v>2</v>
      </c>
      <c r="L219" s="4">
        <v>3</v>
      </c>
      <c r="M219" s="4">
        <v>11</v>
      </c>
      <c r="N219" s="4">
        <v>831</v>
      </c>
      <c r="O219" s="4">
        <v>37</v>
      </c>
      <c r="P219" s="4">
        <v>6</v>
      </c>
      <c r="Q219" s="4">
        <v>1057</v>
      </c>
      <c r="R219" s="4">
        <v>2</v>
      </c>
      <c r="S219" s="4">
        <v>6</v>
      </c>
      <c r="T219" s="4">
        <v>25</v>
      </c>
      <c r="U219" s="4">
        <v>6520</v>
      </c>
      <c r="V219" s="4">
        <v>138</v>
      </c>
      <c r="W219" s="4">
        <v>186</v>
      </c>
      <c r="X219" s="4">
        <v>287</v>
      </c>
      <c r="Y219" s="4">
        <v>79</v>
      </c>
      <c r="Z219" s="4">
        <v>13</v>
      </c>
      <c r="AA219" s="4">
        <v>23</v>
      </c>
      <c r="AB219" s="4">
        <v>7915</v>
      </c>
      <c r="AC219" s="4">
        <v>6</v>
      </c>
      <c r="AD219" s="4">
        <v>49</v>
      </c>
      <c r="AE219" s="4">
        <v>14</v>
      </c>
      <c r="AF219" s="4">
        <v>13195</v>
      </c>
      <c r="AG219" s="4">
        <v>9</v>
      </c>
      <c r="AH219" s="4">
        <v>13</v>
      </c>
      <c r="AI219" s="4">
        <v>53</v>
      </c>
      <c r="AJ219" s="4">
        <v>72</v>
      </c>
      <c r="AK219" s="4">
        <v>39</v>
      </c>
      <c r="AL219" s="4">
        <v>10</v>
      </c>
      <c r="AM219" s="4">
        <v>28</v>
      </c>
      <c r="AN219" s="4">
        <v>140</v>
      </c>
      <c r="AO219" s="4">
        <v>3</v>
      </c>
      <c r="AP219" s="4">
        <v>28</v>
      </c>
      <c r="AQ219" s="4">
        <v>9</v>
      </c>
      <c r="AR219" s="4">
        <v>7</v>
      </c>
      <c r="AS219" s="4">
        <v>0</v>
      </c>
      <c r="AT219" s="4">
        <v>0</v>
      </c>
      <c r="AU219" s="4">
        <v>2</v>
      </c>
      <c r="AV219" s="4">
        <v>10</v>
      </c>
      <c r="AW219" s="4">
        <v>29</v>
      </c>
      <c r="AX219" s="4">
        <v>10</v>
      </c>
      <c r="AY219" s="4">
        <v>3</v>
      </c>
      <c r="AZ219" s="4">
        <v>3</v>
      </c>
      <c r="BA219" s="4">
        <v>4</v>
      </c>
      <c r="BB219" s="4">
        <v>6</v>
      </c>
      <c r="BC219" s="4">
        <v>3</v>
      </c>
      <c r="BD219" s="4">
        <v>8</v>
      </c>
      <c r="BE219" s="4">
        <v>5</v>
      </c>
      <c r="BF219" s="4">
        <v>6</v>
      </c>
      <c r="BG219" s="4">
        <v>4</v>
      </c>
      <c r="BH219" s="4">
        <v>24</v>
      </c>
      <c r="BI219" s="4">
        <v>12</v>
      </c>
      <c r="BJ219" s="4">
        <v>2</v>
      </c>
      <c r="BK219" s="4">
        <v>10</v>
      </c>
    </row>
    <row r="220" spans="1:63" s="1" customFormat="1" ht="9.9" customHeight="1" x14ac:dyDescent="0.2">
      <c r="A220" s="6" t="s">
        <v>15</v>
      </c>
      <c r="B220" s="10"/>
      <c r="C220" s="4">
        <v>158</v>
      </c>
      <c r="D220" s="4">
        <v>356</v>
      </c>
      <c r="E220" s="4">
        <v>396</v>
      </c>
      <c r="F220" s="4">
        <v>55823</v>
      </c>
      <c r="G220" s="4">
        <v>149</v>
      </c>
      <c r="H220" s="4">
        <v>63</v>
      </c>
      <c r="I220" s="4">
        <v>85</v>
      </c>
      <c r="J220" s="4">
        <v>225</v>
      </c>
      <c r="K220" s="4">
        <v>18</v>
      </c>
      <c r="L220" s="4">
        <v>38</v>
      </c>
      <c r="M220" s="4">
        <v>142</v>
      </c>
      <c r="N220" s="4">
        <v>6083</v>
      </c>
      <c r="O220" s="4">
        <v>269</v>
      </c>
      <c r="P220" s="4">
        <v>20</v>
      </c>
      <c r="Q220" s="4">
        <v>7451</v>
      </c>
      <c r="R220" s="4">
        <v>35</v>
      </c>
      <c r="S220" s="4">
        <v>62</v>
      </c>
      <c r="T220" s="4">
        <v>152</v>
      </c>
      <c r="U220" s="4">
        <v>47991</v>
      </c>
      <c r="V220" s="4">
        <v>722</v>
      </c>
      <c r="W220" s="4">
        <v>1134</v>
      </c>
      <c r="X220" s="4">
        <v>2665</v>
      </c>
      <c r="Y220" s="4">
        <v>1313</v>
      </c>
      <c r="Z220" s="4">
        <v>93</v>
      </c>
      <c r="AA220" s="4">
        <v>1460</v>
      </c>
      <c r="AB220" s="4">
        <v>15492</v>
      </c>
      <c r="AC220" s="4">
        <v>21</v>
      </c>
      <c r="AD220" s="4">
        <v>312</v>
      </c>
      <c r="AE220" s="4">
        <v>54</v>
      </c>
      <c r="AF220" s="4">
        <v>44983</v>
      </c>
      <c r="AG220" s="4">
        <v>50</v>
      </c>
      <c r="AH220" s="4">
        <v>64</v>
      </c>
      <c r="AI220" s="4">
        <v>209</v>
      </c>
      <c r="AJ220" s="4">
        <v>454</v>
      </c>
      <c r="AK220" s="4">
        <v>192</v>
      </c>
      <c r="AL220" s="4">
        <v>84</v>
      </c>
      <c r="AM220" s="4">
        <v>133</v>
      </c>
      <c r="AN220" s="4">
        <v>1013</v>
      </c>
      <c r="AO220" s="4">
        <v>21</v>
      </c>
      <c r="AP220" s="4">
        <v>86</v>
      </c>
      <c r="AQ220" s="4">
        <v>59</v>
      </c>
      <c r="AR220" s="4">
        <v>32</v>
      </c>
      <c r="AS220" s="4">
        <v>3</v>
      </c>
      <c r="AT220" s="4">
        <v>4</v>
      </c>
      <c r="AU220" s="4">
        <v>12</v>
      </c>
      <c r="AV220" s="4">
        <v>66</v>
      </c>
      <c r="AW220" s="4">
        <v>88</v>
      </c>
      <c r="AX220" s="4">
        <v>30</v>
      </c>
      <c r="AY220" s="4">
        <v>40</v>
      </c>
      <c r="AZ220" s="4">
        <v>46</v>
      </c>
      <c r="BA220" s="4">
        <v>29</v>
      </c>
      <c r="BB220" s="4">
        <v>36</v>
      </c>
      <c r="BC220" s="4">
        <v>24</v>
      </c>
      <c r="BD220" s="4">
        <v>33</v>
      </c>
      <c r="BE220" s="4">
        <v>39</v>
      </c>
      <c r="BF220" s="4">
        <v>29</v>
      </c>
      <c r="BG220" s="4">
        <v>33</v>
      </c>
      <c r="BH220" s="4">
        <v>146</v>
      </c>
      <c r="BI220" s="4">
        <v>138</v>
      </c>
      <c r="BJ220" s="4">
        <v>43</v>
      </c>
      <c r="BK220" s="4">
        <v>188</v>
      </c>
    </row>
    <row r="221" spans="1:63" s="7" customFormat="1" ht="9.9" customHeight="1" x14ac:dyDescent="0.2">
      <c r="B221" s="11" t="s">
        <v>16</v>
      </c>
      <c r="C221" s="8">
        <f t="shared" ref="C221:AH221" si="54">C220/ 191263</f>
        <v>8.2608763848731855E-4</v>
      </c>
      <c r="D221" s="8">
        <f t="shared" si="54"/>
        <v>1.8613113879840848E-3</v>
      </c>
      <c r="E221" s="8">
        <f t="shared" si="54"/>
        <v>2.0704474989935323E-3</v>
      </c>
      <c r="F221" s="8">
        <f t="shared" si="54"/>
        <v>0.29186512812200999</v>
      </c>
      <c r="G221" s="8">
        <f t="shared" si="54"/>
        <v>7.7903201351019278E-4</v>
      </c>
      <c r="H221" s="8">
        <f t="shared" si="54"/>
        <v>3.2938937483988019E-4</v>
      </c>
      <c r="I221" s="8">
        <f t="shared" si="54"/>
        <v>4.4441423589507644E-4</v>
      </c>
      <c r="J221" s="8">
        <f t="shared" si="54"/>
        <v>1.1763906244281436E-3</v>
      </c>
      <c r="K221" s="8">
        <f t="shared" si="54"/>
        <v>9.4111249954251477E-5</v>
      </c>
      <c r="L221" s="8">
        <f t="shared" si="54"/>
        <v>1.9867930545897533E-4</v>
      </c>
      <c r="M221" s="8">
        <f t="shared" si="54"/>
        <v>7.4243319408353941E-4</v>
      </c>
      <c r="N221" s="8">
        <f t="shared" si="54"/>
        <v>3.180437408176176E-2</v>
      </c>
      <c r="O221" s="8">
        <f t="shared" si="54"/>
        <v>1.4064403465385358E-3</v>
      </c>
      <c r="P221" s="8">
        <f t="shared" si="54"/>
        <v>1.0456805550472386E-4</v>
      </c>
      <c r="Q221" s="8">
        <f t="shared" si="54"/>
        <v>3.8956829078284877E-2</v>
      </c>
      <c r="R221" s="8">
        <f t="shared" si="54"/>
        <v>1.8299409713326675E-4</v>
      </c>
      <c r="S221" s="8">
        <f t="shared" si="54"/>
        <v>3.2416097206464399E-4</v>
      </c>
      <c r="T221" s="8">
        <f t="shared" si="54"/>
        <v>7.9471722183590133E-4</v>
      </c>
      <c r="U221" s="8">
        <f t="shared" si="54"/>
        <v>0.25091627758636015</v>
      </c>
      <c r="V221" s="8">
        <f t="shared" si="54"/>
        <v>3.7749068037205313E-3</v>
      </c>
      <c r="W221" s="8">
        <f t="shared" si="54"/>
        <v>5.9290087471178428E-3</v>
      </c>
      <c r="X221" s="8">
        <f t="shared" si="54"/>
        <v>1.3933693396004455E-2</v>
      </c>
      <c r="Y221" s="8">
        <f t="shared" si="54"/>
        <v>6.8648928438851215E-3</v>
      </c>
      <c r="Z221" s="8">
        <f t="shared" si="54"/>
        <v>4.8624145809696595E-4</v>
      </c>
      <c r="AA221" s="8">
        <f t="shared" si="54"/>
        <v>7.6334680518448418E-3</v>
      </c>
      <c r="AB221" s="8">
        <f t="shared" si="54"/>
        <v>8.0998415793959097E-2</v>
      </c>
      <c r="AC221" s="8">
        <f t="shared" si="54"/>
        <v>1.0979645827996006E-4</v>
      </c>
      <c r="AD221" s="8">
        <f t="shared" si="54"/>
        <v>1.6312616658736923E-3</v>
      </c>
      <c r="AE221" s="8">
        <f t="shared" si="54"/>
        <v>2.8233374986275442E-4</v>
      </c>
      <c r="AF221" s="8">
        <f t="shared" si="54"/>
        <v>0.23518924203844968</v>
      </c>
      <c r="AG221" s="8">
        <f t="shared" si="54"/>
        <v>2.6142013876180966E-4</v>
      </c>
      <c r="AH221" s="8">
        <f t="shared" si="54"/>
        <v>3.3461777761511634E-4</v>
      </c>
      <c r="AI221" s="8">
        <f t="shared" ref="AI221:BK221" si="55">AI220/ 191263</f>
        <v>1.0927361800243643E-3</v>
      </c>
      <c r="AJ221" s="8">
        <f t="shared" si="55"/>
        <v>2.3736948599572317E-3</v>
      </c>
      <c r="AK221" s="8">
        <f t="shared" si="55"/>
        <v>1.003853332845349E-3</v>
      </c>
      <c r="AL221" s="8">
        <f t="shared" si="55"/>
        <v>4.3918583311984024E-4</v>
      </c>
      <c r="AM221" s="8">
        <f t="shared" si="55"/>
        <v>6.9537756910641364E-4</v>
      </c>
      <c r="AN221" s="8">
        <f t="shared" si="55"/>
        <v>5.2963720113142635E-3</v>
      </c>
      <c r="AO221" s="8">
        <f t="shared" si="55"/>
        <v>1.0979645827996006E-4</v>
      </c>
      <c r="AP221" s="8">
        <f t="shared" si="55"/>
        <v>4.4964263867031259E-4</v>
      </c>
      <c r="AQ221" s="8">
        <f t="shared" si="55"/>
        <v>3.0847576373893538E-4</v>
      </c>
      <c r="AR221" s="8">
        <f t="shared" si="55"/>
        <v>1.6730888880755817E-4</v>
      </c>
      <c r="AS221" s="8">
        <f t="shared" si="55"/>
        <v>1.5685208325708578E-5</v>
      </c>
      <c r="AT221" s="8">
        <f t="shared" si="55"/>
        <v>2.0913611100944771E-5</v>
      </c>
      <c r="AU221" s="8">
        <f t="shared" si="55"/>
        <v>6.2740833302834314E-5</v>
      </c>
      <c r="AV221" s="8">
        <f t="shared" si="55"/>
        <v>3.4507458316558875E-4</v>
      </c>
      <c r="AW221" s="8">
        <f t="shared" si="55"/>
        <v>4.6009944422078499E-4</v>
      </c>
      <c r="AX221" s="8">
        <f t="shared" si="55"/>
        <v>1.5685208325708579E-4</v>
      </c>
      <c r="AY221" s="8">
        <f t="shared" si="55"/>
        <v>2.0913611100944771E-4</v>
      </c>
      <c r="AZ221" s="8">
        <f t="shared" si="55"/>
        <v>2.4050652766086488E-4</v>
      </c>
      <c r="BA221" s="8">
        <f t="shared" si="55"/>
        <v>1.5162368048184959E-4</v>
      </c>
      <c r="BB221" s="8">
        <f t="shared" si="55"/>
        <v>1.8822249990850295E-4</v>
      </c>
      <c r="BC221" s="8">
        <f t="shared" si="55"/>
        <v>1.2548166660566863E-4</v>
      </c>
      <c r="BD221" s="8">
        <f t="shared" si="55"/>
        <v>1.7253729158279437E-4</v>
      </c>
      <c r="BE221" s="8">
        <f t="shared" si="55"/>
        <v>2.0390770823421154E-4</v>
      </c>
      <c r="BF221" s="8">
        <f t="shared" si="55"/>
        <v>1.5162368048184959E-4</v>
      </c>
      <c r="BG221" s="8">
        <f t="shared" si="55"/>
        <v>1.7253729158279437E-4</v>
      </c>
      <c r="BH221" s="8">
        <f t="shared" si="55"/>
        <v>7.6334680518448422E-4</v>
      </c>
      <c r="BI221" s="8">
        <f t="shared" si="55"/>
        <v>7.215195829825946E-4</v>
      </c>
      <c r="BJ221" s="8">
        <f t="shared" si="55"/>
        <v>2.2482131933515629E-4</v>
      </c>
      <c r="BK221" s="8">
        <f t="shared" si="55"/>
        <v>9.8293972174440421E-4</v>
      </c>
    </row>
    <row r="222" spans="1:63" s="1" customFormat="1" ht="5.0999999999999996" customHeight="1" x14ac:dyDescent="0.2">
      <c r="B222" s="1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63" s="1" customFormat="1" ht="9.9" customHeight="1" x14ac:dyDescent="0.2">
      <c r="A223" s="3" t="s">
        <v>91</v>
      </c>
      <c r="B223" s="1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63" s="1" customFormat="1" ht="9.9" customHeight="1" x14ac:dyDescent="0.2">
      <c r="B224" s="10" t="s">
        <v>80</v>
      </c>
      <c r="C224" s="4">
        <v>108</v>
      </c>
      <c r="D224" s="4">
        <v>392</v>
      </c>
      <c r="E224" s="4">
        <v>382</v>
      </c>
      <c r="F224" s="4">
        <v>45014</v>
      </c>
      <c r="G224" s="4">
        <v>148</v>
      </c>
      <c r="H224" s="4">
        <v>70</v>
      </c>
      <c r="I224" s="4">
        <v>66</v>
      </c>
      <c r="J224" s="4">
        <v>114</v>
      </c>
      <c r="K224" s="4">
        <v>8</v>
      </c>
      <c r="L224" s="4">
        <v>43</v>
      </c>
      <c r="M224" s="4">
        <v>59</v>
      </c>
      <c r="N224" s="4">
        <v>3256</v>
      </c>
      <c r="O224" s="4">
        <v>337</v>
      </c>
      <c r="P224" s="4">
        <v>18</v>
      </c>
      <c r="Q224" s="4">
        <v>4781</v>
      </c>
      <c r="R224" s="4">
        <v>45</v>
      </c>
      <c r="S224" s="4">
        <v>16</v>
      </c>
      <c r="T224" s="4">
        <v>1414</v>
      </c>
      <c r="U224" s="4">
        <v>33340</v>
      </c>
      <c r="V224" s="4">
        <v>289</v>
      </c>
      <c r="W224" s="4">
        <v>740</v>
      </c>
      <c r="X224" s="4">
        <v>3987</v>
      </c>
      <c r="Y224" s="4">
        <v>214</v>
      </c>
      <c r="Z224" s="4">
        <v>57</v>
      </c>
      <c r="AA224" s="4">
        <v>526</v>
      </c>
      <c r="AB224" s="4">
        <v>7990</v>
      </c>
      <c r="AC224" s="4">
        <v>15</v>
      </c>
      <c r="AD224" s="4">
        <v>175</v>
      </c>
      <c r="AE224" s="4">
        <v>50</v>
      </c>
      <c r="AF224" s="4">
        <v>20608</v>
      </c>
      <c r="AG224" s="4">
        <v>63</v>
      </c>
      <c r="AH224" s="4">
        <v>69</v>
      </c>
      <c r="AI224" s="4">
        <v>266</v>
      </c>
      <c r="AJ224" s="4">
        <v>703</v>
      </c>
      <c r="AK224" s="4">
        <v>177</v>
      </c>
      <c r="AL224" s="4">
        <v>50</v>
      </c>
      <c r="AM224" s="4">
        <v>119</v>
      </c>
      <c r="AN224" s="4">
        <v>1169</v>
      </c>
      <c r="AO224" s="4">
        <v>27</v>
      </c>
      <c r="AP224" s="4">
        <v>57</v>
      </c>
      <c r="AQ224" s="4">
        <v>41</v>
      </c>
      <c r="AR224" s="4">
        <v>16</v>
      </c>
      <c r="AS224" s="4">
        <v>7</v>
      </c>
      <c r="AT224" s="4">
        <v>2</v>
      </c>
      <c r="AU224" s="4">
        <v>4</v>
      </c>
      <c r="AV224" s="4">
        <v>27</v>
      </c>
      <c r="AW224" s="4">
        <v>31</v>
      </c>
      <c r="AX224" s="4">
        <v>28</v>
      </c>
      <c r="AY224" s="4">
        <v>32</v>
      </c>
      <c r="AZ224" s="4">
        <v>21</v>
      </c>
      <c r="BA224" s="4">
        <v>17</v>
      </c>
      <c r="BB224" s="4">
        <v>39</v>
      </c>
      <c r="BC224" s="4">
        <v>27</v>
      </c>
      <c r="BD224" s="4">
        <v>29</v>
      </c>
      <c r="BE224" s="4">
        <v>46</v>
      </c>
      <c r="BF224" s="4">
        <v>196</v>
      </c>
      <c r="BG224" s="4">
        <v>164</v>
      </c>
      <c r="BH224" s="4">
        <v>569</v>
      </c>
      <c r="BI224" s="4">
        <v>603</v>
      </c>
      <c r="BJ224" s="4">
        <v>21</v>
      </c>
      <c r="BK224" s="4">
        <v>52</v>
      </c>
    </row>
    <row r="225" spans="1:63" s="1" customFormat="1" ht="9.9" customHeight="1" x14ac:dyDescent="0.2">
      <c r="A225" s="6" t="s">
        <v>15</v>
      </c>
      <c r="B225" s="10"/>
      <c r="C225" s="4">
        <v>108</v>
      </c>
      <c r="D225" s="4">
        <v>392</v>
      </c>
      <c r="E225" s="4">
        <v>382</v>
      </c>
      <c r="F225" s="4">
        <v>45014</v>
      </c>
      <c r="G225" s="4">
        <v>148</v>
      </c>
      <c r="H225" s="4">
        <v>70</v>
      </c>
      <c r="I225" s="4">
        <v>66</v>
      </c>
      <c r="J225" s="4">
        <v>114</v>
      </c>
      <c r="K225" s="4">
        <v>8</v>
      </c>
      <c r="L225" s="4">
        <v>43</v>
      </c>
      <c r="M225" s="4">
        <v>59</v>
      </c>
      <c r="N225" s="4">
        <v>3256</v>
      </c>
      <c r="O225" s="4">
        <v>337</v>
      </c>
      <c r="P225" s="4">
        <v>18</v>
      </c>
      <c r="Q225" s="4">
        <v>4781</v>
      </c>
      <c r="R225" s="4">
        <v>45</v>
      </c>
      <c r="S225" s="4">
        <v>16</v>
      </c>
      <c r="T225" s="4">
        <v>1414</v>
      </c>
      <c r="U225" s="4">
        <v>33340</v>
      </c>
      <c r="V225" s="4">
        <v>289</v>
      </c>
      <c r="W225" s="4">
        <v>740</v>
      </c>
      <c r="X225" s="4">
        <v>3987</v>
      </c>
      <c r="Y225" s="4">
        <v>214</v>
      </c>
      <c r="Z225" s="4">
        <v>57</v>
      </c>
      <c r="AA225" s="4">
        <v>526</v>
      </c>
      <c r="AB225" s="4">
        <v>7990</v>
      </c>
      <c r="AC225" s="4">
        <v>15</v>
      </c>
      <c r="AD225" s="4">
        <v>175</v>
      </c>
      <c r="AE225" s="4">
        <v>50</v>
      </c>
      <c r="AF225" s="4">
        <v>20608</v>
      </c>
      <c r="AG225" s="4">
        <v>63</v>
      </c>
      <c r="AH225" s="4">
        <v>69</v>
      </c>
      <c r="AI225" s="4">
        <v>266</v>
      </c>
      <c r="AJ225" s="4">
        <v>703</v>
      </c>
      <c r="AK225" s="4">
        <v>177</v>
      </c>
      <c r="AL225" s="4">
        <v>50</v>
      </c>
      <c r="AM225" s="4">
        <v>119</v>
      </c>
      <c r="AN225" s="4">
        <v>1169</v>
      </c>
      <c r="AO225" s="4">
        <v>27</v>
      </c>
      <c r="AP225" s="4">
        <v>57</v>
      </c>
      <c r="AQ225" s="4">
        <v>41</v>
      </c>
      <c r="AR225" s="4">
        <v>16</v>
      </c>
      <c r="AS225" s="4">
        <v>7</v>
      </c>
      <c r="AT225" s="4">
        <v>2</v>
      </c>
      <c r="AU225" s="4">
        <v>4</v>
      </c>
      <c r="AV225" s="4">
        <v>27</v>
      </c>
      <c r="AW225" s="4">
        <v>31</v>
      </c>
      <c r="AX225" s="4">
        <v>28</v>
      </c>
      <c r="AY225" s="4">
        <v>32</v>
      </c>
      <c r="AZ225" s="4">
        <v>21</v>
      </c>
      <c r="BA225" s="4">
        <v>17</v>
      </c>
      <c r="BB225" s="4">
        <v>39</v>
      </c>
      <c r="BC225" s="4">
        <v>27</v>
      </c>
      <c r="BD225" s="4">
        <v>29</v>
      </c>
      <c r="BE225" s="4">
        <v>46</v>
      </c>
      <c r="BF225" s="4">
        <v>196</v>
      </c>
      <c r="BG225" s="4">
        <v>164</v>
      </c>
      <c r="BH225" s="4">
        <v>569</v>
      </c>
      <c r="BI225" s="4">
        <v>603</v>
      </c>
      <c r="BJ225" s="4">
        <v>21</v>
      </c>
      <c r="BK225" s="4">
        <v>52</v>
      </c>
    </row>
    <row r="226" spans="1:63" s="7" customFormat="1" ht="9.9" customHeight="1" x14ac:dyDescent="0.2">
      <c r="B226" s="11" t="s">
        <v>16</v>
      </c>
      <c r="C226" s="8">
        <f t="shared" ref="C226:AH226" si="56">C225/ 128934</f>
        <v>8.376378612313277E-4</v>
      </c>
      <c r="D226" s="8">
        <f t="shared" si="56"/>
        <v>3.0403152000248188E-3</v>
      </c>
      <c r="E226" s="8">
        <f t="shared" si="56"/>
        <v>2.9627561387996961E-3</v>
      </c>
      <c r="F226" s="8">
        <f t="shared" si="56"/>
        <v>0.34912435819876836</v>
      </c>
      <c r="G226" s="8">
        <f t="shared" si="56"/>
        <v>1.1478741061318194E-3</v>
      </c>
      <c r="H226" s="8">
        <f t="shared" si="56"/>
        <v>5.4291342857586047E-4</v>
      </c>
      <c r="I226" s="8">
        <f t="shared" si="56"/>
        <v>5.1188980408581135E-4</v>
      </c>
      <c r="J226" s="8">
        <f t="shared" si="56"/>
        <v>8.8417329796640137E-4</v>
      </c>
      <c r="K226" s="8">
        <f t="shared" si="56"/>
        <v>6.204724898009835E-5</v>
      </c>
      <c r="L226" s="8">
        <f t="shared" si="56"/>
        <v>3.3350396326802862E-4</v>
      </c>
      <c r="M226" s="8">
        <f t="shared" si="56"/>
        <v>4.575984612282253E-4</v>
      </c>
      <c r="N226" s="8">
        <f t="shared" si="56"/>
        <v>2.5253230334900026E-2</v>
      </c>
      <c r="O226" s="8">
        <f t="shared" si="56"/>
        <v>2.6137403632866428E-3</v>
      </c>
      <c r="P226" s="8">
        <f t="shared" si="56"/>
        <v>1.3960631020522128E-4</v>
      </c>
      <c r="Q226" s="8">
        <f t="shared" si="56"/>
        <v>3.7080987171731271E-2</v>
      </c>
      <c r="R226" s="8">
        <f t="shared" si="56"/>
        <v>3.4901577551305318E-4</v>
      </c>
      <c r="S226" s="8">
        <f t="shared" si="56"/>
        <v>1.240944979601967E-4</v>
      </c>
      <c r="T226" s="8">
        <f t="shared" si="56"/>
        <v>1.0966851257232383E-2</v>
      </c>
      <c r="U226" s="8">
        <f t="shared" si="56"/>
        <v>0.25858191012455983</v>
      </c>
      <c r="V226" s="8">
        <f t="shared" si="56"/>
        <v>2.2414568694060525E-3</v>
      </c>
      <c r="W226" s="8">
        <f t="shared" si="56"/>
        <v>5.7393705306590971E-3</v>
      </c>
      <c r="X226" s="8">
        <f t="shared" si="56"/>
        <v>3.0922797710456511E-2</v>
      </c>
      <c r="Y226" s="8">
        <f t="shared" si="56"/>
        <v>1.6597639102176307E-3</v>
      </c>
      <c r="Z226" s="8">
        <f t="shared" si="56"/>
        <v>4.4208664898320068E-4</v>
      </c>
      <c r="AA226" s="8">
        <f t="shared" si="56"/>
        <v>4.0796066204414659E-3</v>
      </c>
      <c r="AB226" s="8">
        <f t="shared" si="56"/>
        <v>6.1969689918873222E-2</v>
      </c>
      <c r="AC226" s="8">
        <f t="shared" si="56"/>
        <v>1.1633859183768439E-4</v>
      </c>
      <c r="AD226" s="8">
        <f t="shared" si="56"/>
        <v>1.3572835714396514E-3</v>
      </c>
      <c r="AE226" s="8">
        <f t="shared" si="56"/>
        <v>3.8779530612561468E-4</v>
      </c>
      <c r="AF226" s="8">
        <f t="shared" si="56"/>
        <v>0.15983371337273333</v>
      </c>
      <c r="AG226" s="8">
        <f t="shared" si="56"/>
        <v>4.8862208571827446E-4</v>
      </c>
      <c r="AH226" s="8">
        <f t="shared" si="56"/>
        <v>5.3515752245334824E-4</v>
      </c>
      <c r="AI226" s="8">
        <f t="shared" ref="AI226:BK226" si="57">AI225/ 128934</f>
        <v>2.0630710285882699E-3</v>
      </c>
      <c r="AJ226" s="8">
        <f t="shared" si="57"/>
        <v>5.4524020041261424E-3</v>
      </c>
      <c r="AK226" s="8">
        <f t="shared" si="57"/>
        <v>1.3727953836846758E-3</v>
      </c>
      <c r="AL226" s="8">
        <f t="shared" si="57"/>
        <v>3.8779530612561468E-4</v>
      </c>
      <c r="AM226" s="8">
        <f t="shared" si="57"/>
        <v>9.2295282857896292E-4</v>
      </c>
      <c r="AN226" s="8">
        <f t="shared" si="57"/>
        <v>9.0666542572168714E-3</v>
      </c>
      <c r="AO226" s="8">
        <f t="shared" si="57"/>
        <v>2.0940946530783192E-4</v>
      </c>
      <c r="AP226" s="8">
        <f t="shared" si="57"/>
        <v>4.4208664898320068E-4</v>
      </c>
      <c r="AQ226" s="8">
        <f t="shared" si="57"/>
        <v>3.1799215102300401E-4</v>
      </c>
      <c r="AR226" s="8">
        <f t="shared" si="57"/>
        <v>1.240944979601967E-4</v>
      </c>
      <c r="AS226" s="8">
        <f t="shared" si="57"/>
        <v>5.4291342857586051E-5</v>
      </c>
      <c r="AT226" s="8">
        <f t="shared" si="57"/>
        <v>1.5511812245024587E-5</v>
      </c>
      <c r="AU226" s="8">
        <f t="shared" si="57"/>
        <v>3.1023624490049175E-5</v>
      </c>
      <c r="AV226" s="8">
        <f t="shared" si="57"/>
        <v>2.0940946530783192E-4</v>
      </c>
      <c r="AW226" s="8">
        <f t="shared" si="57"/>
        <v>2.4043308979788109E-4</v>
      </c>
      <c r="AX226" s="8">
        <f t="shared" si="57"/>
        <v>2.171653714303442E-4</v>
      </c>
      <c r="AY226" s="8">
        <f t="shared" si="57"/>
        <v>2.481889959203934E-4</v>
      </c>
      <c r="AZ226" s="8">
        <f t="shared" si="57"/>
        <v>1.6287402857275815E-4</v>
      </c>
      <c r="BA226" s="8">
        <f t="shared" si="57"/>
        <v>1.3185040408270898E-4</v>
      </c>
      <c r="BB226" s="8">
        <f t="shared" si="57"/>
        <v>3.0248033877797946E-4</v>
      </c>
      <c r="BC226" s="8">
        <f t="shared" si="57"/>
        <v>2.0940946530783192E-4</v>
      </c>
      <c r="BD226" s="8">
        <f t="shared" si="57"/>
        <v>2.2492127755285651E-4</v>
      </c>
      <c r="BE226" s="8">
        <f t="shared" si="57"/>
        <v>3.5677168163556546E-4</v>
      </c>
      <c r="BF226" s="8">
        <f t="shared" si="57"/>
        <v>1.5201576000124094E-3</v>
      </c>
      <c r="BG226" s="8">
        <f t="shared" si="57"/>
        <v>1.2719686040920161E-3</v>
      </c>
      <c r="BH226" s="8">
        <f t="shared" si="57"/>
        <v>4.4131105837094944E-3</v>
      </c>
      <c r="BI226" s="8">
        <f t="shared" si="57"/>
        <v>4.6768113918749131E-3</v>
      </c>
      <c r="BJ226" s="8">
        <f t="shared" si="57"/>
        <v>1.6287402857275815E-4</v>
      </c>
      <c r="BK226" s="8">
        <f t="shared" si="57"/>
        <v>4.0330711837063924E-4</v>
      </c>
    </row>
    <row r="227" spans="1:63" s="1" customFormat="1" ht="5.0999999999999996" customHeight="1" x14ac:dyDescent="0.2">
      <c r="B227" s="1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 s="1" customFormat="1" ht="9.9" customHeight="1" x14ac:dyDescent="0.2">
      <c r="A228" s="3" t="s">
        <v>92</v>
      </c>
      <c r="B228" s="1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 s="1" customFormat="1" ht="9.9" customHeight="1" x14ac:dyDescent="0.2">
      <c r="B229" s="10" t="s">
        <v>80</v>
      </c>
      <c r="C229" s="4">
        <v>358</v>
      </c>
      <c r="D229" s="4">
        <v>646</v>
      </c>
      <c r="E229" s="4">
        <v>159</v>
      </c>
      <c r="F229" s="4">
        <v>56282</v>
      </c>
      <c r="G229" s="4">
        <v>177</v>
      </c>
      <c r="H229" s="4">
        <v>84</v>
      </c>
      <c r="I229" s="4">
        <v>264</v>
      </c>
      <c r="J229" s="4">
        <v>481</v>
      </c>
      <c r="K229" s="4">
        <v>32</v>
      </c>
      <c r="L229" s="4">
        <v>118</v>
      </c>
      <c r="M229" s="4">
        <v>118</v>
      </c>
      <c r="N229" s="4">
        <v>6861</v>
      </c>
      <c r="O229" s="4">
        <v>479</v>
      </c>
      <c r="P229" s="4">
        <v>51</v>
      </c>
      <c r="Q229" s="4">
        <v>9749</v>
      </c>
      <c r="R229" s="4">
        <v>50</v>
      </c>
      <c r="S229" s="4">
        <v>43</v>
      </c>
      <c r="T229" s="4">
        <v>44</v>
      </c>
      <c r="U229" s="4">
        <v>73467</v>
      </c>
      <c r="V229" s="4">
        <v>410</v>
      </c>
      <c r="W229" s="4">
        <v>1081</v>
      </c>
      <c r="X229" s="4">
        <v>3769</v>
      </c>
      <c r="Y229" s="4">
        <v>457</v>
      </c>
      <c r="Z229" s="4">
        <v>68</v>
      </c>
      <c r="AA229" s="4">
        <v>331</v>
      </c>
      <c r="AB229" s="4">
        <v>8907</v>
      </c>
      <c r="AC229" s="4">
        <v>34</v>
      </c>
      <c r="AD229" s="4">
        <v>254</v>
      </c>
      <c r="AE229" s="4">
        <v>73</v>
      </c>
      <c r="AF229" s="4">
        <v>36903</v>
      </c>
      <c r="AG229" s="4">
        <v>74</v>
      </c>
      <c r="AH229" s="4">
        <v>101</v>
      </c>
      <c r="AI229" s="4">
        <v>374</v>
      </c>
      <c r="AJ229" s="4">
        <v>417</v>
      </c>
      <c r="AK229" s="4">
        <v>507</v>
      </c>
      <c r="AL229" s="4">
        <v>189</v>
      </c>
      <c r="AM229" s="4">
        <v>231</v>
      </c>
      <c r="AN229" s="4">
        <v>1407</v>
      </c>
      <c r="AO229" s="4">
        <v>46</v>
      </c>
      <c r="AP229" s="4">
        <v>63</v>
      </c>
      <c r="AQ229" s="4">
        <v>95</v>
      </c>
      <c r="AR229" s="4">
        <v>36</v>
      </c>
      <c r="AS229" s="4">
        <v>27</v>
      </c>
      <c r="AT229" s="4">
        <v>10</v>
      </c>
      <c r="AU229" s="4">
        <v>22</v>
      </c>
      <c r="AV229" s="4">
        <v>204</v>
      </c>
      <c r="AW229" s="4">
        <v>64</v>
      </c>
      <c r="AX229" s="4">
        <v>37</v>
      </c>
      <c r="AY229" s="4">
        <v>138</v>
      </c>
      <c r="AZ229" s="4">
        <v>196</v>
      </c>
      <c r="BA229" s="4">
        <v>19</v>
      </c>
      <c r="BB229" s="4">
        <v>69</v>
      </c>
      <c r="BC229" s="4">
        <v>24</v>
      </c>
      <c r="BD229" s="4">
        <v>64</v>
      </c>
      <c r="BE229" s="4">
        <v>126</v>
      </c>
      <c r="BF229" s="4">
        <v>199</v>
      </c>
      <c r="BG229" s="4">
        <v>87</v>
      </c>
      <c r="BH229" s="4">
        <v>225</v>
      </c>
      <c r="BI229" s="4">
        <v>362</v>
      </c>
      <c r="BJ229" s="4">
        <v>58</v>
      </c>
      <c r="BK229" s="4">
        <v>104</v>
      </c>
    </row>
    <row r="230" spans="1:63" s="1" customFormat="1" ht="9.9" customHeight="1" x14ac:dyDescent="0.2">
      <c r="A230" s="6" t="s">
        <v>15</v>
      </c>
      <c r="B230" s="10"/>
      <c r="C230" s="4">
        <v>358</v>
      </c>
      <c r="D230" s="4">
        <v>646</v>
      </c>
      <c r="E230" s="4">
        <v>159</v>
      </c>
      <c r="F230" s="4">
        <v>56282</v>
      </c>
      <c r="G230" s="4">
        <v>177</v>
      </c>
      <c r="H230" s="4">
        <v>84</v>
      </c>
      <c r="I230" s="4">
        <v>264</v>
      </c>
      <c r="J230" s="4">
        <v>481</v>
      </c>
      <c r="K230" s="4">
        <v>32</v>
      </c>
      <c r="L230" s="4">
        <v>118</v>
      </c>
      <c r="M230" s="4">
        <v>118</v>
      </c>
      <c r="N230" s="4">
        <v>6861</v>
      </c>
      <c r="O230" s="4">
        <v>479</v>
      </c>
      <c r="P230" s="4">
        <v>51</v>
      </c>
      <c r="Q230" s="4">
        <v>9749</v>
      </c>
      <c r="R230" s="4">
        <v>50</v>
      </c>
      <c r="S230" s="4">
        <v>43</v>
      </c>
      <c r="T230" s="4">
        <v>44</v>
      </c>
      <c r="U230" s="4">
        <v>73467</v>
      </c>
      <c r="V230" s="4">
        <v>410</v>
      </c>
      <c r="W230" s="4">
        <v>1081</v>
      </c>
      <c r="X230" s="4">
        <v>3769</v>
      </c>
      <c r="Y230" s="4">
        <v>457</v>
      </c>
      <c r="Z230" s="4">
        <v>68</v>
      </c>
      <c r="AA230" s="4">
        <v>331</v>
      </c>
      <c r="AB230" s="4">
        <v>8907</v>
      </c>
      <c r="AC230" s="4">
        <v>34</v>
      </c>
      <c r="AD230" s="4">
        <v>254</v>
      </c>
      <c r="AE230" s="4">
        <v>73</v>
      </c>
      <c r="AF230" s="4">
        <v>36903</v>
      </c>
      <c r="AG230" s="4">
        <v>74</v>
      </c>
      <c r="AH230" s="4">
        <v>101</v>
      </c>
      <c r="AI230" s="4">
        <v>374</v>
      </c>
      <c r="AJ230" s="4">
        <v>417</v>
      </c>
      <c r="AK230" s="4">
        <v>507</v>
      </c>
      <c r="AL230" s="4">
        <v>189</v>
      </c>
      <c r="AM230" s="4">
        <v>231</v>
      </c>
      <c r="AN230" s="4">
        <v>1407</v>
      </c>
      <c r="AO230" s="4">
        <v>46</v>
      </c>
      <c r="AP230" s="4">
        <v>63</v>
      </c>
      <c r="AQ230" s="4">
        <v>95</v>
      </c>
      <c r="AR230" s="4">
        <v>36</v>
      </c>
      <c r="AS230" s="4">
        <v>27</v>
      </c>
      <c r="AT230" s="4">
        <v>10</v>
      </c>
      <c r="AU230" s="4">
        <v>22</v>
      </c>
      <c r="AV230" s="4">
        <v>204</v>
      </c>
      <c r="AW230" s="4">
        <v>64</v>
      </c>
      <c r="AX230" s="4">
        <v>37</v>
      </c>
      <c r="AY230" s="4">
        <v>138</v>
      </c>
      <c r="AZ230" s="4">
        <v>196</v>
      </c>
      <c r="BA230" s="4">
        <v>19</v>
      </c>
      <c r="BB230" s="4">
        <v>69</v>
      </c>
      <c r="BC230" s="4">
        <v>24</v>
      </c>
      <c r="BD230" s="4">
        <v>64</v>
      </c>
      <c r="BE230" s="4">
        <v>126</v>
      </c>
      <c r="BF230" s="4">
        <v>199</v>
      </c>
      <c r="BG230" s="4">
        <v>87</v>
      </c>
      <c r="BH230" s="4">
        <v>225</v>
      </c>
      <c r="BI230" s="4">
        <v>362</v>
      </c>
      <c r="BJ230" s="4">
        <v>58</v>
      </c>
      <c r="BK230" s="4">
        <v>104</v>
      </c>
    </row>
    <row r="231" spans="1:63" s="7" customFormat="1" ht="9.9" customHeight="1" x14ac:dyDescent="0.2">
      <c r="B231" s="11" t="s">
        <v>16</v>
      </c>
      <c r="C231" s="8">
        <f t="shared" ref="C231:AH231" si="58">C230/ 207325</f>
        <v>1.7267575063306404E-3</v>
      </c>
      <c r="D231" s="8">
        <f t="shared" si="58"/>
        <v>3.1158808633787532E-3</v>
      </c>
      <c r="E231" s="8">
        <f t="shared" si="58"/>
        <v>7.6691185337031235E-4</v>
      </c>
      <c r="F231" s="8">
        <f t="shared" si="58"/>
        <v>0.27146750271313158</v>
      </c>
      <c r="G231" s="8">
        <f t="shared" si="58"/>
        <v>8.5373206318581937E-4</v>
      </c>
      <c r="H231" s="8">
        <f t="shared" si="58"/>
        <v>4.0516097913903293E-4</v>
      </c>
      <c r="I231" s="8">
        <f t="shared" si="58"/>
        <v>1.2733630772941034E-3</v>
      </c>
      <c r="J231" s="8">
        <f t="shared" si="58"/>
        <v>2.3200289400699386E-3</v>
      </c>
      <c r="K231" s="8">
        <f t="shared" si="58"/>
        <v>1.5434703967201255E-4</v>
      </c>
      <c r="L231" s="8">
        <f t="shared" si="58"/>
        <v>5.6915470879054621E-4</v>
      </c>
      <c r="M231" s="8">
        <f t="shared" si="58"/>
        <v>5.6915470879054621E-4</v>
      </c>
      <c r="N231" s="8">
        <f t="shared" si="58"/>
        <v>3.3092969974677436E-2</v>
      </c>
      <c r="O231" s="8">
        <f t="shared" si="58"/>
        <v>2.3103822500904377E-3</v>
      </c>
      <c r="P231" s="8">
        <f t="shared" si="58"/>
        <v>2.4599059447727E-4</v>
      </c>
      <c r="Q231" s="8">
        <f t="shared" si="58"/>
        <v>4.702279030507657E-2</v>
      </c>
      <c r="R231" s="8">
        <f t="shared" si="58"/>
        <v>2.411672494875196E-4</v>
      </c>
      <c r="S231" s="8">
        <f t="shared" si="58"/>
        <v>2.0740383455926685E-4</v>
      </c>
      <c r="T231" s="8">
        <f t="shared" si="58"/>
        <v>2.1222717954901726E-4</v>
      </c>
      <c r="U231" s="8">
        <f t="shared" si="58"/>
        <v>0.35435668636199202</v>
      </c>
      <c r="V231" s="8">
        <f t="shared" si="58"/>
        <v>1.9775714457976605E-3</v>
      </c>
      <c r="W231" s="8">
        <f t="shared" si="58"/>
        <v>5.2140359339201735E-3</v>
      </c>
      <c r="X231" s="8">
        <f t="shared" si="58"/>
        <v>1.8179187266369228E-2</v>
      </c>
      <c r="Y231" s="8">
        <f t="shared" si="58"/>
        <v>2.2042686603159292E-3</v>
      </c>
      <c r="Z231" s="8">
        <f t="shared" si="58"/>
        <v>3.2798745930302667E-4</v>
      </c>
      <c r="AA231" s="8">
        <f t="shared" si="58"/>
        <v>1.5965271916073796E-3</v>
      </c>
      <c r="AB231" s="8">
        <f t="shared" si="58"/>
        <v>4.2961533823706738E-2</v>
      </c>
      <c r="AC231" s="8">
        <f t="shared" si="58"/>
        <v>1.6399372965151334E-4</v>
      </c>
      <c r="AD231" s="8">
        <f t="shared" si="58"/>
        <v>1.2251296273965994E-3</v>
      </c>
      <c r="AE231" s="8">
        <f t="shared" si="58"/>
        <v>3.521041842517786E-4</v>
      </c>
      <c r="AF231" s="8">
        <f t="shared" si="58"/>
        <v>0.1779959001567587</v>
      </c>
      <c r="AG231" s="8">
        <f t="shared" si="58"/>
        <v>3.5692752924152901E-4</v>
      </c>
      <c r="AH231" s="8">
        <f t="shared" si="58"/>
        <v>4.871578439647896E-4</v>
      </c>
      <c r="AI231" s="8">
        <f t="shared" ref="AI231:BK231" si="59">AI230/ 207325</f>
        <v>1.8039310261666465E-3</v>
      </c>
      <c r="AJ231" s="8">
        <f t="shared" si="59"/>
        <v>2.0113348607259133E-3</v>
      </c>
      <c r="AK231" s="8">
        <f t="shared" si="59"/>
        <v>2.4454359098034489E-3</v>
      </c>
      <c r="AL231" s="8">
        <f t="shared" si="59"/>
        <v>9.1161220306282406E-4</v>
      </c>
      <c r="AM231" s="8">
        <f t="shared" si="59"/>
        <v>1.1141926926323405E-3</v>
      </c>
      <c r="AN231" s="8">
        <f t="shared" si="59"/>
        <v>6.7864464005788017E-3</v>
      </c>
      <c r="AO231" s="8">
        <f t="shared" si="59"/>
        <v>2.2187386952851802E-4</v>
      </c>
      <c r="AP231" s="8">
        <f t="shared" si="59"/>
        <v>3.0387073435427469E-4</v>
      </c>
      <c r="AQ231" s="8">
        <f t="shared" si="59"/>
        <v>4.582177740262872E-4</v>
      </c>
      <c r="AR231" s="8">
        <f t="shared" si="59"/>
        <v>1.736404196310141E-4</v>
      </c>
      <c r="AS231" s="8">
        <f t="shared" si="59"/>
        <v>1.3023031472326059E-4</v>
      </c>
      <c r="AT231" s="8">
        <f t="shared" si="59"/>
        <v>4.8233449897503919E-5</v>
      </c>
      <c r="AU231" s="8">
        <f t="shared" si="59"/>
        <v>1.0611358977450863E-4</v>
      </c>
      <c r="AV231" s="8">
        <f t="shared" si="59"/>
        <v>9.8396237790908002E-4</v>
      </c>
      <c r="AW231" s="8">
        <f t="shared" si="59"/>
        <v>3.0869407934402509E-4</v>
      </c>
      <c r="AX231" s="8">
        <f t="shared" si="59"/>
        <v>1.7846376462076451E-4</v>
      </c>
      <c r="AY231" s="8">
        <f t="shared" si="59"/>
        <v>6.6562160858555405E-4</v>
      </c>
      <c r="AZ231" s="8">
        <f t="shared" si="59"/>
        <v>9.4537561799107686E-4</v>
      </c>
      <c r="BA231" s="8">
        <f t="shared" si="59"/>
        <v>9.1643554805257444E-5</v>
      </c>
      <c r="BB231" s="8">
        <f t="shared" si="59"/>
        <v>3.3281080429277703E-4</v>
      </c>
      <c r="BC231" s="8">
        <f t="shared" si="59"/>
        <v>1.157602797540094E-4</v>
      </c>
      <c r="BD231" s="8">
        <f t="shared" si="59"/>
        <v>3.0869407934402509E-4</v>
      </c>
      <c r="BE231" s="8">
        <f t="shared" si="59"/>
        <v>6.0774146870854937E-4</v>
      </c>
      <c r="BF231" s="8">
        <f t="shared" si="59"/>
        <v>9.5984565296032803E-4</v>
      </c>
      <c r="BG231" s="8">
        <f t="shared" si="59"/>
        <v>4.196310141082841E-4</v>
      </c>
      <c r="BH231" s="8">
        <f t="shared" si="59"/>
        <v>1.0852526226938382E-3</v>
      </c>
      <c r="BI231" s="8">
        <f t="shared" si="59"/>
        <v>1.7460508862896418E-3</v>
      </c>
      <c r="BJ231" s="8">
        <f t="shared" si="59"/>
        <v>2.7975400940552275E-4</v>
      </c>
      <c r="BK231" s="8">
        <f t="shared" si="59"/>
        <v>5.0162787893404072E-4</v>
      </c>
    </row>
    <row r="232" spans="1:63" s="1" customFormat="1" ht="5.0999999999999996" customHeight="1" x14ac:dyDescent="0.2">
      <c r="B232" s="1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 s="1" customFormat="1" ht="9.9" customHeight="1" x14ac:dyDescent="0.2">
      <c r="A233" s="3" t="s">
        <v>93</v>
      </c>
      <c r="B233" s="1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 s="1" customFormat="1" ht="9.9" customHeight="1" x14ac:dyDescent="0.2">
      <c r="B234" s="10" t="s">
        <v>80</v>
      </c>
      <c r="C234" s="4">
        <v>114</v>
      </c>
      <c r="D234" s="4">
        <v>312</v>
      </c>
      <c r="E234" s="4">
        <v>438</v>
      </c>
      <c r="F234" s="4">
        <v>41841</v>
      </c>
      <c r="G234" s="4">
        <v>139</v>
      </c>
      <c r="H234" s="4">
        <v>33</v>
      </c>
      <c r="I234" s="4">
        <v>110</v>
      </c>
      <c r="J234" s="4">
        <v>232</v>
      </c>
      <c r="K234" s="4">
        <v>14</v>
      </c>
      <c r="L234" s="4">
        <v>98</v>
      </c>
      <c r="M234" s="4">
        <v>102</v>
      </c>
      <c r="N234" s="4">
        <v>3432</v>
      </c>
      <c r="O234" s="4">
        <v>394</v>
      </c>
      <c r="P234" s="4">
        <v>24</v>
      </c>
      <c r="Q234" s="4">
        <v>4348</v>
      </c>
      <c r="R234" s="4">
        <v>37</v>
      </c>
      <c r="S234" s="4">
        <v>35</v>
      </c>
      <c r="T234" s="4">
        <v>65</v>
      </c>
      <c r="U234" s="4">
        <v>27352</v>
      </c>
      <c r="V234" s="4">
        <v>447</v>
      </c>
      <c r="W234" s="4">
        <v>793</v>
      </c>
      <c r="X234" s="4">
        <v>3470</v>
      </c>
      <c r="Y234" s="4">
        <v>458</v>
      </c>
      <c r="Z234" s="4">
        <v>79</v>
      </c>
      <c r="AA234" s="4">
        <v>522</v>
      </c>
      <c r="AB234" s="4">
        <v>14656</v>
      </c>
      <c r="AC234" s="4">
        <v>21</v>
      </c>
      <c r="AD234" s="4">
        <v>189</v>
      </c>
      <c r="AE234" s="4">
        <v>31</v>
      </c>
      <c r="AF234" s="4">
        <v>33820</v>
      </c>
      <c r="AG234" s="4">
        <v>43</v>
      </c>
      <c r="AH234" s="4">
        <v>82</v>
      </c>
      <c r="AI234" s="4">
        <v>192</v>
      </c>
      <c r="AJ234" s="4">
        <v>882</v>
      </c>
      <c r="AK234" s="4">
        <v>201</v>
      </c>
      <c r="AL234" s="4">
        <v>62</v>
      </c>
      <c r="AM234" s="4">
        <v>100</v>
      </c>
      <c r="AN234" s="4">
        <v>845</v>
      </c>
      <c r="AO234" s="4">
        <v>27</v>
      </c>
      <c r="AP234" s="4">
        <v>72</v>
      </c>
      <c r="AQ234" s="4">
        <v>40</v>
      </c>
      <c r="AR234" s="4">
        <v>24</v>
      </c>
      <c r="AS234" s="4">
        <v>6</v>
      </c>
      <c r="AT234" s="4">
        <v>8</v>
      </c>
      <c r="AU234" s="4">
        <v>6</v>
      </c>
      <c r="AV234" s="4">
        <v>64</v>
      </c>
      <c r="AW234" s="4">
        <v>44</v>
      </c>
      <c r="AX234" s="4">
        <v>25</v>
      </c>
      <c r="AY234" s="4">
        <v>43</v>
      </c>
      <c r="AZ234" s="4">
        <v>71</v>
      </c>
      <c r="BA234" s="4">
        <v>21</v>
      </c>
      <c r="BB234" s="4">
        <v>50</v>
      </c>
      <c r="BC234" s="4">
        <v>14</v>
      </c>
      <c r="BD234" s="4">
        <v>26</v>
      </c>
      <c r="BE234" s="4">
        <v>103</v>
      </c>
      <c r="BF234" s="4">
        <v>11</v>
      </c>
      <c r="BG234" s="4">
        <v>9</v>
      </c>
      <c r="BH234" s="4">
        <v>137</v>
      </c>
      <c r="BI234" s="4">
        <v>68</v>
      </c>
      <c r="BJ234" s="4">
        <v>35</v>
      </c>
      <c r="BK234" s="4">
        <v>82</v>
      </c>
    </row>
    <row r="235" spans="1:63" s="1" customFormat="1" ht="9.9" customHeight="1" x14ac:dyDescent="0.2">
      <c r="B235" s="10" t="s">
        <v>82</v>
      </c>
      <c r="C235" s="4">
        <v>7</v>
      </c>
      <c r="D235" s="4">
        <v>10</v>
      </c>
      <c r="E235" s="4">
        <v>6</v>
      </c>
      <c r="F235" s="4">
        <v>6870</v>
      </c>
      <c r="G235" s="4">
        <v>14</v>
      </c>
      <c r="H235" s="4">
        <v>21</v>
      </c>
      <c r="I235" s="4">
        <v>8</v>
      </c>
      <c r="J235" s="4">
        <v>90</v>
      </c>
      <c r="K235" s="4">
        <v>3</v>
      </c>
      <c r="L235" s="4">
        <v>7</v>
      </c>
      <c r="M235" s="4">
        <v>10</v>
      </c>
      <c r="N235" s="4">
        <v>444</v>
      </c>
      <c r="O235" s="4">
        <v>57</v>
      </c>
      <c r="P235" s="4">
        <v>2</v>
      </c>
      <c r="Q235" s="4">
        <v>648</v>
      </c>
      <c r="R235" s="4">
        <v>3</v>
      </c>
      <c r="S235" s="4">
        <v>8</v>
      </c>
      <c r="T235" s="4">
        <v>6</v>
      </c>
      <c r="U235" s="4">
        <v>3621</v>
      </c>
      <c r="V235" s="4">
        <v>46</v>
      </c>
      <c r="W235" s="4">
        <v>148</v>
      </c>
      <c r="X235" s="4">
        <v>520</v>
      </c>
      <c r="Y235" s="4">
        <v>106</v>
      </c>
      <c r="Z235" s="4">
        <v>14</v>
      </c>
      <c r="AA235" s="4">
        <v>0</v>
      </c>
      <c r="AB235" s="4">
        <v>4407</v>
      </c>
      <c r="AC235" s="4">
        <v>3</v>
      </c>
      <c r="AD235" s="4">
        <v>41</v>
      </c>
      <c r="AE235" s="4">
        <v>8</v>
      </c>
      <c r="AF235" s="4">
        <v>5902</v>
      </c>
      <c r="AG235" s="4">
        <v>11</v>
      </c>
      <c r="AH235" s="4">
        <v>22</v>
      </c>
      <c r="AI235" s="4">
        <v>57</v>
      </c>
      <c r="AJ235" s="4">
        <v>27</v>
      </c>
      <c r="AK235" s="4">
        <v>37</v>
      </c>
      <c r="AL235" s="4">
        <v>17</v>
      </c>
      <c r="AM235" s="4">
        <v>22</v>
      </c>
      <c r="AN235" s="4">
        <v>131</v>
      </c>
      <c r="AO235" s="4">
        <v>3</v>
      </c>
      <c r="AP235" s="4">
        <v>17</v>
      </c>
      <c r="AQ235" s="4">
        <v>11</v>
      </c>
      <c r="AR235" s="4">
        <v>3</v>
      </c>
      <c r="AS235" s="4">
        <v>1</v>
      </c>
      <c r="AT235" s="4">
        <v>1</v>
      </c>
      <c r="AU235" s="4">
        <v>2</v>
      </c>
      <c r="AV235" s="4">
        <v>7</v>
      </c>
      <c r="AW235" s="4">
        <v>10</v>
      </c>
      <c r="AX235" s="4">
        <v>4</v>
      </c>
      <c r="AY235" s="4">
        <v>4</v>
      </c>
      <c r="AZ235" s="4">
        <v>5</v>
      </c>
      <c r="BA235" s="4">
        <v>7</v>
      </c>
      <c r="BB235" s="4">
        <v>11</v>
      </c>
      <c r="BC235" s="4">
        <v>4</v>
      </c>
      <c r="BD235" s="4">
        <v>6</v>
      </c>
      <c r="BE235" s="4">
        <v>5</v>
      </c>
      <c r="BF235" s="4">
        <v>1</v>
      </c>
      <c r="BG235" s="4">
        <v>3</v>
      </c>
      <c r="BH235" s="4">
        <v>10</v>
      </c>
      <c r="BI235" s="4">
        <v>4</v>
      </c>
      <c r="BJ235" s="4">
        <v>3</v>
      </c>
      <c r="BK235" s="4">
        <v>7</v>
      </c>
    </row>
    <row r="236" spans="1:63" s="1" customFormat="1" ht="9.9" customHeight="1" x14ac:dyDescent="0.2">
      <c r="A236" s="6" t="s">
        <v>15</v>
      </c>
      <c r="B236" s="10"/>
      <c r="C236" s="4">
        <v>121</v>
      </c>
      <c r="D236" s="4">
        <v>322</v>
      </c>
      <c r="E236" s="4">
        <v>444</v>
      </c>
      <c r="F236" s="4">
        <v>48711</v>
      </c>
      <c r="G236" s="4">
        <v>153</v>
      </c>
      <c r="H236" s="4">
        <v>54</v>
      </c>
      <c r="I236" s="4">
        <v>118</v>
      </c>
      <c r="J236" s="4">
        <v>322</v>
      </c>
      <c r="K236" s="4">
        <v>17</v>
      </c>
      <c r="L236" s="4">
        <v>105</v>
      </c>
      <c r="M236" s="4">
        <v>112</v>
      </c>
      <c r="N236" s="4">
        <v>3876</v>
      </c>
      <c r="O236" s="4">
        <v>451</v>
      </c>
      <c r="P236" s="4">
        <v>26</v>
      </c>
      <c r="Q236" s="4">
        <v>4996</v>
      </c>
      <c r="R236" s="4">
        <v>40</v>
      </c>
      <c r="S236" s="4">
        <v>43</v>
      </c>
      <c r="T236" s="4">
        <v>71</v>
      </c>
      <c r="U236" s="4">
        <v>30973</v>
      </c>
      <c r="V236" s="4">
        <v>493</v>
      </c>
      <c r="W236" s="4">
        <v>941</v>
      </c>
      <c r="X236" s="4">
        <v>3990</v>
      </c>
      <c r="Y236" s="4">
        <v>564</v>
      </c>
      <c r="Z236" s="4">
        <v>93</v>
      </c>
      <c r="AA236" s="4">
        <v>522</v>
      </c>
      <c r="AB236" s="4">
        <v>19063</v>
      </c>
      <c r="AC236" s="4">
        <v>24</v>
      </c>
      <c r="AD236" s="4">
        <v>230</v>
      </c>
      <c r="AE236" s="4">
        <v>39</v>
      </c>
      <c r="AF236" s="4">
        <v>39722</v>
      </c>
      <c r="AG236" s="4">
        <v>54</v>
      </c>
      <c r="AH236" s="4">
        <v>104</v>
      </c>
      <c r="AI236" s="4">
        <v>249</v>
      </c>
      <c r="AJ236" s="4">
        <v>909</v>
      </c>
      <c r="AK236" s="4">
        <v>238</v>
      </c>
      <c r="AL236" s="4">
        <v>79</v>
      </c>
      <c r="AM236" s="4">
        <v>122</v>
      </c>
      <c r="AN236" s="4">
        <v>976</v>
      </c>
      <c r="AO236" s="4">
        <v>30</v>
      </c>
      <c r="AP236" s="4">
        <v>89</v>
      </c>
      <c r="AQ236" s="4">
        <v>51</v>
      </c>
      <c r="AR236" s="4">
        <v>27</v>
      </c>
      <c r="AS236" s="4">
        <v>7</v>
      </c>
      <c r="AT236" s="4">
        <v>9</v>
      </c>
      <c r="AU236" s="4">
        <v>8</v>
      </c>
      <c r="AV236" s="4">
        <v>71</v>
      </c>
      <c r="AW236" s="4">
        <v>54</v>
      </c>
      <c r="AX236" s="4">
        <v>29</v>
      </c>
      <c r="AY236" s="4">
        <v>47</v>
      </c>
      <c r="AZ236" s="4">
        <v>76</v>
      </c>
      <c r="BA236" s="4">
        <v>28</v>
      </c>
      <c r="BB236" s="4">
        <v>61</v>
      </c>
      <c r="BC236" s="4">
        <v>18</v>
      </c>
      <c r="BD236" s="4">
        <v>32</v>
      </c>
      <c r="BE236" s="4">
        <v>108</v>
      </c>
      <c r="BF236" s="4">
        <v>12</v>
      </c>
      <c r="BG236" s="4">
        <v>12</v>
      </c>
      <c r="BH236" s="4">
        <v>147</v>
      </c>
      <c r="BI236" s="4">
        <v>72</v>
      </c>
      <c r="BJ236" s="4">
        <v>38</v>
      </c>
      <c r="BK236" s="4">
        <v>89</v>
      </c>
    </row>
    <row r="237" spans="1:63" s="7" customFormat="1" ht="9.9" customHeight="1" x14ac:dyDescent="0.2">
      <c r="B237" s="11" t="s">
        <v>16</v>
      </c>
      <c r="C237" s="8">
        <f t="shared" ref="C237:AH237" si="60">C236/ 160542</f>
        <v>7.5369685191414089E-4</v>
      </c>
      <c r="D237" s="8">
        <f t="shared" si="60"/>
        <v>2.0057056720359781E-3</v>
      </c>
      <c r="E237" s="8">
        <f t="shared" si="60"/>
        <v>2.7656314235527152E-3</v>
      </c>
      <c r="F237" s="8">
        <f t="shared" si="60"/>
        <v>0.30341592854206378</v>
      </c>
      <c r="G237" s="8">
        <f t="shared" si="60"/>
        <v>9.5302163919721943E-4</v>
      </c>
      <c r="H237" s="8">
        <f t="shared" si="60"/>
        <v>3.3636057854019509E-4</v>
      </c>
      <c r="I237" s="8">
        <f t="shared" si="60"/>
        <v>7.3501015310635227E-4</v>
      </c>
      <c r="J237" s="8">
        <f t="shared" si="60"/>
        <v>2.0057056720359781E-3</v>
      </c>
      <c r="K237" s="8">
        <f t="shared" si="60"/>
        <v>1.058912932441355E-4</v>
      </c>
      <c r="L237" s="8">
        <f t="shared" si="60"/>
        <v>6.5403445827260157E-4</v>
      </c>
      <c r="M237" s="8">
        <f t="shared" si="60"/>
        <v>6.9763675549077504E-4</v>
      </c>
      <c r="N237" s="8">
        <f t="shared" si="60"/>
        <v>2.4143214859662893E-2</v>
      </c>
      <c r="O237" s="8">
        <f t="shared" si="60"/>
        <v>2.8092337207708887E-3</v>
      </c>
      <c r="P237" s="8">
        <f t="shared" si="60"/>
        <v>1.6195138966750133E-4</v>
      </c>
      <c r="Q237" s="8">
        <f t="shared" si="60"/>
        <v>3.1119582414570642E-2</v>
      </c>
      <c r="R237" s="8">
        <f t="shared" si="60"/>
        <v>2.491559841038482E-4</v>
      </c>
      <c r="S237" s="8">
        <f t="shared" si="60"/>
        <v>2.6784268291163681E-4</v>
      </c>
      <c r="T237" s="8">
        <f t="shared" si="60"/>
        <v>4.422518717843306E-4</v>
      </c>
      <c r="U237" s="8">
        <f t="shared" si="60"/>
        <v>0.19292770739121226</v>
      </c>
      <c r="V237" s="8">
        <f t="shared" si="60"/>
        <v>3.0708475040799291E-3</v>
      </c>
      <c r="W237" s="8">
        <f t="shared" si="60"/>
        <v>5.8613945260430293E-3</v>
      </c>
      <c r="X237" s="8">
        <f t="shared" si="60"/>
        <v>2.485330941435886E-2</v>
      </c>
      <c r="Y237" s="8">
        <f t="shared" si="60"/>
        <v>3.5130993758642599E-3</v>
      </c>
      <c r="Z237" s="8">
        <f t="shared" si="60"/>
        <v>5.792876630414471E-4</v>
      </c>
      <c r="AA237" s="8">
        <f t="shared" si="60"/>
        <v>3.251485592555219E-3</v>
      </c>
      <c r="AB237" s="8">
        <f t="shared" si="60"/>
        <v>0.11874151312429146</v>
      </c>
      <c r="AC237" s="8">
        <f t="shared" si="60"/>
        <v>1.4949359046230893E-4</v>
      </c>
      <c r="AD237" s="8">
        <f t="shared" si="60"/>
        <v>1.4326469085971273E-3</v>
      </c>
      <c r="AE237" s="8">
        <f t="shared" si="60"/>
        <v>2.4292708450125201E-4</v>
      </c>
      <c r="AF237" s="8">
        <f t="shared" si="60"/>
        <v>0.24742435001432647</v>
      </c>
      <c r="AG237" s="8">
        <f t="shared" si="60"/>
        <v>3.3636057854019509E-4</v>
      </c>
      <c r="AH237" s="8">
        <f t="shared" si="60"/>
        <v>6.4780555867000533E-4</v>
      </c>
      <c r="AI237" s="8">
        <f t="shared" ref="AI237:BK237" si="61">AI236/ 160542</f>
        <v>1.550996001046455E-3</v>
      </c>
      <c r="AJ237" s="8">
        <f t="shared" si="61"/>
        <v>5.6620697387599504E-3</v>
      </c>
      <c r="AK237" s="8">
        <f t="shared" si="61"/>
        <v>1.4824781054178968E-3</v>
      </c>
      <c r="AL237" s="8">
        <f t="shared" si="61"/>
        <v>4.9208306860510026E-4</v>
      </c>
      <c r="AM237" s="8">
        <f t="shared" si="61"/>
        <v>7.5992575151673702E-4</v>
      </c>
      <c r="AN237" s="8">
        <f t="shared" si="61"/>
        <v>6.0794060121338962E-3</v>
      </c>
      <c r="AO237" s="8">
        <f t="shared" si="61"/>
        <v>1.8686698807788616E-4</v>
      </c>
      <c r="AP237" s="8">
        <f t="shared" si="61"/>
        <v>5.5437206463106225E-4</v>
      </c>
      <c r="AQ237" s="8">
        <f t="shared" si="61"/>
        <v>3.1767387973240648E-4</v>
      </c>
      <c r="AR237" s="8">
        <f t="shared" si="61"/>
        <v>1.6818028927009755E-4</v>
      </c>
      <c r="AS237" s="8">
        <f t="shared" si="61"/>
        <v>4.360229721817344E-5</v>
      </c>
      <c r="AT237" s="8">
        <f t="shared" si="61"/>
        <v>5.6060096423365849E-5</v>
      </c>
      <c r="AU237" s="8">
        <f t="shared" si="61"/>
        <v>4.9831196820769641E-5</v>
      </c>
      <c r="AV237" s="8">
        <f t="shared" si="61"/>
        <v>4.422518717843306E-4</v>
      </c>
      <c r="AW237" s="8">
        <f t="shared" si="61"/>
        <v>3.3636057854019509E-4</v>
      </c>
      <c r="AX237" s="8">
        <f t="shared" si="61"/>
        <v>1.8063808847528995E-4</v>
      </c>
      <c r="AY237" s="8">
        <f t="shared" si="61"/>
        <v>2.9275828132202167E-4</v>
      </c>
      <c r="AZ237" s="8">
        <f t="shared" si="61"/>
        <v>4.7339636979731159E-4</v>
      </c>
      <c r="BA237" s="8">
        <f t="shared" si="61"/>
        <v>1.7440918887269376E-4</v>
      </c>
      <c r="BB237" s="8">
        <f t="shared" si="61"/>
        <v>3.7996287575836851E-4</v>
      </c>
      <c r="BC237" s="8">
        <f t="shared" si="61"/>
        <v>1.121201928467317E-4</v>
      </c>
      <c r="BD237" s="8">
        <f t="shared" si="61"/>
        <v>1.9932478728307856E-4</v>
      </c>
      <c r="BE237" s="8">
        <f t="shared" si="61"/>
        <v>6.7272115708039018E-4</v>
      </c>
      <c r="BF237" s="8">
        <f t="shared" si="61"/>
        <v>7.4746795231154465E-5</v>
      </c>
      <c r="BG237" s="8">
        <f t="shared" si="61"/>
        <v>7.4746795231154465E-5</v>
      </c>
      <c r="BH237" s="8">
        <f t="shared" si="61"/>
        <v>9.156482415816422E-4</v>
      </c>
      <c r="BI237" s="8">
        <f t="shared" si="61"/>
        <v>4.4848077138692679E-4</v>
      </c>
      <c r="BJ237" s="8">
        <f t="shared" si="61"/>
        <v>2.366981848986558E-4</v>
      </c>
      <c r="BK237" s="8">
        <f t="shared" si="61"/>
        <v>5.5437206463106225E-4</v>
      </c>
    </row>
    <row r="238" spans="1:63" s="1" customFormat="1" ht="5.0999999999999996" customHeight="1" x14ac:dyDescent="0.2">
      <c r="B238" s="1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 s="1" customFormat="1" ht="9.9" customHeight="1" x14ac:dyDescent="0.2">
      <c r="A239" s="3" t="s">
        <v>94</v>
      </c>
      <c r="B239" s="1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 s="1" customFormat="1" ht="9.9" customHeight="1" x14ac:dyDescent="0.2">
      <c r="B240" s="10" t="s">
        <v>80</v>
      </c>
      <c r="C240" s="4">
        <v>136</v>
      </c>
      <c r="D240" s="4">
        <v>423</v>
      </c>
      <c r="E240" s="4">
        <v>495</v>
      </c>
      <c r="F240" s="4">
        <v>47022</v>
      </c>
      <c r="G240" s="4">
        <v>113</v>
      </c>
      <c r="H240" s="4">
        <v>101</v>
      </c>
      <c r="I240" s="4">
        <v>51</v>
      </c>
      <c r="J240" s="4">
        <v>195</v>
      </c>
      <c r="K240" s="4">
        <v>16</v>
      </c>
      <c r="L240" s="4">
        <v>23</v>
      </c>
      <c r="M240" s="4">
        <v>136</v>
      </c>
      <c r="N240" s="4">
        <v>8508</v>
      </c>
      <c r="O240" s="4">
        <v>199</v>
      </c>
      <c r="P240" s="4">
        <v>18</v>
      </c>
      <c r="Q240" s="4">
        <v>7484</v>
      </c>
      <c r="R240" s="4">
        <v>102</v>
      </c>
      <c r="S240" s="4">
        <v>38</v>
      </c>
      <c r="T240" s="4">
        <v>238</v>
      </c>
      <c r="U240" s="4">
        <v>47180</v>
      </c>
      <c r="V240" s="4">
        <v>830</v>
      </c>
      <c r="W240" s="4">
        <v>722</v>
      </c>
      <c r="X240" s="4">
        <v>2787</v>
      </c>
      <c r="Y240" s="4">
        <v>302</v>
      </c>
      <c r="Z240" s="4">
        <v>46</v>
      </c>
      <c r="AA240" s="4">
        <v>747</v>
      </c>
      <c r="AB240" s="4">
        <v>8118</v>
      </c>
      <c r="AC240" s="4">
        <v>31</v>
      </c>
      <c r="AD240" s="4">
        <v>183</v>
      </c>
      <c r="AE240" s="4">
        <v>27</v>
      </c>
      <c r="AF240" s="4">
        <v>48158</v>
      </c>
      <c r="AG240" s="4">
        <v>34</v>
      </c>
      <c r="AH240" s="4">
        <v>52</v>
      </c>
      <c r="AI240" s="4">
        <v>1053</v>
      </c>
      <c r="AJ240" s="4">
        <v>845</v>
      </c>
      <c r="AK240" s="4">
        <v>294</v>
      </c>
      <c r="AL240" s="4">
        <v>67</v>
      </c>
      <c r="AM240" s="4">
        <v>122</v>
      </c>
      <c r="AN240" s="4">
        <v>692</v>
      </c>
      <c r="AO240" s="4">
        <v>41</v>
      </c>
      <c r="AP240" s="4">
        <v>36</v>
      </c>
      <c r="AQ240" s="4">
        <v>74</v>
      </c>
      <c r="AR240" s="4">
        <v>19</v>
      </c>
      <c r="AS240" s="4">
        <v>1</v>
      </c>
      <c r="AT240" s="4">
        <v>6</v>
      </c>
      <c r="AU240" s="4">
        <v>15</v>
      </c>
      <c r="AV240" s="4">
        <v>41</v>
      </c>
      <c r="AW240" s="4">
        <v>45</v>
      </c>
      <c r="AX240" s="4">
        <v>31</v>
      </c>
      <c r="AY240" s="4">
        <v>24</v>
      </c>
      <c r="AZ240" s="4">
        <v>28</v>
      </c>
      <c r="BA240" s="4">
        <v>12</v>
      </c>
      <c r="BB240" s="4">
        <v>27</v>
      </c>
      <c r="BC240" s="4">
        <v>18</v>
      </c>
      <c r="BD240" s="4">
        <v>20</v>
      </c>
      <c r="BE240" s="4">
        <v>20</v>
      </c>
      <c r="BF240" s="4">
        <v>392</v>
      </c>
      <c r="BG240" s="4">
        <v>160</v>
      </c>
      <c r="BH240" s="4">
        <v>201</v>
      </c>
      <c r="BI240" s="4">
        <v>244</v>
      </c>
      <c r="BJ240" s="4">
        <v>24</v>
      </c>
      <c r="BK240" s="4">
        <v>61</v>
      </c>
    </row>
    <row r="241" spans="1:63" s="1" customFormat="1" ht="9.9" customHeight="1" x14ac:dyDescent="0.2">
      <c r="B241" s="10" t="s">
        <v>85</v>
      </c>
      <c r="C241" s="4">
        <v>5</v>
      </c>
      <c r="D241" s="4">
        <v>39</v>
      </c>
      <c r="E241" s="4">
        <v>1</v>
      </c>
      <c r="F241" s="4">
        <v>8873</v>
      </c>
      <c r="G241" s="4">
        <v>40</v>
      </c>
      <c r="H241" s="4">
        <v>8</v>
      </c>
      <c r="I241" s="4">
        <v>6</v>
      </c>
      <c r="J241" s="4">
        <v>16</v>
      </c>
      <c r="K241" s="4">
        <v>0</v>
      </c>
      <c r="L241" s="4">
        <v>2</v>
      </c>
      <c r="M241" s="4">
        <v>24</v>
      </c>
      <c r="N241" s="4">
        <v>839</v>
      </c>
      <c r="O241" s="4">
        <v>27</v>
      </c>
      <c r="P241" s="4">
        <v>3</v>
      </c>
      <c r="Q241" s="4">
        <v>1461</v>
      </c>
      <c r="R241" s="4">
        <v>22</v>
      </c>
      <c r="S241" s="4">
        <v>25</v>
      </c>
      <c r="T241" s="4">
        <v>32</v>
      </c>
      <c r="U241" s="4">
        <v>7295</v>
      </c>
      <c r="V241" s="4">
        <v>215</v>
      </c>
      <c r="W241" s="4">
        <v>195</v>
      </c>
      <c r="X241" s="4">
        <v>348</v>
      </c>
      <c r="Y241" s="4">
        <v>77</v>
      </c>
      <c r="Z241" s="4">
        <v>21</v>
      </c>
      <c r="AA241" s="4">
        <v>43</v>
      </c>
      <c r="AB241" s="4">
        <v>4704</v>
      </c>
      <c r="AC241" s="4">
        <v>3</v>
      </c>
      <c r="AD241" s="4">
        <v>50</v>
      </c>
      <c r="AE241" s="4">
        <v>11</v>
      </c>
      <c r="AF241" s="4">
        <v>15449</v>
      </c>
      <c r="AG241" s="4">
        <v>5</v>
      </c>
      <c r="AH241" s="4">
        <v>24</v>
      </c>
      <c r="AI241" s="4">
        <v>74</v>
      </c>
      <c r="AJ241" s="4">
        <v>44</v>
      </c>
      <c r="AK241" s="4">
        <v>31</v>
      </c>
      <c r="AL241" s="4">
        <v>13</v>
      </c>
      <c r="AM241" s="4">
        <v>28</v>
      </c>
      <c r="AN241" s="4">
        <v>176</v>
      </c>
      <c r="AO241" s="4">
        <v>5</v>
      </c>
      <c r="AP241" s="4">
        <v>23</v>
      </c>
      <c r="AQ241" s="4">
        <v>16</v>
      </c>
      <c r="AR241" s="4">
        <v>11</v>
      </c>
      <c r="AS241" s="4">
        <v>0</v>
      </c>
      <c r="AT241" s="4">
        <v>1</v>
      </c>
      <c r="AU241" s="4">
        <v>1</v>
      </c>
      <c r="AV241" s="4">
        <v>0</v>
      </c>
      <c r="AW241" s="4">
        <v>18</v>
      </c>
      <c r="AX241" s="4">
        <v>18</v>
      </c>
      <c r="AY241" s="4">
        <v>0</v>
      </c>
      <c r="AZ241" s="4">
        <v>2</v>
      </c>
      <c r="BA241" s="4">
        <v>2</v>
      </c>
      <c r="BB241" s="4">
        <v>4</v>
      </c>
      <c r="BC241" s="4">
        <v>5</v>
      </c>
      <c r="BD241" s="4">
        <v>23</v>
      </c>
      <c r="BE241" s="4">
        <v>1</v>
      </c>
      <c r="BF241" s="4">
        <v>4</v>
      </c>
      <c r="BG241" s="4">
        <v>4</v>
      </c>
      <c r="BH241" s="4">
        <v>24</v>
      </c>
      <c r="BI241" s="4">
        <v>22</v>
      </c>
      <c r="BJ241" s="4">
        <v>2</v>
      </c>
      <c r="BK241" s="4">
        <v>9</v>
      </c>
    </row>
    <row r="242" spans="1:63" s="1" customFormat="1" ht="9.9" customHeight="1" x14ac:dyDescent="0.2">
      <c r="A242" s="6" t="s">
        <v>15</v>
      </c>
      <c r="B242" s="10"/>
      <c r="C242" s="4">
        <v>141</v>
      </c>
      <c r="D242" s="4">
        <v>462</v>
      </c>
      <c r="E242" s="4">
        <v>496</v>
      </c>
      <c r="F242" s="4">
        <v>55895</v>
      </c>
      <c r="G242" s="4">
        <v>153</v>
      </c>
      <c r="H242" s="4">
        <v>109</v>
      </c>
      <c r="I242" s="4">
        <v>57</v>
      </c>
      <c r="J242" s="4">
        <v>211</v>
      </c>
      <c r="K242" s="4">
        <v>16</v>
      </c>
      <c r="L242" s="4">
        <v>25</v>
      </c>
      <c r="M242" s="4">
        <v>160</v>
      </c>
      <c r="N242" s="4">
        <v>9347</v>
      </c>
      <c r="O242" s="4">
        <v>226</v>
      </c>
      <c r="P242" s="4">
        <v>21</v>
      </c>
      <c r="Q242" s="4">
        <v>8945</v>
      </c>
      <c r="R242" s="4">
        <v>124</v>
      </c>
      <c r="S242" s="4">
        <v>63</v>
      </c>
      <c r="T242" s="4">
        <v>270</v>
      </c>
      <c r="U242" s="4">
        <v>54475</v>
      </c>
      <c r="V242" s="4">
        <v>1045</v>
      </c>
      <c r="W242" s="4">
        <v>917</v>
      </c>
      <c r="X242" s="4">
        <v>3135</v>
      </c>
      <c r="Y242" s="4">
        <v>379</v>
      </c>
      <c r="Z242" s="4">
        <v>67</v>
      </c>
      <c r="AA242" s="4">
        <v>790</v>
      </c>
      <c r="AB242" s="4">
        <v>12822</v>
      </c>
      <c r="AC242" s="4">
        <v>34</v>
      </c>
      <c r="AD242" s="4">
        <v>233</v>
      </c>
      <c r="AE242" s="4">
        <v>38</v>
      </c>
      <c r="AF242" s="4">
        <v>63607</v>
      </c>
      <c r="AG242" s="4">
        <v>39</v>
      </c>
      <c r="AH242" s="4">
        <v>76</v>
      </c>
      <c r="AI242" s="4">
        <v>1127</v>
      </c>
      <c r="AJ242" s="4">
        <v>889</v>
      </c>
      <c r="AK242" s="4">
        <v>325</v>
      </c>
      <c r="AL242" s="4">
        <v>80</v>
      </c>
      <c r="AM242" s="4">
        <v>150</v>
      </c>
      <c r="AN242" s="4">
        <v>868</v>
      </c>
      <c r="AO242" s="4">
        <v>46</v>
      </c>
      <c r="AP242" s="4">
        <v>59</v>
      </c>
      <c r="AQ242" s="4">
        <v>90</v>
      </c>
      <c r="AR242" s="4">
        <v>30</v>
      </c>
      <c r="AS242" s="4">
        <v>1</v>
      </c>
      <c r="AT242" s="4">
        <v>7</v>
      </c>
      <c r="AU242" s="4">
        <v>16</v>
      </c>
      <c r="AV242" s="4">
        <v>41</v>
      </c>
      <c r="AW242" s="4">
        <v>63</v>
      </c>
      <c r="AX242" s="4">
        <v>49</v>
      </c>
      <c r="AY242" s="4">
        <v>24</v>
      </c>
      <c r="AZ242" s="4">
        <v>30</v>
      </c>
      <c r="BA242" s="4">
        <v>14</v>
      </c>
      <c r="BB242" s="4">
        <v>31</v>
      </c>
      <c r="BC242" s="4">
        <v>23</v>
      </c>
      <c r="BD242" s="4">
        <v>43</v>
      </c>
      <c r="BE242" s="4">
        <v>21</v>
      </c>
      <c r="BF242" s="4">
        <v>396</v>
      </c>
      <c r="BG242" s="4">
        <v>164</v>
      </c>
      <c r="BH242" s="4">
        <v>225</v>
      </c>
      <c r="BI242" s="4">
        <v>266</v>
      </c>
      <c r="BJ242" s="4">
        <v>26</v>
      </c>
      <c r="BK242" s="4">
        <v>70</v>
      </c>
    </row>
    <row r="243" spans="1:63" s="7" customFormat="1" ht="9.9" customHeight="1" x14ac:dyDescent="0.2">
      <c r="B243" s="11" t="s">
        <v>16</v>
      </c>
      <c r="C243" s="8">
        <f t="shared" ref="C243:AH243" si="62">C242/ 219618</f>
        <v>6.4202387782422209E-4</v>
      </c>
      <c r="D243" s="8">
        <f t="shared" si="62"/>
        <v>2.1036527060623446E-3</v>
      </c>
      <c r="E243" s="8">
        <f t="shared" si="62"/>
        <v>2.258466974473859E-3</v>
      </c>
      <c r="F243" s="8">
        <f t="shared" si="62"/>
        <v>0.2545101039076943</v>
      </c>
      <c r="G243" s="8">
        <f t="shared" si="62"/>
        <v>6.9666420785181545E-4</v>
      </c>
      <c r="H243" s="8">
        <f t="shared" si="62"/>
        <v>4.9631633108397307E-4</v>
      </c>
      <c r="I243" s="8">
        <f t="shared" si="62"/>
        <v>2.5954156763106847E-4</v>
      </c>
      <c r="J243" s="8">
        <f t="shared" si="62"/>
        <v>9.6075913631851674E-4</v>
      </c>
      <c r="K243" s="8">
        <f t="shared" si="62"/>
        <v>7.2853773370124494E-5</v>
      </c>
      <c r="L243" s="8">
        <f t="shared" si="62"/>
        <v>1.1383402089081952E-4</v>
      </c>
      <c r="M243" s="8">
        <f t="shared" si="62"/>
        <v>7.2853773370124485E-4</v>
      </c>
      <c r="N243" s="8">
        <f t="shared" si="62"/>
        <v>4.2560263730659603E-2</v>
      </c>
      <c r="O243" s="8">
        <f t="shared" si="62"/>
        <v>1.0290595488530083E-3</v>
      </c>
      <c r="P243" s="8">
        <f t="shared" si="62"/>
        <v>9.5620577548288392E-5</v>
      </c>
      <c r="Q243" s="8">
        <f t="shared" si="62"/>
        <v>4.0729812674735223E-2</v>
      </c>
      <c r="R243" s="8">
        <f t="shared" si="62"/>
        <v>5.6461674361846475E-4</v>
      </c>
      <c r="S243" s="8">
        <f t="shared" si="62"/>
        <v>2.8686173264486515E-4</v>
      </c>
      <c r="T243" s="8">
        <f t="shared" si="62"/>
        <v>1.2294074256208507E-3</v>
      </c>
      <c r="U243" s="8">
        <f t="shared" si="62"/>
        <v>0.24804433152109573</v>
      </c>
      <c r="V243" s="8">
        <f t="shared" si="62"/>
        <v>4.7582620732362557E-3</v>
      </c>
      <c r="W243" s="8">
        <f t="shared" si="62"/>
        <v>4.1754318862752601E-3</v>
      </c>
      <c r="X243" s="8">
        <f t="shared" si="62"/>
        <v>1.4274786219708766E-2</v>
      </c>
      <c r="Y243" s="8">
        <f t="shared" si="62"/>
        <v>1.7257237567048238E-3</v>
      </c>
      <c r="Z243" s="8">
        <f t="shared" si="62"/>
        <v>3.0507517598739629E-4</v>
      </c>
      <c r="AA243" s="8">
        <f t="shared" si="62"/>
        <v>3.5971550601498967E-3</v>
      </c>
      <c r="AB243" s="8">
        <f t="shared" si="62"/>
        <v>5.8383192634483515E-2</v>
      </c>
      <c r="AC243" s="8">
        <f t="shared" si="62"/>
        <v>1.5481426841151453E-4</v>
      </c>
      <c r="AD243" s="8">
        <f t="shared" si="62"/>
        <v>1.0609330747024378E-3</v>
      </c>
      <c r="AE243" s="8">
        <f t="shared" si="62"/>
        <v>1.7302771175404567E-4</v>
      </c>
      <c r="AF243" s="8">
        <f t="shared" si="62"/>
        <v>0.2896256226720943</v>
      </c>
      <c r="AG243" s="8">
        <f t="shared" si="62"/>
        <v>1.7758107258967844E-4</v>
      </c>
      <c r="AH243" s="8">
        <f t="shared" si="62"/>
        <v>3.4605542350809134E-4</v>
      </c>
      <c r="AI243" s="8">
        <f t="shared" ref="AI243:BK243" si="63">AI242/ 219618</f>
        <v>5.1316376617581436E-3</v>
      </c>
      <c r="AJ243" s="8">
        <f t="shared" si="63"/>
        <v>4.047937782877542E-3</v>
      </c>
      <c r="AK243" s="8">
        <f t="shared" si="63"/>
        <v>1.4798422715806537E-3</v>
      </c>
      <c r="AL243" s="8">
        <f t="shared" si="63"/>
        <v>3.6426886685062243E-4</v>
      </c>
      <c r="AM243" s="8">
        <f t="shared" si="63"/>
        <v>6.8300412534491703E-4</v>
      </c>
      <c r="AN243" s="8">
        <f t="shared" si="63"/>
        <v>3.9523172053292539E-3</v>
      </c>
      <c r="AO243" s="8">
        <f t="shared" si="63"/>
        <v>2.094545984391079E-4</v>
      </c>
      <c r="AP243" s="8">
        <f t="shared" si="63"/>
        <v>2.6864828930233406E-4</v>
      </c>
      <c r="AQ243" s="8">
        <f t="shared" si="63"/>
        <v>4.0980247520695025E-4</v>
      </c>
      <c r="AR243" s="8">
        <f t="shared" si="63"/>
        <v>1.3660082506898342E-4</v>
      </c>
      <c r="AS243" s="8">
        <f t="shared" si="63"/>
        <v>4.5533608356327808E-6</v>
      </c>
      <c r="AT243" s="8">
        <f t="shared" si="63"/>
        <v>3.1873525849429462E-5</v>
      </c>
      <c r="AU243" s="8">
        <f t="shared" si="63"/>
        <v>7.2853773370124494E-5</v>
      </c>
      <c r="AV243" s="8">
        <f t="shared" si="63"/>
        <v>1.8668779426094401E-4</v>
      </c>
      <c r="AW243" s="8">
        <f t="shared" si="63"/>
        <v>2.8686173264486515E-4</v>
      </c>
      <c r="AX243" s="8">
        <f t="shared" si="63"/>
        <v>2.2311468094600624E-4</v>
      </c>
      <c r="AY243" s="8">
        <f t="shared" si="63"/>
        <v>1.0928066005518673E-4</v>
      </c>
      <c r="AZ243" s="8">
        <f t="shared" si="63"/>
        <v>1.3660082506898342E-4</v>
      </c>
      <c r="BA243" s="8">
        <f t="shared" si="63"/>
        <v>6.3747051698858923E-5</v>
      </c>
      <c r="BB243" s="8">
        <f t="shared" si="63"/>
        <v>1.4115418590461619E-4</v>
      </c>
      <c r="BC243" s="8">
        <f t="shared" si="63"/>
        <v>1.0472729921955395E-4</v>
      </c>
      <c r="BD243" s="8">
        <f t="shared" si="63"/>
        <v>1.9579451593220956E-4</v>
      </c>
      <c r="BE243" s="8">
        <f t="shared" si="63"/>
        <v>9.5620577548288392E-5</v>
      </c>
      <c r="BF243" s="8">
        <f t="shared" si="63"/>
        <v>1.803130890910581E-3</v>
      </c>
      <c r="BG243" s="8">
        <f t="shared" si="63"/>
        <v>7.4675117704377605E-4</v>
      </c>
      <c r="BH243" s="8">
        <f t="shared" si="63"/>
        <v>1.0245061880173757E-3</v>
      </c>
      <c r="BI243" s="8">
        <f t="shared" si="63"/>
        <v>1.2111939822783196E-3</v>
      </c>
      <c r="BJ243" s="8">
        <f t="shared" si="63"/>
        <v>1.1838738172645229E-4</v>
      </c>
      <c r="BK243" s="8">
        <f t="shared" si="63"/>
        <v>3.1873525849429466E-4</v>
      </c>
    </row>
    <row r="244" spans="1:63" s="1" customFormat="1" ht="5.0999999999999996" customHeight="1" x14ac:dyDescent="0.2">
      <c r="B244" s="1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 s="1" customFormat="1" ht="9.9" customHeight="1" x14ac:dyDescent="0.2">
      <c r="A245" s="3" t="s">
        <v>95</v>
      </c>
      <c r="B245" s="1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 s="1" customFormat="1" ht="9.9" customHeight="1" x14ac:dyDescent="0.2">
      <c r="B246" s="10" t="s">
        <v>81</v>
      </c>
      <c r="C246" s="4">
        <v>0</v>
      </c>
      <c r="D246" s="4">
        <v>1</v>
      </c>
      <c r="E246" s="4">
        <v>1</v>
      </c>
      <c r="F246" s="4">
        <v>845</v>
      </c>
      <c r="G246" s="4">
        <v>1</v>
      </c>
      <c r="H246" s="4">
        <v>2</v>
      </c>
      <c r="I246" s="4">
        <v>5</v>
      </c>
      <c r="J246" s="4">
        <v>1</v>
      </c>
      <c r="K246" s="4">
        <v>0</v>
      </c>
      <c r="L246" s="4">
        <v>0</v>
      </c>
      <c r="M246" s="4">
        <v>1</v>
      </c>
      <c r="N246" s="4">
        <v>42</v>
      </c>
      <c r="O246" s="4">
        <v>8</v>
      </c>
      <c r="P246" s="4">
        <v>0</v>
      </c>
      <c r="Q246" s="4">
        <v>86</v>
      </c>
      <c r="R246" s="4">
        <v>1</v>
      </c>
      <c r="S246" s="4">
        <v>1</v>
      </c>
      <c r="T246" s="4">
        <v>0</v>
      </c>
      <c r="U246" s="4">
        <v>539</v>
      </c>
      <c r="V246" s="4">
        <v>3</v>
      </c>
      <c r="W246" s="4">
        <v>23</v>
      </c>
      <c r="X246" s="4">
        <v>40</v>
      </c>
      <c r="Y246" s="4">
        <v>5</v>
      </c>
      <c r="Z246" s="4">
        <v>6</v>
      </c>
      <c r="AA246" s="4">
        <v>0</v>
      </c>
      <c r="AB246" s="4">
        <v>827</v>
      </c>
      <c r="AC246" s="4">
        <v>0</v>
      </c>
      <c r="AD246" s="4">
        <v>5</v>
      </c>
      <c r="AE246" s="4">
        <v>0</v>
      </c>
      <c r="AF246" s="4">
        <v>401</v>
      </c>
      <c r="AG246" s="4">
        <v>2</v>
      </c>
      <c r="AH246" s="4">
        <v>1</v>
      </c>
      <c r="AI246" s="4">
        <v>7</v>
      </c>
      <c r="AJ246" s="4">
        <v>2</v>
      </c>
      <c r="AK246" s="4">
        <v>1</v>
      </c>
      <c r="AL246" s="4">
        <v>1</v>
      </c>
      <c r="AM246" s="4">
        <v>1</v>
      </c>
      <c r="AN246" s="4">
        <v>17</v>
      </c>
      <c r="AO246" s="4">
        <v>1</v>
      </c>
      <c r="AP246" s="4">
        <v>0</v>
      </c>
      <c r="AQ246" s="4">
        <v>0</v>
      </c>
      <c r="AR246" s="4">
        <v>1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1</v>
      </c>
      <c r="BA246" s="4">
        <v>0</v>
      </c>
      <c r="BB246" s="4">
        <v>0</v>
      </c>
      <c r="BC246" s="4">
        <v>2</v>
      </c>
      <c r="BD246" s="4">
        <v>0</v>
      </c>
      <c r="BE246" s="4">
        <v>0</v>
      </c>
      <c r="BF246" s="4">
        <v>0</v>
      </c>
      <c r="BG246" s="4">
        <v>1</v>
      </c>
      <c r="BH246" s="4">
        <v>1</v>
      </c>
      <c r="BI246" s="4">
        <v>2</v>
      </c>
      <c r="BJ246" s="4">
        <v>0</v>
      </c>
      <c r="BK246" s="4">
        <v>0</v>
      </c>
    </row>
    <row r="247" spans="1:63" s="1" customFormat="1" ht="9.9" customHeight="1" x14ac:dyDescent="0.2">
      <c r="B247" s="10" t="s">
        <v>82</v>
      </c>
      <c r="C247" s="4">
        <v>94</v>
      </c>
      <c r="D247" s="4">
        <v>191</v>
      </c>
      <c r="E247" s="4">
        <v>233</v>
      </c>
      <c r="F247" s="4">
        <v>38591</v>
      </c>
      <c r="G247" s="4">
        <v>238</v>
      </c>
      <c r="H247" s="4">
        <v>58</v>
      </c>
      <c r="I247" s="4">
        <v>78</v>
      </c>
      <c r="J247" s="4">
        <v>124</v>
      </c>
      <c r="K247" s="4">
        <v>21</v>
      </c>
      <c r="L247" s="4">
        <v>28</v>
      </c>
      <c r="M247" s="4">
        <v>76</v>
      </c>
      <c r="N247" s="4">
        <v>2424</v>
      </c>
      <c r="O247" s="4">
        <v>459</v>
      </c>
      <c r="P247" s="4">
        <v>23</v>
      </c>
      <c r="Q247" s="4">
        <v>3870</v>
      </c>
      <c r="R247" s="4">
        <v>15</v>
      </c>
      <c r="S247" s="4">
        <v>50</v>
      </c>
      <c r="T247" s="4">
        <v>36</v>
      </c>
      <c r="U247" s="4">
        <v>22857</v>
      </c>
      <c r="V247" s="4">
        <v>298</v>
      </c>
      <c r="W247" s="4">
        <v>1132</v>
      </c>
      <c r="X247" s="4">
        <v>2505</v>
      </c>
      <c r="Y247" s="4">
        <v>320</v>
      </c>
      <c r="Z247" s="4">
        <v>83</v>
      </c>
      <c r="AA247" s="4">
        <v>123</v>
      </c>
      <c r="AB247" s="4">
        <v>23352</v>
      </c>
      <c r="AC247" s="4">
        <v>16</v>
      </c>
      <c r="AD247" s="4">
        <v>164</v>
      </c>
      <c r="AE247" s="4">
        <v>81</v>
      </c>
      <c r="AF247" s="4">
        <v>23466</v>
      </c>
      <c r="AG247" s="4">
        <v>27</v>
      </c>
      <c r="AH247" s="4">
        <v>82</v>
      </c>
      <c r="AI247" s="4">
        <v>251</v>
      </c>
      <c r="AJ247" s="4">
        <v>178</v>
      </c>
      <c r="AK247" s="4">
        <v>101</v>
      </c>
      <c r="AL247" s="4">
        <v>44</v>
      </c>
      <c r="AM247" s="4">
        <v>120</v>
      </c>
      <c r="AN247" s="4">
        <v>989</v>
      </c>
      <c r="AO247" s="4">
        <v>49</v>
      </c>
      <c r="AP247" s="4">
        <v>78</v>
      </c>
      <c r="AQ247" s="4">
        <v>47</v>
      </c>
      <c r="AR247" s="4">
        <v>24</v>
      </c>
      <c r="AS247" s="4">
        <v>3</v>
      </c>
      <c r="AT247" s="4">
        <v>4</v>
      </c>
      <c r="AU247" s="4">
        <v>5</v>
      </c>
      <c r="AV247" s="4">
        <v>34</v>
      </c>
      <c r="AW247" s="4">
        <v>56</v>
      </c>
      <c r="AX247" s="4">
        <v>12</v>
      </c>
      <c r="AY247" s="4">
        <v>19</v>
      </c>
      <c r="AZ247" s="4">
        <v>10</v>
      </c>
      <c r="BA247" s="4">
        <v>28</v>
      </c>
      <c r="BB247" s="4">
        <v>30</v>
      </c>
      <c r="BC247" s="4">
        <v>29</v>
      </c>
      <c r="BD247" s="4">
        <v>21</v>
      </c>
      <c r="BE247" s="4">
        <v>34</v>
      </c>
      <c r="BF247" s="4">
        <v>18</v>
      </c>
      <c r="BG247" s="4">
        <v>22</v>
      </c>
      <c r="BH247" s="4">
        <v>194</v>
      </c>
      <c r="BI247" s="4">
        <v>74</v>
      </c>
      <c r="BJ247" s="4">
        <v>7</v>
      </c>
      <c r="BK247" s="4">
        <v>98</v>
      </c>
    </row>
    <row r="248" spans="1:63" s="1" customFormat="1" ht="9.9" customHeight="1" x14ac:dyDescent="0.2">
      <c r="A248" s="6" t="s">
        <v>15</v>
      </c>
      <c r="B248" s="10"/>
      <c r="C248" s="4">
        <v>94</v>
      </c>
      <c r="D248" s="4">
        <v>192</v>
      </c>
      <c r="E248" s="4">
        <v>234</v>
      </c>
      <c r="F248" s="4">
        <v>39436</v>
      </c>
      <c r="G248" s="4">
        <v>239</v>
      </c>
      <c r="H248" s="4">
        <v>60</v>
      </c>
      <c r="I248" s="4">
        <v>83</v>
      </c>
      <c r="J248" s="4">
        <v>125</v>
      </c>
      <c r="K248" s="4">
        <v>21</v>
      </c>
      <c r="L248" s="4">
        <v>28</v>
      </c>
      <c r="M248" s="4">
        <v>77</v>
      </c>
      <c r="N248" s="4">
        <v>2466</v>
      </c>
      <c r="O248" s="4">
        <v>467</v>
      </c>
      <c r="P248" s="4">
        <v>23</v>
      </c>
      <c r="Q248" s="4">
        <v>3956</v>
      </c>
      <c r="R248" s="4">
        <v>16</v>
      </c>
      <c r="S248" s="4">
        <v>51</v>
      </c>
      <c r="T248" s="4">
        <v>36</v>
      </c>
      <c r="U248" s="4">
        <v>23396</v>
      </c>
      <c r="V248" s="4">
        <v>301</v>
      </c>
      <c r="W248" s="4">
        <v>1155</v>
      </c>
      <c r="X248" s="4">
        <v>2545</v>
      </c>
      <c r="Y248" s="4">
        <v>325</v>
      </c>
      <c r="Z248" s="4">
        <v>89</v>
      </c>
      <c r="AA248" s="4">
        <v>123</v>
      </c>
      <c r="AB248" s="4">
        <v>24179</v>
      </c>
      <c r="AC248" s="4">
        <v>16</v>
      </c>
      <c r="AD248" s="4">
        <v>169</v>
      </c>
      <c r="AE248" s="4">
        <v>81</v>
      </c>
      <c r="AF248" s="4">
        <v>23867</v>
      </c>
      <c r="AG248" s="4">
        <v>29</v>
      </c>
      <c r="AH248" s="4">
        <v>83</v>
      </c>
      <c r="AI248" s="4">
        <v>258</v>
      </c>
      <c r="AJ248" s="4">
        <v>180</v>
      </c>
      <c r="AK248" s="4">
        <v>102</v>
      </c>
      <c r="AL248" s="4">
        <v>45</v>
      </c>
      <c r="AM248" s="4">
        <v>121</v>
      </c>
      <c r="AN248" s="4">
        <v>1006</v>
      </c>
      <c r="AO248" s="4">
        <v>50</v>
      </c>
      <c r="AP248" s="4">
        <v>78</v>
      </c>
      <c r="AQ248" s="4">
        <v>47</v>
      </c>
      <c r="AR248" s="4">
        <v>25</v>
      </c>
      <c r="AS248" s="4">
        <v>3</v>
      </c>
      <c r="AT248" s="4">
        <v>4</v>
      </c>
      <c r="AU248" s="4">
        <v>5</v>
      </c>
      <c r="AV248" s="4">
        <v>34</v>
      </c>
      <c r="AW248" s="4">
        <v>56</v>
      </c>
      <c r="AX248" s="4">
        <v>12</v>
      </c>
      <c r="AY248" s="4">
        <v>19</v>
      </c>
      <c r="AZ248" s="4">
        <v>11</v>
      </c>
      <c r="BA248" s="4">
        <v>28</v>
      </c>
      <c r="BB248" s="4">
        <v>30</v>
      </c>
      <c r="BC248" s="4">
        <v>31</v>
      </c>
      <c r="BD248" s="4">
        <v>21</v>
      </c>
      <c r="BE248" s="4">
        <v>34</v>
      </c>
      <c r="BF248" s="4">
        <v>18</v>
      </c>
      <c r="BG248" s="4">
        <v>23</v>
      </c>
      <c r="BH248" s="4">
        <v>195</v>
      </c>
      <c r="BI248" s="4">
        <v>76</v>
      </c>
      <c r="BJ248" s="4">
        <v>7</v>
      </c>
      <c r="BK248" s="4">
        <v>98</v>
      </c>
    </row>
    <row r="249" spans="1:63" s="7" customFormat="1" ht="9.9" customHeight="1" x14ac:dyDescent="0.2">
      <c r="B249" s="11" t="s">
        <v>16</v>
      </c>
      <c r="C249" s="8">
        <f t="shared" ref="C249:AH249" si="64">C248/ 127010</f>
        <v>7.4009920478702461E-4</v>
      </c>
      <c r="D249" s="8">
        <f t="shared" si="64"/>
        <v>1.5116919927564759E-3</v>
      </c>
      <c r="E249" s="8">
        <f t="shared" si="64"/>
        <v>1.842374616171955E-3</v>
      </c>
      <c r="F249" s="8">
        <f t="shared" si="64"/>
        <v>0.31049523659554368</v>
      </c>
      <c r="G249" s="8">
        <f t="shared" si="64"/>
        <v>1.8817415951499882E-3</v>
      </c>
      <c r="H249" s="8">
        <f t="shared" si="64"/>
        <v>4.7240374773639871E-4</v>
      </c>
      <c r="I249" s="8">
        <f t="shared" si="64"/>
        <v>6.5349185103535153E-4</v>
      </c>
      <c r="J249" s="8">
        <f t="shared" si="64"/>
        <v>9.8417447445083061E-4</v>
      </c>
      <c r="K249" s="8">
        <f t="shared" si="64"/>
        <v>1.6534131170773954E-4</v>
      </c>
      <c r="L249" s="8">
        <f t="shared" si="64"/>
        <v>2.2045508227698608E-4</v>
      </c>
      <c r="M249" s="8">
        <f t="shared" si="64"/>
        <v>6.0625147626171163E-4</v>
      </c>
      <c r="N249" s="8">
        <f t="shared" si="64"/>
        <v>1.9415794031965986E-2</v>
      </c>
      <c r="O249" s="8">
        <f t="shared" si="64"/>
        <v>3.6768758365483033E-3</v>
      </c>
      <c r="P249" s="8">
        <f t="shared" si="64"/>
        <v>1.8108810329895285E-4</v>
      </c>
      <c r="Q249" s="8">
        <f t="shared" si="64"/>
        <v>3.1147153767419888E-2</v>
      </c>
      <c r="R249" s="8">
        <f t="shared" si="64"/>
        <v>1.2597433272970633E-4</v>
      </c>
      <c r="S249" s="8">
        <f t="shared" si="64"/>
        <v>4.0154318557593892E-4</v>
      </c>
      <c r="T249" s="8">
        <f t="shared" si="64"/>
        <v>2.8344224864183923E-4</v>
      </c>
      <c r="U249" s="8">
        <f t="shared" si="64"/>
        <v>0.18420596803401307</v>
      </c>
      <c r="V249" s="8">
        <f t="shared" si="64"/>
        <v>2.3698921344776002E-3</v>
      </c>
      <c r="W249" s="8">
        <f t="shared" si="64"/>
        <v>9.0937721439256752E-3</v>
      </c>
      <c r="X249" s="8">
        <f t="shared" si="64"/>
        <v>2.0037792299818911E-2</v>
      </c>
      <c r="Y249" s="8">
        <f t="shared" si="64"/>
        <v>2.5588536335721598E-3</v>
      </c>
      <c r="Z249" s="8">
        <f t="shared" si="64"/>
        <v>7.0073222580899143E-4</v>
      </c>
      <c r="AA249" s="8">
        <f t="shared" si="64"/>
        <v>9.6842768285961738E-4</v>
      </c>
      <c r="AB249" s="8">
        <f t="shared" si="64"/>
        <v>0.19037083694197307</v>
      </c>
      <c r="AC249" s="8">
        <f t="shared" si="64"/>
        <v>1.2597433272970633E-4</v>
      </c>
      <c r="AD249" s="8">
        <f t="shared" si="64"/>
        <v>1.3306038894575231E-3</v>
      </c>
      <c r="AE249" s="8">
        <f t="shared" si="64"/>
        <v>6.3774505944413831E-4</v>
      </c>
      <c r="AF249" s="8">
        <f t="shared" si="64"/>
        <v>0.18791433745374381</v>
      </c>
      <c r="AG249" s="8">
        <f t="shared" si="64"/>
        <v>2.2832847807259272E-4</v>
      </c>
      <c r="AH249" s="8">
        <f t="shared" si="64"/>
        <v>6.5349185103535153E-4</v>
      </c>
      <c r="AI249" s="8">
        <f t="shared" ref="AI249:BK249" si="65">AI248/ 127010</f>
        <v>2.0313361152665146E-3</v>
      </c>
      <c r="AJ249" s="8">
        <f t="shared" si="65"/>
        <v>1.4172112432091961E-3</v>
      </c>
      <c r="AK249" s="8">
        <f t="shared" si="65"/>
        <v>8.0308637115187784E-4</v>
      </c>
      <c r="AL249" s="8">
        <f t="shared" si="65"/>
        <v>3.5430281080229902E-4</v>
      </c>
      <c r="AM249" s="8">
        <f t="shared" si="65"/>
        <v>9.5268089126840404E-4</v>
      </c>
      <c r="AN249" s="8">
        <f t="shared" si="65"/>
        <v>7.9206361703802845E-3</v>
      </c>
      <c r="AO249" s="8">
        <f t="shared" si="65"/>
        <v>3.9366978978033225E-4</v>
      </c>
      <c r="AP249" s="8">
        <f t="shared" si="65"/>
        <v>6.1412487205731836E-4</v>
      </c>
      <c r="AQ249" s="8">
        <f t="shared" si="65"/>
        <v>3.700496023935123E-4</v>
      </c>
      <c r="AR249" s="8">
        <f t="shared" si="65"/>
        <v>1.9683489489016613E-4</v>
      </c>
      <c r="AS249" s="8">
        <f t="shared" si="65"/>
        <v>2.3620187386819936E-5</v>
      </c>
      <c r="AT249" s="8">
        <f t="shared" si="65"/>
        <v>3.1493583182426583E-5</v>
      </c>
      <c r="AU249" s="8">
        <f t="shared" si="65"/>
        <v>3.9366978978033224E-5</v>
      </c>
      <c r="AV249" s="8">
        <f t="shared" si="65"/>
        <v>2.6769545705062595E-4</v>
      </c>
      <c r="AW249" s="8">
        <f t="shared" si="65"/>
        <v>4.4091016455397215E-4</v>
      </c>
      <c r="AX249" s="8">
        <f t="shared" si="65"/>
        <v>9.4480749547279743E-5</v>
      </c>
      <c r="AY249" s="8">
        <f t="shared" si="65"/>
        <v>1.4959452011652626E-4</v>
      </c>
      <c r="AZ249" s="8">
        <f t="shared" si="65"/>
        <v>8.6607353751673102E-5</v>
      </c>
      <c r="BA249" s="8">
        <f t="shared" si="65"/>
        <v>2.2045508227698608E-4</v>
      </c>
      <c r="BB249" s="8">
        <f t="shared" si="65"/>
        <v>2.3620187386819936E-4</v>
      </c>
      <c r="BC249" s="8">
        <f t="shared" si="65"/>
        <v>2.44075269663806E-4</v>
      </c>
      <c r="BD249" s="8">
        <f t="shared" si="65"/>
        <v>1.6534131170773954E-4</v>
      </c>
      <c r="BE249" s="8">
        <f t="shared" si="65"/>
        <v>2.6769545705062595E-4</v>
      </c>
      <c r="BF249" s="8">
        <f t="shared" si="65"/>
        <v>1.4172112432091961E-4</v>
      </c>
      <c r="BG249" s="8">
        <f t="shared" si="65"/>
        <v>1.8108810329895285E-4</v>
      </c>
      <c r="BH249" s="8">
        <f t="shared" si="65"/>
        <v>1.5353121801432957E-3</v>
      </c>
      <c r="BI249" s="8">
        <f t="shared" si="65"/>
        <v>5.9837808046610502E-4</v>
      </c>
      <c r="BJ249" s="8">
        <f t="shared" si="65"/>
        <v>5.5113770569246519E-5</v>
      </c>
      <c r="BK249" s="8">
        <f t="shared" si="65"/>
        <v>7.7159278796945117E-4</v>
      </c>
    </row>
    <row r="250" spans="1:63" s="1" customFormat="1" ht="5.0999999999999996" customHeight="1" x14ac:dyDescent="0.2">
      <c r="B250" s="1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 s="1" customFormat="1" ht="9.9" customHeight="1" x14ac:dyDescent="0.2">
      <c r="A251" s="3" t="s">
        <v>96</v>
      </c>
      <c r="B251" s="1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 s="1" customFormat="1" ht="9.9" customHeight="1" x14ac:dyDescent="0.2">
      <c r="B252" s="10" t="s">
        <v>80</v>
      </c>
      <c r="C252" s="4">
        <v>262</v>
      </c>
      <c r="D252" s="4">
        <v>111</v>
      </c>
      <c r="E252" s="4">
        <v>20</v>
      </c>
      <c r="F252" s="4">
        <v>47269</v>
      </c>
      <c r="G252" s="4">
        <v>151</v>
      </c>
      <c r="H252" s="4">
        <v>53</v>
      </c>
      <c r="I252" s="4">
        <v>393</v>
      </c>
      <c r="J252" s="4">
        <v>367</v>
      </c>
      <c r="K252" s="4">
        <v>13</v>
      </c>
      <c r="L252" s="4">
        <v>385</v>
      </c>
      <c r="M252" s="4">
        <v>96</v>
      </c>
      <c r="N252" s="4">
        <v>2751</v>
      </c>
      <c r="O252" s="4">
        <v>925</v>
      </c>
      <c r="P252" s="4">
        <v>43</v>
      </c>
      <c r="Q252" s="4">
        <v>4593</v>
      </c>
      <c r="R252" s="4">
        <v>41</v>
      </c>
      <c r="S252" s="4">
        <v>35</v>
      </c>
      <c r="T252" s="4">
        <v>21</v>
      </c>
      <c r="U252" s="4">
        <v>38677</v>
      </c>
      <c r="V252" s="4">
        <v>262</v>
      </c>
      <c r="W252" s="4">
        <v>826</v>
      </c>
      <c r="X252" s="4">
        <v>5794</v>
      </c>
      <c r="Y252" s="4">
        <v>477</v>
      </c>
      <c r="Z252" s="4">
        <v>84</v>
      </c>
      <c r="AA252" s="4">
        <v>16</v>
      </c>
      <c r="AB252" s="4">
        <v>5424</v>
      </c>
      <c r="AC252" s="4">
        <v>26</v>
      </c>
      <c r="AD252" s="4">
        <v>274</v>
      </c>
      <c r="AE252" s="4">
        <v>74</v>
      </c>
      <c r="AF252" s="4">
        <v>10699</v>
      </c>
      <c r="AG252" s="4">
        <v>70</v>
      </c>
      <c r="AH252" s="4">
        <v>49</v>
      </c>
      <c r="AI252" s="4">
        <v>237</v>
      </c>
      <c r="AJ252" s="4">
        <v>90</v>
      </c>
      <c r="AK252" s="4">
        <v>489</v>
      </c>
      <c r="AL252" s="4">
        <v>175</v>
      </c>
      <c r="AM252" s="4">
        <v>137</v>
      </c>
      <c r="AN252" s="4">
        <v>1719</v>
      </c>
      <c r="AO252" s="4">
        <v>23</v>
      </c>
      <c r="AP252" s="4">
        <v>53</v>
      </c>
      <c r="AQ252" s="4">
        <v>40</v>
      </c>
      <c r="AR252" s="4">
        <v>17</v>
      </c>
      <c r="AS252" s="4">
        <v>4</v>
      </c>
      <c r="AT252" s="4">
        <v>2</v>
      </c>
      <c r="AU252" s="4">
        <v>14</v>
      </c>
      <c r="AV252" s="4">
        <v>309</v>
      </c>
      <c r="AW252" s="4">
        <v>32</v>
      </c>
      <c r="AX252" s="4">
        <v>21</v>
      </c>
      <c r="AY252" s="4">
        <v>211</v>
      </c>
      <c r="AZ252" s="4">
        <v>224</v>
      </c>
      <c r="BA252" s="4">
        <v>14</v>
      </c>
      <c r="BB252" s="4">
        <v>58</v>
      </c>
      <c r="BC252" s="4">
        <v>18</v>
      </c>
      <c r="BD252" s="4">
        <v>17</v>
      </c>
      <c r="BE252" s="4">
        <v>303</v>
      </c>
      <c r="BF252" s="4">
        <v>7</v>
      </c>
      <c r="BG252" s="4">
        <v>16</v>
      </c>
      <c r="BH252" s="4">
        <v>66</v>
      </c>
      <c r="BI252" s="4">
        <v>54</v>
      </c>
      <c r="BJ252" s="4">
        <v>75</v>
      </c>
      <c r="BK252" s="4">
        <v>180</v>
      </c>
    </row>
    <row r="253" spans="1:63" s="1" customFormat="1" ht="9.9" customHeight="1" x14ac:dyDescent="0.2">
      <c r="A253" s="6" t="s">
        <v>15</v>
      </c>
      <c r="B253" s="10"/>
      <c r="C253" s="4">
        <v>262</v>
      </c>
      <c r="D253" s="4">
        <v>111</v>
      </c>
      <c r="E253" s="4">
        <v>20</v>
      </c>
      <c r="F253" s="4">
        <v>47269</v>
      </c>
      <c r="G253" s="4">
        <v>151</v>
      </c>
      <c r="H253" s="4">
        <v>53</v>
      </c>
      <c r="I253" s="4">
        <v>393</v>
      </c>
      <c r="J253" s="4">
        <v>367</v>
      </c>
      <c r="K253" s="4">
        <v>13</v>
      </c>
      <c r="L253" s="4">
        <v>385</v>
      </c>
      <c r="M253" s="4">
        <v>96</v>
      </c>
      <c r="N253" s="4">
        <v>2751</v>
      </c>
      <c r="O253" s="4">
        <v>925</v>
      </c>
      <c r="P253" s="4">
        <v>43</v>
      </c>
      <c r="Q253" s="4">
        <v>4593</v>
      </c>
      <c r="R253" s="4">
        <v>41</v>
      </c>
      <c r="S253" s="4">
        <v>35</v>
      </c>
      <c r="T253" s="4">
        <v>21</v>
      </c>
      <c r="U253" s="4">
        <v>38677</v>
      </c>
      <c r="V253" s="4">
        <v>262</v>
      </c>
      <c r="W253" s="4">
        <v>826</v>
      </c>
      <c r="X253" s="4">
        <v>5794</v>
      </c>
      <c r="Y253" s="4">
        <v>477</v>
      </c>
      <c r="Z253" s="4">
        <v>84</v>
      </c>
      <c r="AA253" s="4">
        <v>16</v>
      </c>
      <c r="AB253" s="4">
        <v>5424</v>
      </c>
      <c r="AC253" s="4">
        <v>26</v>
      </c>
      <c r="AD253" s="4">
        <v>274</v>
      </c>
      <c r="AE253" s="4">
        <v>74</v>
      </c>
      <c r="AF253" s="4">
        <v>10699</v>
      </c>
      <c r="AG253" s="4">
        <v>70</v>
      </c>
      <c r="AH253" s="4">
        <v>49</v>
      </c>
      <c r="AI253" s="4">
        <v>237</v>
      </c>
      <c r="AJ253" s="4">
        <v>90</v>
      </c>
      <c r="AK253" s="4">
        <v>489</v>
      </c>
      <c r="AL253" s="4">
        <v>175</v>
      </c>
      <c r="AM253" s="4">
        <v>137</v>
      </c>
      <c r="AN253" s="4">
        <v>1719</v>
      </c>
      <c r="AO253" s="4">
        <v>23</v>
      </c>
      <c r="AP253" s="4">
        <v>53</v>
      </c>
      <c r="AQ253" s="4">
        <v>40</v>
      </c>
      <c r="AR253" s="4">
        <v>17</v>
      </c>
      <c r="AS253" s="4">
        <v>4</v>
      </c>
      <c r="AT253" s="4">
        <v>2</v>
      </c>
      <c r="AU253" s="4">
        <v>14</v>
      </c>
      <c r="AV253" s="4">
        <v>309</v>
      </c>
      <c r="AW253" s="4">
        <v>32</v>
      </c>
      <c r="AX253" s="4">
        <v>21</v>
      </c>
      <c r="AY253" s="4">
        <v>211</v>
      </c>
      <c r="AZ253" s="4">
        <v>224</v>
      </c>
      <c r="BA253" s="4">
        <v>14</v>
      </c>
      <c r="BB253" s="4">
        <v>58</v>
      </c>
      <c r="BC253" s="4">
        <v>18</v>
      </c>
      <c r="BD253" s="4">
        <v>17</v>
      </c>
      <c r="BE253" s="4">
        <v>303</v>
      </c>
      <c r="BF253" s="4">
        <v>7</v>
      </c>
      <c r="BG253" s="4">
        <v>16</v>
      </c>
      <c r="BH253" s="4">
        <v>66</v>
      </c>
      <c r="BI253" s="4">
        <v>54</v>
      </c>
      <c r="BJ253" s="4">
        <v>75</v>
      </c>
      <c r="BK253" s="4">
        <v>180</v>
      </c>
    </row>
    <row r="254" spans="1:63" s="7" customFormat="1" ht="9.9" customHeight="1" x14ac:dyDescent="0.2">
      <c r="B254" s="11" t="s">
        <v>16</v>
      </c>
      <c r="C254" s="8">
        <f t="shared" ref="C254:AH254" si="66">C253/ 124886</f>
        <v>2.0979132969267972E-3</v>
      </c>
      <c r="D254" s="8">
        <f t="shared" si="66"/>
        <v>8.8881059526287976E-4</v>
      </c>
      <c r="E254" s="8">
        <f t="shared" si="66"/>
        <v>1.6014605320051887E-4</v>
      </c>
      <c r="F254" s="8">
        <f t="shared" si="66"/>
        <v>0.37849718943676636</v>
      </c>
      <c r="G254" s="8">
        <f t="shared" si="66"/>
        <v>1.2091027016639176E-3</v>
      </c>
      <c r="H254" s="8">
        <f t="shared" si="66"/>
        <v>4.2438704098137501E-4</v>
      </c>
      <c r="I254" s="8">
        <f t="shared" si="66"/>
        <v>3.1468699453901959E-3</v>
      </c>
      <c r="J254" s="8">
        <f t="shared" si="66"/>
        <v>2.9386800762295213E-3</v>
      </c>
      <c r="K254" s="8">
        <f t="shared" si="66"/>
        <v>1.0409493458033727E-4</v>
      </c>
      <c r="L254" s="8">
        <f t="shared" si="66"/>
        <v>3.0828115241099885E-3</v>
      </c>
      <c r="M254" s="8">
        <f t="shared" si="66"/>
        <v>7.6870105536249063E-4</v>
      </c>
      <c r="N254" s="8">
        <f t="shared" si="66"/>
        <v>2.202808961773137E-2</v>
      </c>
      <c r="O254" s="8">
        <f t="shared" si="66"/>
        <v>7.4067549605239978E-3</v>
      </c>
      <c r="P254" s="8">
        <f t="shared" si="66"/>
        <v>3.4431401438111557E-4</v>
      </c>
      <c r="Q254" s="8">
        <f t="shared" si="66"/>
        <v>3.677754111749916E-2</v>
      </c>
      <c r="R254" s="8">
        <f t="shared" si="66"/>
        <v>3.2829940906106366E-4</v>
      </c>
      <c r="S254" s="8">
        <f t="shared" si="66"/>
        <v>2.8025559310090805E-4</v>
      </c>
      <c r="T254" s="8">
        <f t="shared" si="66"/>
        <v>1.6815335586054482E-4</v>
      </c>
      <c r="U254" s="8">
        <f t="shared" si="66"/>
        <v>0.30969844498182342</v>
      </c>
      <c r="V254" s="8">
        <f t="shared" si="66"/>
        <v>2.0979132969267972E-3</v>
      </c>
      <c r="W254" s="8">
        <f t="shared" si="66"/>
        <v>6.6140319971814297E-3</v>
      </c>
      <c r="X254" s="8">
        <f t="shared" si="66"/>
        <v>4.639431161219032E-2</v>
      </c>
      <c r="Y254" s="8">
        <f t="shared" si="66"/>
        <v>3.8194833688323751E-3</v>
      </c>
      <c r="Z254" s="8">
        <f t="shared" si="66"/>
        <v>6.7261342344217929E-4</v>
      </c>
      <c r="AA254" s="8">
        <f t="shared" si="66"/>
        <v>1.2811684256041511E-4</v>
      </c>
      <c r="AB254" s="8">
        <f t="shared" si="66"/>
        <v>4.3431609627980719E-2</v>
      </c>
      <c r="AC254" s="8">
        <f t="shared" si="66"/>
        <v>2.0818986916067454E-4</v>
      </c>
      <c r="AD254" s="8">
        <f t="shared" si="66"/>
        <v>2.1940009288471084E-3</v>
      </c>
      <c r="AE254" s="8">
        <f t="shared" si="66"/>
        <v>5.925403968419198E-4</v>
      </c>
      <c r="AF254" s="8">
        <f t="shared" si="66"/>
        <v>8.5670131159617566E-2</v>
      </c>
      <c r="AG254" s="8">
        <f t="shared" si="66"/>
        <v>5.6051118620181609E-4</v>
      </c>
      <c r="AH254" s="8">
        <f t="shared" si="66"/>
        <v>3.9235783034127124E-4</v>
      </c>
      <c r="AI254" s="8">
        <f t="shared" ref="AI254:BK254" si="67">AI253/ 124886</f>
        <v>1.8977307304261486E-3</v>
      </c>
      <c r="AJ254" s="8">
        <f t="shared" si="67"/>
        <v>7.2065723940233496E-4</v>
      </c>
      <c r="AK254" s="8">
        <f t="shared" si="67"/>
        <v>3.9155710007526866E-3</v>
      </c>
      <c r="AL254" s="8">
        <f t="shared" si="67"/>
        <v>1.4012779655045401E-3</v>
      </c>
      <c r="AM254" s="8">
        <f t="shared" si="67"/>
        <v>1.0970004644235542E-3</v>
      </c>
      <c r="AN254" s="8">
        <f t="shared" si="67"/>
        <v>1.3764553272584598E-2</v>
      </c>
      <c r="AO254" s="8">
        <f t="shared" si="67"/>
        <v>1.841679611805967E-4</v>
      </c>
      <c r="AP254" s="8">
        <f t="shared" si="67"/>
        <v>4.2438704098137501E-4</v>
      </c>
      <c r="AQ254" s="8">
        <f t="shared" si="67"/>
        <v>3.2029210640103774E-4</v>
      </c>
      <c r="AR254" s="8">
        <f t="shared" si="67"/>
        <v>1.3612414522044103E-4</v>
      </c>
      <c r="AS254" s="8">
        <f t="shared" si="67"/>
        <v>3.2029210640103776E-5</v>
      </c>
      <c r="AT254" s="8">
        <f t="shared" si="67"/>
        <v>1.6014605320051888E-5</v>
      </c>
      <c r="AU254" s="8">
        <f t="shared" si="67"/>
        <v>1.1210223724036321E-4</v>
      </c>
      <c r="AV254" s="8">
        <f t="shared" si="67"/>
        <v>2.4742565219480167E-3</v>
      </c>
      <c r="AW254" s="8">
        <f t="shared" si="67"/>
        <v>2.5623368512083021E-4</v>
      </c>
      <c r="AX254" s="8">
        <f t="shared" si="67"/>
        <v>1.6815335586054482E-4</v>
      </c>
      <c r="AY254" s="8">
        <f t="shared" si="67"/>
        <v>1.6895408612654741E-3</v>
      </c>
      <c r="AZ254" s="8">
        <f t="shared" si="67"/>
        <v>1.7936357958458114E-3</v>
      </c>
      <c r="BA254" s="8">
        <f t="shared" si="67"/>
        <v>1.1210223724036321E-4</v>
      </c>
      <c r="BB254" s="8">
        <f t="shared" si="67"/>
        <v>4.6442355428150475E-4</v>
      </c>
      <c r="BC254" s="8">
        <f t="shared" si="67"/>
        <v>1.4413144788046699E-4</v>
      </c>
      <c r="BD254" s="8">
        <f t="shared" si="67"/>
        <v>1.3612414522044103E-4</v>
      </c>
      <c r="BE254" s="8">
        <f t="shared" si="67"/>
        <v>2.4262127059878611E-3</v>
      </c>
      <c r="BF254" s="8">
        <f t="shared" si="67"/>
        <v>5.6051118620181605E-5</v>
      </c>
      <c r="BG254" s="8">
        <f t="shared" si="67"/>
        <v>1.2811684256041511E-4</v>
      </c>
      <c r="BH254" s="8">
        <f t="shared" si="67"/>
        <v>5.2848197556171228E-4</v>
      </c>
      <c r="BI254" s="8">
        <f t="shared" si="67"/>
        <v>4.3239434364140093E-4</v>
      </c>
      <c r="BJ254" s="8">
        <f t="shared" si="67"/>
        <v>6.0054769950194573E-4</v>
      </c>
      <c r="BK254" s="8">
        <f t="shared" si="67"/>
        <v>1.4413144788046699E-3</v>
      </c>
    </row>
    <row r="255" spans="1:63" s="1" customFormat="1" ht="5.0999999999999996" customHeight="1" x14ac:dyDescent="0.2">
      <c r="B255" s="1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 s="1" customFormat="1" ht="9.9" customHeight="1" x14ac:dyDescent="0.2">
      <c r="A256" s="3" t="s">
        <v>97</v>
      </c>
      <c r="B256" s="1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 s="1" customFormat="1" ht="9.9" customHeight="1" x14ac:dyDescent="0.2">
      <c r="B257" s="10" t="s">
        <v>80</v>
      </c>
      <c r="C257" s="4">
        <v>4</v>
      </c>
      <c r="D257" s="4">
        <v>10</v>
      </c>
      <c r="E257" s="4">
        <v>6</v>
      </c>
      <c r="F257" s="4">
        <v>8528</v>
      </c>
      <c r="G257" s="4">
        <v>19</v>
      </c>
      <c r="H257" s="4">
        <v>16</v>
      </c>
      <c r="I257" s="4">
        <v>19</v>
      </c>
      <c r="J257" s="4">
        <v>121</v>
      </c>
      <c r="K257" s="4">
        <v>2</v>
      </c>
      <c r="L257" s="4">
        <v>20</v>
      </c>
      <c r="M257" s="4">
        <v>14</v>
      </c>
      <c r="N257" s="4">
        <v>661</v>
      </c>
      <c r="O257" s="4">
        <v>82</v>
      </c>
      <c r="P257" s="4">
        <v>3</v>
      </c>
      <c r="Q257" s="4">
        <v>1047</v>
      </c>
      <c r="R257" s="4">
        <v>2</v>
      </c>
      <c r="S257" s="4">
        <v>1</v>
      </c>
      <c r="T257" s="4">
        <v>22</v>
      </c>
      <c r="U257" s="4">
        <v>5881</v>
      </c>
      <c r="V257" s="4">
        <v>108</v>
      </c>
      <c r="W257" s="4">
        <v>190</v>
      </c>
      <c r="X257" s="4">
        <v>562</v>
      </c>
      <c r="Y257" s="4">
        <v>66</v>
      </c>
      <c r="Z257" s="4">
        <v>10</v>
      </c>
      <c r="AA257" s="4">
        <v>19</v>
      </c>
      <c r="AB257" s="4">
        <v>2108</v>
      </c>
      <c r="AC257" s="4">
        <v>1</v>
      </c>
      <c r="AD257" s="4">
        <v>29</v>
      </c>
      <c r="AE257" s="4">
        <v>3</v>
      </c>
      <c r="AF257" s="4">
        <v>4369</v>
      </c>
      <c r="AG257" s="4">
        <v>7</v>
      </c>
      <c r="AH257" s="4">
        <v>14</v>
      </c>
      <c r="AI257" s="4">
        <v>30</v>
      </c>
      <c r="AJ257" s="4">
        <v>64</v>
      </c>
      <c r="AK257" s="4">
        <v>54</v>
      </c>
      <c r="AL257" s="4">
        <v>10</v>
      </c>
      <c r="AM257" s="4">
        <v>22</v>
      </c>
      <c r="AN257" s="4">
        <v>173</v>
      </c>
      <c r="AO257" s="4">
        <v>1</v>
      </c>
      <c r="AP257" s="4">
        <v>5</v>
      </c>
      <c r="AQ257" s="4">
        <v>8</v>
      </c>
      <c r="AR257" s="4">
        <v>2</v>
      </c>
      <c r="AS257" s="4">
        <v>0</v>
      </c>
      <c r="AT257" s="4">
        <v>1</v>
      </c>
      <c r="AU257" s="4">
        <v>2</v>
      </c>
      <c r="AV257" s="4">
        <v>19</v>
      </c>
      <c r="AW257" s="4">
        <v>6</v>
      </c>
      <c r="AX257" s="4">
        <v>1</v>
      </c>
      <c r="AY257" s="4">
        <v>14</v>
      </c>
      <c r="AZ257" s="4">
        <v>18</v>
      </c>
      <c r="BA257" s="4">
        <v>5</v>
      </c>
      <c r="BB257" s="4">
        <v>4</v>
      </c>
      <c r="BC257" s="4">
        <v>3</v>
      </c>
      <c r="BD257" s="4">
        <v>2</v>
      </c>
      <c r="BE257" s="4">
        <v>17</v>
      </c>
      <c r="BF257" s="4">
        <v>1</v>
      </c>
      <c r="BG257" s="4">
        <v>7</v>
      </c>
      <c r="BH257" s="4">
        <v>22</v>
      </c>
      <c r="BI257" s="4">
        <v>19</v>
      </c>
      <c r="BJ257" s="4">
        <v>6</v>
      </c>
      <c r="BK257" s="4">
        <v>11</v>
      </c>
    </row>
    <row r="258" spans="1:63" s="1" customFormat="1" ht="9.9" customHeight="1" x14ac:dyDescent="0.2">
      <c r="B258" s="10" t="s">
        <v>81</v>
      </c>
      <c r="C258" s="4">
        <v>3</v>
      </c>
      <c r="D258" s="4">
        <v>30</v>
      </c>
      <c r="E258" s="4">
        <v>4</v>
      </c>
      <c r="F258" s="4">
        <v>8242</v>
      </c>
      <c r="G258" s="4">
        <v>34</v>
      </c>
      <c r="H258" s="4">
        <v>20</v>
      </c>
      <c r="I258" s="4">
        <v>47</v>
      </c>
      <c r="J258" s="4">
        <v>12</v>
      </c>
      <c r="K258" s="4">
        <v>3</v>
      </c>
      <c r="L258" s="4">
        <v>3</v>
      </c>
      <c r="M258" s="4">
        <v>14</v>
      </c>
      <c r="N258" s="4">
        <v>415</v>
      </c>
      <c r="O258" s="4">
        <v>83</v>
      </c>
      <c r="P258" s="4">
        <v>6</v>
      </c>
      <c r="Q258" s="4">
        <v>764</v>
      </c>
      <c r="R258" s="4">
        <v>9</v>
      </c>
      <c r="S258" s="4">
        <v>25</v>
      </c>
      <c r="T258" s="4">
        <v>9</v>
      </c>
      <c r="U258" s="4">
        <v>5104</v>
      </c>
      <c r="V258" s="4">
        <v>49</v>
      </c>
      <c r="W258" s="4">
        <v>183</v>
      </c>
      <c r="X258" s="4">
        <v>390</v>
      </c>
      <c r="Y258" s="4">
        <v>88</v>
      </c>
      <c r="Z258" s="4">
        <v>47</v>
      </c>
      <c r="AA258" s="4">
        <v>16</v>
      </c>
      <c r="AB258" s="4">
        <v>10964</v>
      </c>
      <c r="AC258" s="4">
        <v>32</v>
      </c>
      <c r="AD258" s="4">
        <v>62</v>
      </c>
      <c r="AE258" s="4">
        <v>14</v>
      </c>
      <c r="AF258" s="4">
        <v>6707</v>
      </c>
      <c r="AG258" s="4">
        <v>5</v>
      </c>
      <c r="AH258" s="4">
        <v>14</v>
      </c>
      <c r="AI258" s="4">
        <v>51</v>
      </c>
      <c r="AJ258" s="4">
        <v>23</v>
      </c>
      <c r="AK258" s="4">
        <v>62</v>
      </c>
      <c r="AL258" s="4">
        <v>24</v>
      </c>
      <c r="AM258" s="4">
        <v>28</v>
      </c>
      <c r="AN258" s="4">
        <v>171</v>
      </c>
      <c r="AO258" s="4">
        <v>12</v>
      </c>
      <c r="AP258" s="4">
        <v>14</v>
      </c>
      <c r="AQ258" s="4">
        <v>4</v>
      </c>
      <c r="AR258" s="4">
        <v>6</v>
      </c>
      <c r="AS258" s="4">
        <v>0</v>
      </c>
      <c r="AT258" s="4">
        <v>0</v>
      </c>
      <c r="AU258" s="4">
        <v>1</v>
      </c>
      <c r="AV258" s="4">
        <v>2</v>
      </c>
      <c r="AW258" s="4">
        <v>10</v>
      </c>
      <c r="AX258" s="4">
        <v>5</v>
      </c>
      <c r="AY258" s="4">
        <v>0</v>
      </c>
      <c r="AZ258" s="4">
        <v>1</v>
      </c>
      <c r="BA258" s="4">
        <v>2</v>
      </c>
      <c r="BB258" s="4">
        <v>29</v>
      </c>
      <c r="BC258" s="4">
        <v>20</v>
      </c>
      <c r="BD258" s="4">
        <v>10</v>
      </c>
      <c r="BE258" s="4">
        <v>8</v>
      </c>
      <c r="BF258" s="4">
        <v>1</v>
      </c>
      <c r="BG258" s="4">
        <v>2</v>
      </c>
      <c r="BH258" s="4">
        <v>8</v>
      </c>
      <c r="BI258" s="4">
        <v>4</v>
      </c>
      <c r="BJ258" s="4">
        <v>3</v>
      </c>
      <c r="BK258" s="4">
        <v>15</v>
      </c>
    </row>
    <row r="259" spans="1:63" s="1" customFormat="1" ht="9.9" customHeight="1" x14ac:dyDescent="0.2">
      <c r="B259" s="10" t="s">
        <v>82</v>
      </c>
      <c r="C259" s="4">
        <v>26</v>
      </c>
      <c r="D259" s="4">
        <v>92</v>
      </c>
      <c r="E259" s="4">
        <v>107</v>
      </c>
      <c r="F259" s="4">
        <v>24113</v>
      </c>
      <c r="G259" s="4">
        <v>126</v>
      </c>
      <c r="H259" s="4">
        <v>28</v>
      </c>
      <c r="I259" s="4">
        <v>34</v>
      </c>
      <c r="J259" s="4">
        <v>142</v>
      </c>
      <c r="K259" s="4">
        <v>10</v>
      </c>
      <c r="L259" s="4">
        <v>17</v>
      </c>
      <c r="M259" s="4">
        <v>50</v>
      </c>
      <c r="N259" s="4">
        <v>1334</v>
      </c>
      <c r="O259" s="4">
        <v>244</v>
      </c>
      <c r="P259" s="4">
        <v>15</v>
      </c>
      <c r="Q259" s="4">
        <v>2192</v>
      </c>
      <c r="R259" s="4">
        <v>17</v>
      </c>
      <c r="S259" s="4">
        <v>36</v>
      </c>
      <c r="T259" s="4">
        <v>24</v>
      </c>
      <c r="U259" s="4">
        <v>13537</v>
      </c>
      <c r="V259" s="4">
        <v>135</v>
      </c>
      <c r="W259" s="4">
        <v>494</v>
      </c>
      <c r="X259" s="4">
        <v>1824</v>
      </c>
      <c r="Y259" s="4">
        <v>192</v>
      </c>
      <c r="Z259" s="4">
        <v>41</v>
      </c>
      <c r="AA259" s="4">
        <v>15</v>
      </c>
      <c r="AB259" s="4">
        <v>12640</v>
      </c>
      <c r="AC259" s="4">
        <v>17</v>
      </c>
      <c r="AD259" s="4">
        <v>122</v>
      </c>
      <c r="AE259" s="4">
        <v>30</v>
      </c>
      <c r="AF259" s="4">
        <v>17143</v>
      </c>
      <c r="AG259" s="4">
        <v>32</v>
      </c>
      <c r="AH259" s="4">
        <v>62</v>
      </c>
      <c r="AI259" s="4">
        <v>177</v>
      </c>
      <c r="AJ259" s="4">
        <v>67</v>
      </c>
      <c r="AK259" s="4">
        <v>110</v>
      </c>
      <c r="AL259" s="4">
        <v>60</v>
      </c>
      <c r="AM259" s="4">
        <v>74</v>
      </c>
      <c r="AN259" s="4">
        <v>615</v>
      </c>
      <c r="AO259" s="4">
        <v>16</v>
      </c>
      <c r="AP259" s="4">
        <v>56</v>
      </c>
      <c r="AQ259" s="4">
        <v>31</v>
      </c>
      <c r="AR259" s="4">
        <v>12</v>
      </c>
      <c r="AS259" s="4">
        <v>3</v>
      </c>
      <c r="AT259" s="4">
        <v>3</v>
      </c>
      <c r="AU259" s="4">
        <v>5</v>
      </c>
      <c r="AV259" s="4">
        <v>25</v>
      </c>
      <c r="AW259" s="4">
        <v>26</v>
      </c>
      <c r="AX259" s="4">
        <v>23</v>
      </c>
      <c r="AY259" s="4">
        <v>12</v>
      </c>
      <c r="AZ259" s="4">
        <v>8</v>
      </c>
      <c r="BA259" s="4">
        <v>11</v>
      </c>
      <c r="BB259" s="4">
        <v>29</v>
      </c>
      <c r="BC259" s="4">
        <v>16</v>
      </c>
      <c r="BD259" s="4">
        <v>15</v>
      </c>
      <c r="BE259" s="4">
        <v>27</v>
      </c>
      <c r="BF259" s="4">
        <v>6</v>
      </c>
      <c r="BG259" s="4">
        <v>5</v>
      </c>
      <c r="BH259" s="4">
        <v>50</v>
      </c>
      <c r="BI259" s="4">
        <v>31</v>
      </c>
      <c r="BJ259" s="4">
        <v>20</v>
      </c>
      <c r="BK259" s="4">
        <v>71</v>
      </c>
    </row>
    <row r="260" spans="1:63" s="1" customFormat="1" ht="9.9" customHeight="1" x14ac:dyDescent="0.2">
      <c r="A260" s="6" t="s">
        <v>15</v>
      </c>
      <c r="B260" s="10"/>
      <c r="C260" s="4">
        <v>33</v>
      </c>
      <c r="D260" s="4">
        <v>132</v>
      </c>
      <c r="E260" s="4">
        <v>117</v>
      </c>
      <c r="F260" s="4">
        <v>40883</v>
      </c>
      <c r="G260" s="4">
        <v>179</v>
      </c>
      <c r="H260" s="4">
        <v>64</v>
      </c>
      <c r="I260" s="4">
        <v>100</v>
      </c>
      <c r="J260" s="4">
        <v>275</v>
      </c>
      <c r="K260" s="4">
        <v>15</v>
      </c>
      <c r="L260" s="4">
        <v>40</v>
      </c>
      <c r="M260" s="4">
        <v>78</v>
      </c>
      <c r="N260" s="4">
        <v>2410</v>
      </c>
      <c r="O260" s="4">
        <v>409</v>
      </c>
      <c r="P260" s="4">
        <v>24</v>
      </c>
      <c r="Q260" s="4">
        <v>4003</v>
      </c>
      <c r="R260" s="4">
        <v>28</v>
      </c>
      <c r="S260" s="4">
        <v>62</v>
      </c>
      <c r="T260" s="4">
        <v>55</v>
      </c>
      <c r="U260" s="4">
        <v>24522</v>
      </c>
      <c r="V260" s="4">
        <v>292</v>
      </c>
      <c r="W260" s="4">
        <v>867</v>
      </c>
      <c r="X260" s="4">
        <v>2776</v>
      </c>
      <c r="Y260" s="4">
        <v>346</v>
      </c>
      <c r="Z260" s="4">
        <v>98</v>
      </c>
      <c r="AA260" s="4">
        <v>50</v>
      </c>
      <c r="AB260" s="4">
        <v>25712</v>
      </c>
      <c r="AC260" s="4">
        <v>50</v>
      </c>
      <c r="AD260" s="4">
        <v>213</v>
      </c>
      <c r="AE260" s="4">
        <v>47</v>
      </c>
      <c r="AF260" s="4">
        <v>28219</v>
      </c>
      <c r="AG260" s="4">
        <v>44</v>
      </c>
      <c r="AH260" s="4">
        <v>90</v>
      </c>
      <c r="AI260" s="4">
        <v>258</v>
      </c>
      <c r="AJ260" s="4">
        <v>154</v>
      </c>
      <c r="AK260" s="4">
        <v>226</v>
      </c>
      <c r="AL260" s="4">
        <v>94</v>
      </c>
      <c r="AM260" s="4">
        <v>124</v>
      </c>
      <c r="AN260" s="4">
        <v>959</v>
      </c>
      <c r="AO260" s="4">
        <v>29</v>
      </c>
      <c r="AP260" s="4">
        <v>75</v>
      </c>
      <c r="AQ260" s="4">
        <v>43</v>
      </c>
      <c r="AR260" s="4">
        <v>20</v>
      </c>
      <c r="AS260" s="4">
        <v>3</v>
      </c>
      <c r="AT260" s="4">
        <v>4</v>
      </c>
      <c r="AU260" s="4">
        <v>8</v>
      </c>
      <c r="AV260" s="4">
        <v>46</v>
      </c>
      <c r="AW260" s="4">
        <v>42</v>
      </c>
      <c r="AX260" s="4">
        <v>29</v>
      </c>
      <c r="AY260" s="4">
        <v>26</v>
      </c>
      <c r="AZ260" s="4">
        <v>27</v>
      </c>
      <c r="BA260" s="4">
        <v>18</v>
      </c>
      <c r="BB260" s="4">
        <v>62</v>
      </c>
      <c r="BC260" s="4">
        <v>39</v>
      </c>
      <c r="BD260" s="4">
        <v>27</v>
      </c>
      <c r="BE260" s="4">
        <v>52</v>
      </c>
      <c r="BF260" s="4">
        <v>8</v>
      </c>
      <c r="BG260" s="4">
        <v>14</v>
      </c>
      <c r="BH260" s="4">
        <v>80</v>
      </c>
      <c r="BI260" s="4">
        <v>54</v>
      </c>
      <c r="BJ260" s="4">
        <v>29</v>
      </c>
      <c r="BK260" s="4">
        <v>97</v>
      </c>
    </row>
    <row r="261" spans="1:63" s="7" customFormat="1" ht="9.9" customHeight="1" x14ac:dyDescent="0.2">
      <c r="B261" s="11" t="s">
        <v>16</v>
      </c>
      <c r="C261" s="8">
        <f t="shared" ref="C261:AH261" si="68">C260/ 135229</f>
        <v>2.4403049641718861E-4</v>
      </c>
      <c r="D261" s="8">
        <f t="shared" si="68"/>
        <v>9.7612198566875445E-4</v>
      </c>
      <c r="E261" s="8">
        <f t="shared" si="68"/>
        <v>8.6519903275185058E-4</v>
      </c>
      <c r="F261" s="8">
        <f t="shared" si="68"/>
        <v>0.30232420560678552</v>
      </c>
      <c r="G261" s="8">
        <f t="shared" si="68"/>
        <v>1.3236805714750535E-3</v>
      </c>
      <c r="H261" s="8">
        <f t="shared" si="68"/>
        <v>4.7327126577879008E-4</v>
      </c>
      <c r="I261" s="8">
        <f t="shared" si="68"/>
        <v>7.3948635277935946E-4</v>
      </c>
      <c r="J261" s="8">
        <f t="shared" si="68"/>
        <v>2.0335874701432385E-3</v>
      </c>
      <c r="K261" s="8">
        <f t="shared" si="68"/>
        <v>1.1092295291690392E-4</v>
      </c>
      <c r="L261" s="8">
        <f t="shared" si="68"/>
        <v>2.9579454111174379E-4</v>
      </c>
      <c r="M261" s="8">
        <f t="shared" si="68"/>
        <v>5.7679935516790043E-4</v>
      </c>
      <c r="N261" s="8">
        <f t="shared" si="68"/>
        <v>1.7821621101982564E-2</v>
      </c>
      <c r="O261" s="8">
        <f t="shared" si="68"/>
        <v>3.0244991828675804E-3</v>
      </c>
      <c r="P261" s="8">
        <f t="shared" si="68"/>
        <v>1.7747672466704627E-4</v>
      </c>
      <c r="Q261" s="8">
        <f t="shared" si="68"/>
        <v>2.9601638701757759E-2</v>
      </c>
      <c r="R261" s="8">
        <f t="shared" si="68"/>
        <v>2.0705617877822064E-4</v>
      </c>
      <c r="S261" s="8">
        <f t="shared" si="68"/>
        <v>4.5848153872320288E-4</v>
      </c>
      <c r="T261" s="8">
        <f t="shared" si="68"/>
        <v>4.0671749402864771E-4</v>
      </c>
      <c r="U261" s="8">
        <f t="shared" si="68"/>
        <v>0.18133684342855452</v>
      </c>
      <c r="V261" s="8">
        <f t="shared" si="68"/>
        <v>2.1593001501157296E-3</v>
      </c>
      <c r="W261" s="8">
        <f t="shared" si="68"/>
        <v>6.4113466785970467E-3</v>
      </c>
      <c r="X261" s="8">
        <f t="shared" si="68"/>
        <v>2.052814115315502E-2</v>
      </c>
      <c r="Y261" s="8">
        <f t="shared" si="68"/>
        <v>2.5586227806165835E-3</v>
      </c>
      <c r="Z261" s="8">
        <f t="shared" si="68"/>
        <v>7.2469662572377232E-4</v>
      </c>
      <c r="AA261" s="8">
        <f t="shared" si="68"/>
        <v>3.6974317638967973E-4</v>
      </c>
      <c r="AB261" s="8">
        <f t="shared" si="68"/>
        <v>0.1901367310266289</v>
      </c>
      <c r="AC261" s="8">
        <f t="shared" si="68"/>
        <v>3.6974317638967973E-4</v>
      </c>
      <c r="AD261" s="8">
        <f t="shared" si="68"/>
        <v>1.5751059314200355E-3</v>
      </c>
      <c r="AE261" s="8">
        <f t="shared" si="68"/>
        <v>3.4755858580629896E-4</v>
      </c>
      <c r="AF261" s="8">
        <f t="shared" si="68"/>
        <v>0.20867565389080744</v>
      </c>
      <c r="AG261" s="8">
        <f t="shared" si="68"/>
        <v>3.2537399522291819E-4</v>
      </c>
      <c r="AH261" s="8">
        <f t="shared" si="68"/>
        <v>6.6553771750142352E-4</v>
      </c>
      <c r="AI261" s="8">
        <f t="shared" ref="AI261:BK261" si="69">AI260/ 135229</f>
        <v>1.9078747901707474E-3</v>
      </c>
      <c r="AJ261" s="8">
        <f t="shared" si="69"/>
        <v>1.1388089832802136E-3</v>
      </c>
      <c r="AK261" s="8">
        <f t="shared" si="69"/>
        <v>1.6712391572813524E-3</v>
      </c>
      <c r="AL261" s="8">
        <f t="shared" si="69"/>
        <v>6.9511717161259792E-4</v>
      </c>
      <c r="AM261" s="8">
        <f t="shared" si="69"/>
        <v>9.1696307744640576E-4</v>
      </c>
      <c r="AN261" s="8">
        <f t="shared" si="69"/>
        <v>7.0916741231540573E-3</v>
      </c>
      <c r="AO261" s="8">
        <f t="shared" si="69"/>
        <v>2.1445104230601424E-4</v>
      </c>
      <c r="AP261" s="8">
        <f t="shared" si="69"/>
        <v>5.5461476458451954E-4</v>
      </c>
      <c r="AQ261" s="8">
        <f t="shared" si="69"/>
        <v>3.1797913169512456E-4</v>
      </c>
      <c r="AR261" s="8">
        <f t="shared" si="69"/>
        <v>1.4789727055587189E-4</v>
      </c>
      <c r="AS261" s="8">
        <f t="shared" si="69"/>
        <v>2.2184590583380783E-5</v>
      </c>
      <c r="AT261" s="8">
        <f t="shared" si="69"/>
        <v>2.957945411117438E-5</v>
      </c>
      <c r="AU261" s="8">
        <f t="shared" si="69"/>
        <v>5.915890822234876E-5</v>
      </c>
      <c r="AV261" s="8">
        <f t="shared" si="69"/>
        <v>3.4016372227850533E-4</v>
      </c>
      <c r="AW261" s="8">
        <f t="shared" si="69"/>
        <v>3.1058426816733099E-4</v>
      </c>
      <c r="AX261" s="8">
        <f t="shared" si="69"/>
        <v>2.1445104230601424E-4</v>
      </c>
      <c r="AY261" s="8">
        <f t="shared" si="69"/>
        <v>1.9226645172263347E-4</v>
      </c>
      <c r="AZ261" s="8">
        <f t="shared" si="69"/>
        <v>1.9966131525042707E-4</v>
      </c>
      <c r="BA261" s="8">
        <f t="shared" si="69"/>
        <v>1.3310754350028469E-4</v>
      </c>
      <c r="BB261" s="8">
        <f t="shared" si="69"/>
        <v>4.5848153872320288E-4</v>
      </c>
      <c r="BC261" s="8">
        <f t="shared" si="69"/>
        <v>2.8839967758395021E-4</v>
      </c>
      <c r="BD261" s="8">
        <f t="shared" si="69"/>
        <v>1.9966131525042707E-4</v>
      </c>
      <c r="BE261" s="8">
        <f t="shared" si="69"/>
        <v>3.8453290344526693E-4</v>
      </c>
      <c r="BF261" s="8">
        <f t="shared" si="69"/>
        <v>5.915890822234876E-5</v>
      </c>
      <c r="BG261" s="8">
        <f t="shared" si="69"/>
        <v>1.0352808938911032E-4</v>
      </c>
      <c r="BH261" s="8">
        <f t="shared" si="69"/>
        <v>5.9158908222348757E-4</v>
      </c>
      <c r="BI261" s="8">
        <f t="shared" si="69"/>
        <v>3.9932263050085413E-4</v>
      </c>
      <c r="BJ261" s="8">
        <f t="shared" si="69"/>
        <v>2.1445104230601424E-4</v>
      </c>
      <c r="BK261" s="8">
        <f t="shared" si="69"/>
        <v>7.1730176219597869E-4</v>
      </c>
    </row>
    <row r="262" spans="1:63" s="1" customFormat="1" ht="5.0999999999999996" customHeight="1" x14ac:dyDescent="0.2">
      <c r="B262" s="1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 s="1" customFormat="1" ht="9.9" customHeight="1" x14ac:dyDescent="0.2">
      <c r="A263" s="3" t="s">
        <v>98</v>
      </c>
      <c r="B263" s="1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 s="1" customFormat="1" ht="9.9" customHeight="1" x14ac:dyDescent="0.2">
      <c r="B264" s="10" t="s">
        <v>80</v>
      </c>
      <c r="C264" s="4">
        <v>122</v>
      </c>
      <c r="D264" s="4">
        <v>372</v>
      </c>
      <c r="E264" s="4">
        <v>9</v>
      </c>
      <c r="F264" s="4">
        <v>67944</v>
      </c>
      <c r="G264" s="4">
        <v>167</v>
      </c>
      <c r="H264" s="4">
        <v>155</v>
      </c>
      <c r="I264" s="4">
        <v>143</v>
      </c>
      <c r="J264" s="4">
        <v>159</v>
      </c>
      <c r="K264" s="4">
        <v>24</v>
      </c>
      <c r="L264" s="4">
        <v>69</v>
      </c>
      <c r="M264" s="4">
        <v>303</v>
      </c>
      <c r="N264" s="4">
        <v>13023</v>
      </c>
      <c r="O264" s="4">
        <v>289</v>
      </c>
      <c r="P264" s="4">
        <v>62</v>
      </c>
      <c r="Q264" s="4">
        <v>11980</v>
      </c>
      <c r="R264" s="4">
        <v>90</v>
      </c>
      <c r="S264" s="4">
        <v>80</v>
      </c>
      <c r="T264" s="4">
        <v>37</v>
      </c>
      <c r="U264" s="4">
        <v>67543</v>
      </c>
      <c r="V264" s="4">
        <v>481</v>
      </c>
      <c r="W264" s="4">
        <v>1153</v>
      </c>
      <c r="X264" s="4">
        <v>3594</v>
      </c>
      <c r="Y264" s="4">
        <v>1102</v>
      </c>
      <c r="Z264" s="4">
        <v>411</v>
      </c>
      <c r="AA264" s="4">
        <v>35</v>
      </c>
      <c r="AB264" s="4">
        <v>10575</v>
      </c>
      <c r="AC264" s="4">
        <v>42</v>
      </c>
      <c r="AD264" s="4">
        <v>427</v>
      </c>
      <c r="AE264" s="4">
        <v>42</v>
      </c>
      <c r="AF264" s="4">
        <v>61828</v>
      </c>
      <c r="AG264" s="4">
        <v>135</v>
      </c>
      <c r="AH264" s="4">
        <v>80</v>
      </c>
      <c r="AI264" s="4">
        <v>226</v>
      </c>
      <c r="AJ264" s="4">
        <v>171</v>
      </c>
      <c r="AK264" s="4">
        <v>1062</v>
      </c>
      <c r="AL264" s="4">
        <v>427</v>
      </c>
      <c r="AM264" s="4">
        <v>617</v>
      </c>
      <c r="AN264" s="4">
        <v>860</v>
      </c>
      <c r="AO264" s="4">
        <v>45</v>
      </c>
      <c r="AP264" s="4">
        <v>71</v>
      </c>
      <c r="AQ264" s="4">
        <v>97</v>
      </c>
      <c r="AR264" s="4">
        <v>44</v>
      </c>
      <c r="AS264" s="4">
        <v>1</v>
      </c>
      <c r="AT264" s="4">
        <v>7</v>
      </c>
      <c r="AU264" s="4">
        <v>19</v>
      </c>
      <c r="AV264" s="4">
        <v>80</v>
      </c>
      <c r="AW264" s="4">
        <v>110</v>
      </c>
      <c r="AX264" s="4">
        <v>39</v>
      </c>
      <c r="AY264" s="4">
        <v>86</v>
      </c>
      <c r="AZ264" s="4">
        <v>81</v>
      </c>
      <c r="BA264" s="4">
        <v>36</v>
      </c>
      <c r="BB264" s="4">
        <v>139</v>
      </c>
      <c r="BC264" s="4">
        <v>65</v>
      </c>
      <c r="BD264" s="4">
        <v>46</v>
      </c>
      <c r="BE264" s="4">
        <v>77</v>
      </c>
      <c r="BF264" s="4">
        <v>53</v>
      </c>
      <c r="BG264" s="4">
        <v>24</v>
      </c>
      <c r="BH264" s="4">
        <v>45</v>
      </c>
      <c r="BI264" s="4">
        <v>39</v>
      </c>
      <c r="BJ264" s="4">
        <v>79</v>
      </c>
      <c r="BK264" s="4">
        <v>153</v>
      </c>
    </row>
    <row r="265" spans="1:63" s="1" customFormat="1" ht="9.9" customHeight="1" x14ac:dyDescent="0.2">
      <c r="A265" s="6" t="s">
        <v>15</v>
      </c>
      <c r="B265" s="10"/>
      <c r="C265" s="4">
        <v>122</v>
      </c>
      <c r="D265" s="4">
        <v>372</v>
      </c>
      <c r="E265" s="4">
        <v>9</v>
      </c>
      <c r="F265" s="4">
        <v>67944</v>
      </c>
      <c r="G265" s="4">
        <v>167</v>
      </c>
      <c r="H265" s="4">
        <v>155</v>
      </c>
      <c r="I265" s="4">
        <v>143</v>
      </c>
      <c r="J265" s="4">
        <v>159</v>
      </c>
      <c r="K265" s="4">
        <v>24</v>
      </c>
      <c r="L265" s="4">
        <v>69</v>
      </c>
      <c r="M265" s="4">
        <v>303</v>
      </c>
      <c r="N265" s="4">
        <v>13023</v>
      </c>
      <c r="O265" s="4">
        <v>289</v>
      </c>
      <c r="P265" s="4">
        <v>62</v>
      </c>
      <c r="Q265" s="4">
        <v>11980</v>
      </c>
      <c r="R265" s="4">
        <v>90</v>
      </c>
      <c r="S265" s="4">
        <v>80</v>
      </c>
      <c r="T265" s="4">
        <v>37</v>
      </c>
      <c r="U265" s="4">
        <v>67543</v>
      </c>
      <c r="V265" s="4">
        <v>481</v>
      </c>
      <c r="W265" s="4">
        <v>1153</v>
      </c>
      <c r="X265" s="4">
        <v>3594</v>
      </c>
      <c r="Y265" s="4">
        <v>1102</v>
      </c>
      <c r="Z265" s="4">
        <v>411</v>
      </c>
      <c r="AA265" s="4">
        <v>35</v>
      </c>
      <c r="AB265" s="4">
        <v>10575</v>
      </c>
      <c r="AC265" s="4">
        <v>42</v>
      </c>
      <c r="AD265" s="4">
        <v>427</v>
      </c>
      <c r="AE265" s="4">
        <v>42</v>
      </c>
      <c r="AF265" s="4">
        <v>61828</v>
      </c>
      <c r="AG265" s="4">
        <v>135</v>
      </c>
      <c r="AH265" s="4">
        <v>80</v>
      </c>
      <c r="AI265" s="4">
        <v>226</v>
      </c>
      <c r="AJ265" s="4">
        <v>171</v>
      </c>
      <c r="AK265" s="4">
        <v>1062</v>
      </c>
      <c r="AL265" s="4">
        <v>427</v>
      </c>
      <c r="AM265" s="4">
        <v>617</v>
      </c>
      <c r="AN265" s="4">
        <v>860</v>
      </c>
      <c r="AO265" s="4">
        <v>45</v>
      </c>
      <c r="AP265" s="4">
        <v>71</v>
      </c>
      <c r="AQ265" s="4">
        <v>97</v>
      </c>
      <c r="AR265" s="4">
        <v>44</v>
      </c>
      <c r="AS265" s="4">
        <v>1</v>
      </c>
      <c r="AT265" s="4">
        <v>7</v>
      </c>
      <c r="AU265" s="4">
        <v>19</v>
      </c>
      <c r="AV265" s="4">
        <v>80</v>
      </c>
      <c r="AW265" s="4">
        <v>110</v>
      </c>
      <c r="AX265" s="4">
        <v>39</v>
      </c>
      <c r="AY265" s="4">
        <v>86</v>
      </c>
      <c r="AZ265" s="4">
        <v>81</v>
      </c>
      <c r="BA265" s="4">
        <v>36</v>
      </c>
      <c r="BB265" s="4">
        <v>139</v>
      </c>
      <c r="BC265" s="4">
        <v>65</v>
      </c>
      <c r="BD265" s="4">
        <v>46</v>
      </c>
      <c r="BE265" s="4">
        <v>77</v>
      </c>
      <c r="BF265" s="4">
        <v>53</v>
      </c>
      <c r="BG265" s="4">
        <v>24</v>
      </c>
      <c r="BH265" s="4">
        <v>45</v>
      </c>
      <c r="BI265" s="4">
        <v>39</v>
      </c>
      <c r="BJ265" s="4">
        <v>79</v>
      </c>
      <c r="BK265" s="4">
        <v>153</v>
      </c>
    </row>
    <row r="266" spans="1:63" s="7" customFormat="1" ht="9.9" customHeight="1" x14ac:dyDescent="0.2">
      <c r="B266" s="11" t="s">
        <v>16</v>
      </c>
      <c r="C266" s="8">
        <f t="shared" ref="C266:AH266" si="70">C265/ 247275</f>
        <v>4.9337781821858254E-4</v>
      </c>
      <c r="D266" s="8">
        <f t="shared" si="70"/>
        <v>1.5043979375189565E-3</v>
      </c>
      <c r="E266" s="8">
        <f t="shared" si="70"/>
        <v>3.6396724294813465E-5</v>
      </c>
      <c r="F266" s="8">
        <f t="shared" si="70"/>
        <v>0.27477100394297849</v>
      </c>
      <c r="G266" s="8">
        <f t="shared" si="70"/>
        <v>6.7536143969264988E-4</v>
      </c>
      <c r="H266" s="8">
        <f t="shared" si="70"/>
        <v>6.2683247396623195E-4</v>
      </c>
      <c r="I266" s="8">
        <f t="shared" si="70"/>
        <v>5.7830350823981401E-4</v>
      </c>
      <c r="J266" s="8">
        <f t="shared" si="70"/>
        <v>6.4300879587503789E-4</v>
      </c>
      <c r="K266" s="8">
        <f t="shared" si="70"/>
        <v>9.7057931452835912E-5</v>
      </c>
      <c r="L266" s="8">
        <f t="shared" si="70"/>
        <v>2.7904155292690327E-4</v>
      </c>
      <c r="M266" s="8">
        <f t="shared" si="70"/>
        <v>1.2253563845920534E-3</v>
      </c>
      <c r="N266" s="8">
        <f t="shared" si="70"/>
        <v>5.2666060054595086E-2</v>
      </c>
      <c r="O266" s="8">
        <f t="shared" si="70"/>
        <v>1.1687392579112325E-3</v>
      </c>
      <c r="P266" s="8">
        <f t="shared" si="70"/>
        <v>2.5073298958649276E-4</v>
      </c>
      <c r="Q266" s="8">
        <f t="shared" si="70"/>
        <v>4.8448084116873923E-2</v>
      </c>
      <c r="R266" s="8">
        <f t="shared" si="70"/>
        <v>3.6396724294813468E-4</v>
      </c>
      <c r="S266" s="8">
        <f t="shared" si="70"/>
        <v>3.2352643817611972E-4</v>
      </c>
      <c r="T266" s="8">
        <f t="shared" si="70"/>
        <v>1.4963097765645537E-4</v>
      </c>
      <c r="U266" s="8">
        <f t="shared" si="70"/>
        <v>0.27314932767162065</v>
      </c>
      <c r="V266" s="8">
        <f t="shared" si="70"/>
        <v>1.9452027095339197E-3</v>
      </c>
      <c r="W266" s="8">
        <f t="shared" si="70"/>
        <v>4.6628247902133256E-3</v>
      </c>
      <c r="X266" s="8">
        <f t="shared" si="70"/>
        <v>1.4534425235062178E-2</v>
      </c>
      <c r="Y266" s="8">
        <f t="shared" si="70"/>
        <v>4.456576685876049E-3</v>
      </c>
      <c r="Z266" s="8">
        <f t="shared" si="70"/>
        <v>1.662117076129815E-3</v>
      </c>
      <c r="AA266" s="8">
        <f t="shared" si="70"/>
        <v>1.4154281670205238E-4</v>
      </c>
      <c r="AB266" s="8">
        <f t="shared" si="70"/>
        <v>4.2766151046405826E-2</v>
      </c>
      <c r="AC266" s="8">
        <f t="shared" si="70"/>
        <v>1.6985138004246286E-4</v>
      </c>
      <c r="AD266" s="8">
        <f t="shared" si="70"/>
        <v>1.726822363765039E-3</v>
      </c>
      <c r="AE266" s="8">
        <f t="shared" si="70"/>
        <v>1.6985138004246286E-4</v>
      </c>
      <c r="AF266" s="8">
        <f t="shared" si="70"/>
        <v>0.25003740774441413</v>
      </c>
      <c r="AG266" s="8">
        <f t="shared" si="70"/>
        <v>5.4595086442220202E-4</v>
      </c>
      <c r="AH266" s="8">
        <f t="shared" si="70"/>
        <v>3.2352643817611972E-4</v>
      </c>
      <c r="AI266" s="8">
        <f t="shared" ref="AI266:BK266" si="71">AI265/ 247275</f>
        <v>9.1396218784753813E-4</v>
      </c>
      <c r="AJ266" s="8">
        <f t="shared" si="71"/>
        <v>6.9153776160145583E-4</v>
      </c>
      <c r="AK266" s="8">
        <f t="shared" si="71"/>
        <v>4.2948134667879891E-3</v>
      </c>
      <c r="AL266" s="8">
        <f t="shared" si="71"/>
        <v>1.726822363765039E-3</v>
      </c>
      <c r="AM266" s="8">
        <f t="shared" si="71"/>
        <v>2.4951976544333233E-3</v>
      </c>
      <c r="AN266" s="8">
        <f t="shared" si="71"/>
        <v>3.4779092103932869E-3</v>
      </c>
      <c r="AO266" s="8">
        <f t="shared" si="71"/>
        <v>1.8198362147406734E-4</v>
      </c>
      <c r="AP266" s="8">
        <f t="shared" si="71"/>
        <v>2.8712971388130624E-4</v>
      </c>
      <c r="AQ266" s="8">
        <f t="shared" si="71"/>
        <v>3.9227580628854513E-4</v>
      </c>
      <c r="AR266" s="8">
        <f t="shared" si="71"/>
        <v>1.7793954099686583E-4</v>
      </c>
      <c r="AS266" s="8">
        <f t="shared" si="71"/>
        <v>4.0440804772014966E-6</v>
      </c>
      <c r="AT266" s="8">
        <f t="shared" si="71"/>
        <v>2.8308563340410474E-5</v>
      </c>
      <c r="AU266" s="8">
        <f t="shared" si="71"/>
        <v>7.683752906682843E-5</v>
      </c>
      <c r="AV266" s="8">
        <f t="shared" si="71"/>
        <v>3.2352643817611972E-4</v>
      </c>
      <c r="AW266" s="8">
        <f t="shared" si="71"/>
        <v>4.4484885249216461E-4</v>
      </c>
      <c r="AX266" s="8">
        <f t="shared" si="71"/>
        <v>1.5771913861085835E-4</v>
      </c>
      <c r="AY266" s="8">
        <f t="shared" si="71"/>
        <v>3.4779092103932868E-4</v>
      </c>
      <c r="AZ266" s="8">
        <f t="shared" si="71"/>
        <v>3.275705186533212E-4</v>
      </c>
      <c r="BA266" s="8">
        <f t="shared" si="71"/>
        <v>1.4558689717925386E-4</v>
      </c>
      <c r="BB266" s="8">
        <f t="shared" si="71"/>
        <v>5.6212718633100796E-4</v>
      </c>
      <c r="BC266" s="8">
        <f t="shared" si="71"/>
        <v>2.6286523101809727E-4</v>
      </c>
      <c r="BD266" s="8">
        <f t="shared" si="71"/>
        <v>1.8602770195126883E-4</v>
      </c>
      <c r="BE266" s="8">
        <f t="shared" si="71"/>
        <v>3.113941967445152E-4</v>
      </c>
      <c r="BF266" s="8">
        <f t="shared" si="71"/>
        <v>2.1433626529167931E-4</v>
      </c>
      <c r="BG266" s="8">
        <f t="shared" si="71"/>
        <v>9.7057931452835912E-5</v>
      </c>
      <c r="BH266" s="8">
        <f t="shared" si="71"/>
        <v>1.8198362147406734E-4</v>
      </c>
      <c r="BI266" s="8">
        <f t="shared" si="71"/>
        <v>1.5771913861085835E-4</v>
      </c>
      <c r="BJ266" s="8">
        <f t="shared" si="71"/>
        <v>3.1948235769891823E-4</v>
      </c>
      <c r="BK266" s="8">
        <f t="shared" si="71"/>
        <v>6.1874431301182898E-4</v>
      </c>
    </row>
    <row r="267" spans="1:63" s="1" customFormat="1" ht="5.0999999999999996" customHeight="1" x14ac:dyDescent="0.2">
      <c r="B267" s="1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 s="1" customFormat="1" ht="9.9" customHeight="1" x14ac:dyDescent="0.2">
      <c r="A268" s="3" t="s">
        <v>99</v>
      </c>
      <c r="B268" s="1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 s="1" customFormat="1" ht="9.9" customHeight="1" x14ac:dyDescent="0.2">
      <c r="B269" s="10" t="s">
        <v>80</v>
      </c>
      <c r="C269" s="4">
        <v>49</v>
      </c>
      <c r="D269" s="4">
        <v>77</v>
      </c>
      <c r="E269" s="4">
        <v>17</v>
      </c>
      <c r="F269" s="4">
        <v>47922</v>
      </c>
      <c r="G269" s="4">
        <v>172</v>
      </c>
      <c r="H269" s="4">
        <v>85</v>
      </c>
      <c r="I269" s="4">
        <v>569</v>
      </c>
      <c r="J269" s="4">
        <v>60</v>
      </c>
      <c r="K269" s="4">
        <v>22</v>
      </c>
      <c r="L269" s="4">
        <v>544</v>
      </c>
      <c r="M269" s="4">
        <v>86</v>
      </c>
      <c r="N269" s="4">
        <v>3718</v>
      </c>
      <c r="O269" s="4">
        <v>1895</v>
      </c>
      <c r="P269" s="4">
        <v>82</v>
      </c>
      <c r="Q269" s="4">
        <v>6518</v>
      </c>
      <c r="R269" s="4">
        <v>67</v>
      </c>
      <c r="S269" s="4">
        <v>27</v>
      </c>
      <c r="T269" s="4">
        <v>21</v>
      </c>
      <c r="U269" s="4">
        <v>42953</v>
      </c>
      <c r="V269" s="4">
        <v>296</v>
      </c>
      <c r="W269" s="4">
        <v>2735</v>
      </c>
      <c r="X269" s="4">
        <v>7995</v>
      </c>
      <c r="Y269" s="4">
        <v>368</v>
      </c>
      <c r="Z269" s="4">
        <v>86</v>
      </c>
      <c r="AA269" s="4">
        <v>19</v>
      </c>
      <c r="AB269" s="4">
        <v>3948</v>
      </c>
      <c r="AC269" s="4">
        <v>19</v>
      </c>
      <c r="AD269" s="4">
        <v>167</v>
      </c>
      <c r="AE269" s="4">
        <v>54</v>
      </c>
      <c r="AF269" s="4">
        <v>11907</v>
      </c>
      <c r="AG269" s="4">
        <v>60</v>
      </c>
      <c r="AH269" s="4">
        <v>41</v>
      </c>
      <c r="AI269" s="4">
        <v>159</v>
      </c>
      <c r="AJ269" s="4">
        <v>31</v>
      </c>
      <c r="AK269" s="4">
        <v>416</v>
      </c>
      <c r="AL269" s="4">
        <v>140</v>
      </c>
      <c r="AM269" s="4">
        <v>132</v>
      </c>
      <c r="AN269" s="4">
        <v>1248</v>
      </c>
      <c r="AO269" s="4">
        <v>35</v>
      </c>
      <c r="AP269" s="4">
        <v>45</v>
      </c>
      <c r="AQ269" s="4">
        <v>24</v>
      </c>
      <c r="AR269" s="4">
        <v>29</v>
      </c>
      <c r="AS269" s="4">
        <v>3</v>
      </c>
      <c r="AT269" s="4">
        <v>9</v>
      </c>
      <c r="AU269" s="4">
        <v>9</v>
      </c>
      <c r="AV269" s="4">
        <v>17</v>
      </c>
      <c r="AW269" s="4">
        <v>25</v>
      </c>
      <c r="AX269" s="4">
        <v>8</v>
      </c>
      <c r="AY269" s="4">
        <v>199</v>
      </c>
      <c r="AZ269" s="4">
        <v>122</v>
      </c>
      <c r="BA269" s="4">
        <v>47</v>
      </c>
      <c r="BB269" s="4">
        <v>68</v>
      </c>
      <c r="BC269" s="4">
        <v>23</v>
      </c>
      <c r="BD269" s="4">
        <v>14</v>
      </c>
      <c r="BE269" s="4">
        <v>324</v>
      </c>
      <c r="BF269" s="4">
        <v>4</v>
      </c>
      <c r="BG269" s="4">
        <v>11</v>
      </c>
      <c r="BH269" s="4">
        <v>36</v>
      </c>
      <c r="BI269" s="4">
        <v>42</v>
      </c>
      <c r="BJ269" s="4">
        <v>83</v>
      </c>
      <c r="BK269" s="4">
        <v>89</v>
      </c>
    </row>
    <row r="270" spans="1:63" s="1" customFormat="1" ht="9.9" customHeight="1" x14ac:dyDescent="0.2">
      <c r="A270" s="6" t="s">
        <v>15</v>
      </c>
      <c r="B270" s="10"/>
      <c r="C270" s="4">
        <v>49</v>
      </c>
      <c r="D270" s="4">
        <v>77</v>
      </c>
      <c r="E270" s="4">
        <v>17</v>
      </c>
      <c r="F270" s="4">
        <v>47922</v>
      </c>
      <c r="G270" s="4">
        <v>172</v>
      </c>
      <c r="H270" s="4">
        <v>85</v>
      </c>
      <c r="I270" s="4">
        <v>569</v>
      </c>
      <c r="J270" s="4">
        <v>60</v>
      </c>
      <c r="K270" s="4">
        <v>22</v>
      </c>
      <c r="L270" s="4">
        <v>544</v>
      </c>
      <c r="M270" s="4">
        <v>86</v>
      </c>
      <c r="N270" s="4">
        <v>3718</v>
      </c>
      <c r="O270" s="4">
        <v>1895</v>
      </c>
      <c r="P270" s="4">
        <v>82</v>
      </c>
      <c r="Q270" s="4">
        <v>6518</v>
      </c>
      <c r="R270" s="4">
        <v>67</v>
      </c>
      <c r="S270" s="4">
        <v>27</v>
      </c>
      <c r="T270" s="4">
        <v>21</v>
      </c>
      <c r="U270" s="4">
        <v>42953</v>
      </c>
      <c r="V270" s="4">
        <v>296</v>
      </c>
      <c r="W270" s="4">
        <v>2735</v>
      </c>
      <c r="X270" s="4">
        <v>7995</v>
      </c>
      <c r="Y270" s="4">
        <v>368</v>
      </c>
      <c r="Z270" s="4">
        <v>86</v>
      </c>
      <c r="AA270" s="4">
        <v>19</v>
      </c>
      <c r="AB270" s="4">
        <v>3948</v>
      </c>
      <c r="AC270" s="4">
        <v>19</v>
      </c>
      <c r="AD270" s="4">
        <v>167</v>
      </c>
      <c r="AE270" s="4">
        <v>54</v>
      </c>
      <c r="AF270" s="4">
        <v>11907</v>
      </c>
      <c r="AG270" s="4">
        <v>60</v>
      </c>
      <c r="AH270" s="4">
        <v>41</v>
      </c>
      <c r="AI270" s="4">
        <v>159</v>
      </c>
      <c r="AJ270" s="4">
        <v>31</v>
      </c>
      <c r="AK270" s="4">
        <v>416</v>
      </c>
      <c r="AL270" s="4">
        <v>140</v>
      </c>
      <c r="AM270" s="4">
        <v>132</v>
      </c>
      <c r="AN270" s="4">
        <v>1248</v>
      </c>
      <c r="AO270" s="4">
        <v>35</v>
      </c>
      <c r="AP270" s="4">
        <v>45</v>
      </c>
      <c r="AQ270" s="4">
        <v>24</v>
      </c>
      <c r="AR270" s="4">
        <v>29</v>
      </c>
      <c r="AS270" s="4">
        <v>3</v>
      </c>
      <c r="AT270" s="4">
        <v>9</v>
      </c>
      <c r="AU270" s="4">
        <v>9</v>
      </c>
      <c r="AV270" s="4">
        <v>17</v>
      </c>
      <c r="AW270" s="4">
        <v>25</v>
      </c>
      <c r="AX270" s="4">
        <v>8</v>
      </c>
      <c r="AY270" s="4">
        <v>199</v>
      </c>
      <c r="AZ270" s="4">
        <v>122</v>
      </c>
      <c r="BA270" s="4">
        <v>47</v>
      </c>
      <c r="BB270" s="4">
        <v>68</v>
      </c>
      <c r="BC270" s="4">
        <v>23</v>
      </c>
      <c r="BD270" s="4">
        <v>14</v>
      </c>
      <c r="BE270" s="4">
        <v>324</v>
      </c>
      <c r="BF270" s="4">
        <v>4</v>
      </c>
      <c r="BG270" s="4">
        <v>11</v>
      </c>
      <c r="BH270" s="4">
        <v>36</v>
      </c>
      <c r="BI270" s="4">
        <v>42</v>
      </c>
      <c r="BJ270" s="4">
        <v>83</v>
      </c>
      <c r="BK270" s="4">
        <v>89</v>
      </c>
    </row>
    <row r="271" spans="1:63" s="7" customFormat="1" ht="9.9" customHeight="1" x14ac:dyDescent="0.2">
      <c r="B271" s="11" t="s">
        <v>16</v>
      </c>
      <c r="C271" s="8">
        <f t="shared" ref="C271:AH271" si="72">C270/ 135971</f>
        <v>3.6037096145501613E-4</v>
      </c>
      <c r="D271" s="8">
        <f t="shared" si="72"/>
        <v>5.662972251435968E-4</v>
      </c>
      <c r="E271" s="8">
        <f t="shared" si="72"/>
        <v>1.2502666009663824E-4</v>
      </c>
      <c r="F271" s="8">
        <f t="shared" si="72"/>
        <v>0.35244280030300579</v>
      </c>
      <c r="G271" s="8">
        <f t="shared" si="72"/>
        <v>1.2649756198012813E-3</v>
      </c>
      <c r="H271" s="8">
        <f t="shared" si="72"/>
        <v>6.2513330048319122E-4</v>
      </c>
      <c r="I271" s="8">
        <f t="shared" si="72"/>
        <v>4.1847158585286565E-3</v>
      </c>
      <c r="J271" s="8">
        <f t="shared" si="72"/>
        <v>4.4127056504695856E-4</v>
      </c>
      <c r="K271" s="8">
        <f t="shared" si="72"/>
        <v>1.6179920718388481E-4</v>
      </c>
      <c r="L271" s="8">
        <f t="shared" si="72"/>
        <v>4.0008531230924238E-3</v>
      </c>
      <c r="M271" s="8">
        <f t="shared" si="72"/>
        <v>6.3248780990064063E-4</v>
      </c>
      <c r="N271" s="8">
        <f t="shared" si="72"/>
        <v>2.7344066014076532E-2</v>
      </c>
      <c r="O271" s="8">
        <f t="shared" si="72"/>
        <v>1.3936795346066441E-2</v>
      </c>
      <c r="P271" s="8">
        <f t="shared" si="72"/>
        <v>6.0306977223084331E-4</v>
      </c>
      <c r="Q271" s="8">
        <f t="shared" si="72"/>
        <v>4.7936692382934597E-2</v>
      </c>
      <c r="R271" s="8">
        <f t="shared" si="72"/>
        <v>4.9275213096910367E-4</v>
      </c>
      <c r="S271" s="8">
        <f t="shared" si="72"/>
        <v>1.9857175427113135E-4</v>
      </c>
      <c r="T271" s="8">
        <f t="shared" si="72"/>
        <v>1.5444469776643548E-4</v>
      </c>
      <c r="U271" s="8">
        <f t="shared" si="72"/>
        <v>0.3158982430077002</v>
      </c>
      <c r="V271" s="8">
        <f t="shared" si="72"/>
        <v>2.1769347875649956E-3</v>
      </c>
      <c r="W271" s="8">
        <f t="shared" si="72"/>
        <v>2.0114583256723859E-2</v>
      </c>
      <c r="X271" s="8">
        <f t="shared" si="72"/>
        <v>5.8799302792507224E-2</v>
      </c>
      <c r="Y271" s="8">
        <f t="shared" si="72"/>
        <v>2.7064594656213458E-3</v>
      </c>
      <c r="Z271" s="8">
        <f t="shared" si="72"/>
        <v>6.3248780990064063E-4</v>
      </c>
      <c r="AA271" s="8">
        <f t="shared" si="72"/>
        <v>1.3973567893153688E-4</v>
      </c>
      <c r="AB271" s="8">
        <f t="shared" si="72"/>
        <v>2.9035603180089874E-2</v>
      </c>
      <c r="AC271" s="8">
        <f t="shared" si="72"/>
        <v>1.3973567893153688E-4</v>
      </c>
      <c r="AD271" s="8">
        <f t="shared" si="72"/>
        <v>1.2282030727140346E-3</v>
      </c>
      <c r="AE271" s="8">
        <f t="shared" si="72"/>
        <v>3.9714350854226269E-4</v>
      </c>
      <c r="AF271" s="8">
        <f t="shared" si="72"/>
        <v>8.7570143633568923E-2</v>
      </c>
      <c r="AG271" s="8">
        <f t="shared" si="72"/>
        <v>4.4127056504695856E-4</v>
      </c>
      <c r="AH271" s="8">
        <f t="shared" si="72"/>
        <v>3.0153488611542166E-4</v>
      </c>
      <c r="AI271" s="8">
        <f t="shared" ref="AI271:BK271" si="73">AI270/ 135971</f>
        <v>1.1693669973744402E-3</v>
      </c>
      <c r="AJ271" s="8">
        <f t="shared" si="73"/>
        <v>2.2798979194092858E-4</v>
      </c>
      <c r="AK271" s="8">
        <f t="shared" si="73"/>
        <v>3.0594759176589127E-3</v>
      </c>
      <c r="AL271" s="8">
        <f t="shared" si="73"/>
        <v>1.0296313184429032E-3</v>
      </c>
      <c r="AM271" s="8">
        <f t="shared" si="73"/>
        <v>9.7079524310330874E-4</v>
      </c>
      <c r="AN271" s="8">
        <f t="shared" si="73"/>
        <v>9.1784277529767377E-3</v>
      </c>
      <c r="AO271" s="8">
        <f t="shared" si="73"/>
        <v>2.5740782961072579E-4</v>
      </c>
      <c r="AP271" s="8">
        <f t="shared" si="73"/>
        <v>3.3095292378521892E-4</v>
      </c>
      <c r="AQ271" s="8">
        <f t="shared" si="73"/>
        <v>1.7650822601878341E-4</v>
      </c>
      <c r="AR271" s="8">
        <f t="shared" si="73"/>
        <v>2.1328077310602995E-4</v>
      </c>
      <c r="AS271" s="8">
        <f t="shared" si="73"/>
        <v>2.2063528252347927E-5</v>
      </c>
      <c r="AT271" s="8">
        <f t="shared" si="73"/>
        <v>6.6190584757043787E-5</v>
      </c>
      <c r="AU271" s="8">
        <f t="shared" si="73"/>
        <v>6.6190584757043787E-5</v>
      </c>
      <c r="AV271" s="8">
        <f t="shared" si="73"/>
        <v>1.2502666009663824E-4</v>
      </c>
      <c r="AW271" s="8">
        <f t="shared" si="73"/>
        <v>1.8386273543623271E-4</v>
      </c>
      <c r="AX271" s="8">
        <f t="shared" si="73"/>
        <v>5.8836075339594471E-5</v>
      </c>
      <c r="AY271" s="8">
        <f t="shared" si="73"/>
        <v>1.4635473740724125E-3</v>
      </c>
      <c r="AZ271" s="8">
        <f t="shared" si="73"/>
        <v>8.9725014892881572E-4</v>
      </c>
      <c r="BA271" s="8">
        <f t="shared" si="73"/>
        <v>3.4566194262011752E-4</v>
      </c>
      <c r="BB271" s="8">
        <f t="shared" si="73"/>
        <v>5.0010664038655298E-4</v>
      </c>
      <c r="BC271" s="8">
        <f t="shared" si="73"/>
        <v>1.6915371660133411E-4</v>
      </c>
      <c r="BD271" s="8">
        <f t="shared" si="73"/>
        <v>1.0296313184429032E-4</v>
      </c>
      <c r="BE271" s="8">
        <f t="shared" si="73"/>
        <v>2.382861051253576E-3</v>
      </c>
      <c r="BF271" s="8">
        <f t="shared" si="73"/>
        <v>2.9418037669797235E-5</v>
      </c>
      <c r="BG271" s="8">
        <f t="shared" si="73"/>
        <v>8.0899603591942404E-5</v>
      </c>
      <c r="BH271" s="8">
        <f t="shared" si="73"/>
        <v>2.6476233902817515E-4</v>
      </c>
      <c r="BI271" s="8">
        <f t="shared" si="73"/>
        <v>3.0888939553287096E-4</v>
      </c>
      <c r="BJ271" s="8">
        <f t="shared" si="73"/>
        <v>6.1042428164829261E-4</v>
      </c>
      <c r="BK271" s="8">
        <f t="shared" si="73"/>
        <v>6.5455133815298854E-4</v>
      </c>
    </row>
    <row r="272" spans="1:63" s="1" customFormat="1" ht="5.0999999999999996" customHeight="1" x14ac:dyDescent="0.2">
      <c r="B272" s="1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 s="1" customFormat="1" ht="9.9" customHeight="1" x14ac:dyDescent="0.2">
      <c r="A273" s="3" t="s">
        <v>100</v>
      </c>
      <c r="B273" s="1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 s="1" customFormat="1" ht="9.9" customHeight="1" x14ac:dyDescent="0.2">
      <c r="B274" s="10" t="s">
        <v>80</v>
      </c>
      <c r="C274" s="4">
        <v>37</v>
      </c>
      <c r="D274" s="4">
        <v>132</v>
      </c>
      <c r="E274" s="4">
        <v>153</v>
      </c>
      <c r="F274" s="4">
        <v>37595</v>
      </c>
      <c r="G274" s="4">
        <v>106</v>
      </c>
      <c r="H274" s="4">
        <v>33</v>
      </c>
      <c r="I274" s="4">
        <v>223</v>
      </c>
      <c r="J274" s="4">
        <v>64</v>
      </c>
      <c r="K274" s="4">
        <v>10</v>
      </c>
      <c r="L274" s="4">
        <v>230</v>
      </c>
      <c r="M274" s="4">
        <v>89</v>
      </c>
      <c r="N274" s="4">
        <v>2162</v>
      </c>
      <c r="O274" s="4">
        <v>521</v>
      </c>
      <c r="P274" s="4">
        <v>74</v>
      </c>
      <c r="Q274" s="4">
        <v>3401</v>
      </c>
      <c r="R274" s="4">
        <v>32</v>
      </c>
      <c r="S274" s="4">
        <v>49</v>
      </c>
      <c r="T274" s="4">
        <v>25</v>
      </c>
      <c r="U274" s="4">
        <v>19221</v>
      </c>
      <c r="V274" s="4">
        <v>204</v>
      </c>
      <c r="W274" s="4">
        <v>644</v>
      </c>
      <c r="X274" s="4">
        <v>3627</v>
      </c>
      <c r="Y274" s="4">
        <v>643</v>
      </c>
      <c r="Z274" s="4">
        <v>109</v>
      </c>
      <c r="AA274" s="4">
        <v>265</v>
      </c>
      <c r="AB274" s="4">
        <v>8486</v>
      </c>
      <c r="AC274" s="4">
        <v>17</v>
      </c>
      <c r="AD274" s="4">
        <v>272</v>
      </c>
      <c r="AE274" s="4">
        <v>70</v>
      </c>
      <c r="AF274" s="4">
        <v>18234</v>
      </c>
      <c r="AG274" s="4">
        <v>70</v>
      </c>
      <c r="AH274" s="4">
        <v>50</v>
      </c>
      <c r="AI274" s="4">
        <v>200</v>
      </c>
      <c r="AJ274" s="4">
        <v>232</v>
      </c>
      <c r="AK274" s="4">
        <v>488</v>
      </c>
      <c r="AL274" s="4">
        <v>188</v>
      </c>
      <c r="AM274" s="4">
        <v>140</v>
      </c>
      <c r="AN274" s="4">
        <v>903</v>
      </c>
      <c r="AO274" s="4">
        <v>16</v>
      </c>
      <c r="AP274" s="4">
        <v>48</v>
      </c>
      <c r="AQ274" s="4">
        <v>20</v>
      </c>
      <c r="AR274" s="4">
        <v>11</v>
      </c>
      <c r="AS274" s="4">
        <v>7</v>
      </c>
      <c r="AT274" s="4">
        <v>3</v>
      </c>
      <c r="AU274" s="4">
        <v>1</v>
      </c>
      <c r="AV274" s="4">
        <v>52</v>
      </c>
      <c r="AW274" s="4">
        <v>24</v>
      </c>
      <c r="AX274" s="4">
        <v>7</v>
      </c>
      <c r="AY274" s="4">
        <v>29</v>
      </c>
      <c r="AZ274" s="4">
        <v>152</v>
      </c>
      <c r="BA274" s="4">
        <v>11</v>
      </c>
      <c r="BB274" s="4">
        <v>88</v>
      </c>
      <c r="BC274" s="4">
        <v>19</v>
      </c>
      <c r="BD274" s="4">
        <v>32</v>
      </c>
      <c r="BE274" s="4">
        <v>159</v>
      </c>
      <c r="BF274" s="4">
        <v>5</v>
      </c>
      <c r="BG274" s="4">
        <v>9</v>
      </c>
      <c r="BH274" s="4">
        <v>56</v>
      </c>
      <c r="BI274" s="4">
        <v>28</v>
      </c>
      <c r="BJ274" s="4">
        <v>65</v>
      </c>
      <c r="BK274" s="4">
        <v>156</v>
      </c>
    </row>
    <row r="275" spans="1:63" s="1" customFormat="1" ht="9.9" customHeight="1" x14ac:dyDescent="0.2">
      <c r="B275" s="10" t="s">
        <v>101</v>
      </c>
      <c r="C275" s="4">
        <v>4</v>
      </c>
      <c r="D275" s="4">
        <v>37</v>
      </c>
      <c r="E275" s="4">
        <v>0</v>
      </c>
      <c r="F275" s="4">
        <v>7605</v>
      </c>
      <c r="G275" s="4">
        <v>28</v>
      </c>
      <c r="H275" s="4">
        <v>14</v>
      </c>
      <c r="I275" s="4">
        <v>3</v>
      </c>
      <c r="J275" s="4">
        <v>7</v>
      </c>
      <c r="K275" s="4">
        <v>3</v>
      </c>
      <c r="L275" s="4">
        <v>0</v>
      </c>
      <c r="M275" s="4">
        <v>29</v>
      </c>
      <c r="N275" s="4">
        <v>898</v>
      </c>
      <c r="O275" s="4">
        <v>66</v>
      </c>
      <c r="P275" s="4">
        <v>8</v>
      </c>
      <c r="Q275" s="4">
        <v>1365</v>
      </c>
      <c r="R275" s="4">
        <v>14</v>
      </c>
      <c r="S275" s="4">
        <v>20</v>
      </c>
      <c r="T275" s="4">
        <v>4</v>
      </c>
      <c r="U275" s="4">
        <v>5862</v>
      </c>
      <c r="V275" s="4">
        <v>55</v>
      </c>
      <c r="W275" s="4">
        <v>176</v>
      </c>
      <c r="X275" s="4">
        <v>406</v>
      </c>
      <c r="Y275" s="4">
        <v>104</v>
      </c>
      <c r="Z275" s="4">
        <v>21</v>
      </c>
      <c r="AA275" s="4">
        <v>2</v>
      </c>
      <c r="AB275" s="4">
        <v>5592</v>
      </c>
      <c r="AC275" s="4">
        <v>4</v>
      </c>
      <c r="AD275" s="4">
        <v>68</v>
      </c>
      <c r="AE275" s="4">
        <v>8</v>
      </c>
      <c r="AF275" s="4">
        <v>17613</v>
      </c>
      <c r="AG275" s="4">
        <v>16</v>
      </c>
      <c r="AH275" s="4">
        <v>23</v>
      </c>
      <c r="AI275" s="4">
        <v>93</v>
      </c>
      <c r="AJ275" s="4">
        <v>27</v>
      </c>
      <c r="AK275" s="4">
        <v>105</v>
      </c>
      <c r="AL275" s="4">
        <v>53</v>
      </c>
      <c r="AM275" s="4">
        <v>34</v>
      </c>
      <c r="AN275" s="4">
        <v>123</v>
      </c>
      <c r="AO275" s="4">
        <v>11</v>
      </c>
      <c r="AP275" s="4">
        <v>19</v>
      </c>
      <c r="AQ275" s="4">
        <v>15</v>
      </c>
      <c r="AR275" s="4">
        <v>7</v>
      </c>
      <c r="AS275" s="4">
        <v>0</v>
      </c>
      <c r="AT275" s="4">
        <v>1</v>
      </c>
      <c r="AU275" s="4">
        <v>0</v>
      </c>
      <c r="AV275" s="4">
        <v>3</v>
      </c>
      <c r="AW275" s="4">
        <v>23</v>
      </c>
      <c r="AX275" s="4">
        <v>19</v>
      </c>
      <c r="AY275" s="4">
        <v>2</v>
      </c>
      <c r="AZ275" s="4">
        <v>4</v>
      </c>
      <c r="BA275" s="4">
        <v>8</v>
      </c>
      <c r="BB275" s="4">
        <v>13</v>
      </c>
      <c r="BC275" s="4">
        <v>11</v>
      </c>
      <c r="BD275" s="4">
        <v>6</v>
      </c>
      <c r="BE275" s="4">
        <v>6</v>
      </c>
      <c r="BF275" s="4">
        <v>3</v>
      </c>
      <c r="BG275" s="4">
        <v>3</v>
      </c>
      <c r="BH275" s="4">
        <v>9</v>
      </c>
      <c r="BI275" s="4">
        <v>5</v>
      </c>
      <c r="BJ275" s="4">
        <v>5</v>
      </c>
      <c r="BK275" s="4">
        <v>21</v>
      </c>
    </row>
    <row r="276" spans="1:63" s="1" customFormat="1" ht="9.9" customHeight="1" x14ac:dyDescent="0.2">
      <c r="A276" s="6" t="s">
        <v>15</v>
      </c>
      <c r="B276" s="10"/>
      <c r="C276" s="4">
        <v>41</v>
      </c>
      <c r="D276" s="4">
        <v>169</v>
      </c>
      <c r="E276" s="4">
        <v>153</v>
      </c>
      <c r="F276" s="4">
        <v>45200</v>
      </c>
      <c r="G276" s="4">
        <v>134</v>
      </c>
      <c r="H276" s="4">
        <v>47</v>
      </c>
      <c r="I276" s="4">
        <v>226</v>
      </c>
      <c r="J276" s="4">
        <v>71</v>
      </c>
      <c r="K276" s="4">
        <v>13</v>
      </c>
      <c r="L276" s="4">
        <v>230</v>
      </c>
      <c r="M276" s="4">
        <v>118</v>
      </c>
      <c r="N276" s="4">
        <v>3060</v>
      </c>
      <c r="O276" s="4">
        <v>587</v>
      </c>
      <c r="P276" s="4">
        <v>82</v>
      </c>
      <c r="Q276" s="4">
        <v>4766</v>
      </c>
      <c r="R276" s="4">
        <v>46</v>
      </c>
      <c r="S276" s="4">
        <v>69</v>
      </c>
      <c r="T276" s="4">
        <v>29</v>
      </c>
      <c r="U276" s="4">
        <v>25083</v>
      </c>
      <c r="V276" s="4">
        <v>259</v>
      </c>
      <c r="W276" s="4">
        <v>820</v>
      </c>
      <c r="X276" s="4">
        <v>4033</v>
      </c>
      <c r="Y276" s="4">
        <v>747</v>
      </c>
      <c r="Z276" s="4">
        <v>130</v>
      </c>
      <c r="AA276" s="4">
        <v>267</v>
      </c>
      <c r="AB276" s="4">
        <v>14078</v>
      </c>
      <c r="AC276" s="4">
        <v>21</v>
      </c>
      <c r="AD276" s="4">
        <v>340</v>
      </c>
      <c r="AE276" s="4">
        <v>78</v>
      </c>
      <c r="AF276" s="4">
        <v>35847</v>
      </c>
      <c r="AG276" s="4">
        <v>86</v>
      </c>
      <c r="AH276" s="4">
        <v>73</v>
      </c>
      <c r="AI276" s="4">
        <v>293</v>
      </c>
      <c r="AJ276" s="4">
        <v>259</v>
      </c>
      <c r="AK276" s="4">
        <v>593</v>
      </c>
      <c r="AL276" s="4">
        <v>241</v>
      </c>
      <c r="AM276" s="4">
        <v>174</v>
      </c>
      <c r="AN276" s="4">
        <v>1026</v>
      </c>
      <c r="AO276" s="4">
        <v>27</v>
      </c>
      <c r="AP276" s="4">
        <v>67</v>
      </c>
      <c r="AQ276" s="4">
        <v>35</v>
      </c>
      <c r="AR276" s="4">
        <v>18</v>
      </c>
      <c r="AS276" s="4">
        <v>7</v>
      </c>
      <c r="AT276" s="4">
        <v>4</v>
      </c>
      <c r="AU276" s="4">
        <v>1</v>
      </c>
      <c r="AV276" s="4">
        <v>55</v>
      </c>
      <c r="AW276" s="4">
        <v>47</v>
      </c>
      <c r="AX276" s="4">
        <v>26</v>
      </c>
      <c r="AY276" s="4">
        <v>31</v>
      </c>
      <c r="AZ276" s="4">
        <v>156</v>
      </c>
      <c r="BA276" s="4">
        <v>19</v>
      </c>
      <c r="BB276" s="4">
        <v>101</v>
      </c>
      <c r="BC276" s="4">
        <v>30</v>
      </c>
      <c r="BD276" s="4">
        <v>38</v>
      </c>
      <c r="BE276" s="4">
        <v>165</v>
      </c>
      <c r="BF276" s="4">
        <v>8</v>
      </c>
      <c r="BG276" s="4">
        <v>12</v>
      </c>
      <c r="BH276" s="4">
        <v>65</v>
      </c>
      <c r="BI276" s="4">
        <v>33</v>
      </c>
      <c r="BJ276" s="4">
        <v>70</v>
      </c>
      <c r="BK276" s="4">
        <v>177</v>
      </c>
    </row>
    <row r="277" spans="1:63" s="7" customFormat="1" ht="9.9" customHeight="1" x14ac:dyDescent="0.2">
      <c r="B277" s="11" t="s">
        <v>16</v>
      </c>
      <c r="C277" s="8">
        <f t="shared" ref="C277:AH277" si="74">C276/ 140762</f>
        <v>2.9127179210298234E-4</v>
      </c>
      <c r="D277" s="8">
        <f t="shared" si="74"/>
        <v>1.2006081186683906E-3</v>
      </c>
      <c r="E277" s="8">
        <f t="shared" si="74"/>
        <v>1.0869410778477145E-3</v>
      </c>
      <c r="F277" s="8">
        <f t="shared" si="74"/>
        <v>0.32110939031840979</v>
      </c>
      <c r="G277" s="8">
        <f t="shared" si="74"/>
        <v>9.5196146687316174E-4</v>
      </c>
      <c r="H277" s="8">
        <f t="shared" si="74"/>
        <v>3.3389693241073584E-4</v>
      </c>
      <c r="I277" s="8">
        <f t="shared" si="74"/>
        <v>1.6055469515920491E-3</v>
      </c>
      <c r="J277" s="8">
        <f t="shared" si="74"/>
        <v>5.0439749364174994E-4</v>
      </c>
      <c r="K277" s="8">
        <f t="shared" si="74"/>
        <v>9.2354470666799281E-5</v>
      </c>
      <c r="L277" s="8">
        <f t="shared" si="74"/>
        <v>1.633963711797218E-3</v>
      </c>
      <c r="M277" s="8">
        <f t="shared" si="74"/>
        <v>8.3829442605248578E-4</v>
      </c>
      <c r="N277" s="8">
        <f t="shared" si="74"/>
        <v>2.173882155695429E-2</v>
      </c>
      <c r="O277" s="8">
        <f t="shared" si="74"/>
        <v>4.1701595601085521E-3</v>
      </c>
      <c r="P277" s="8">
        <f t="shared" si="74"/>
        <v>5.8254358420596467E-4</v>
      </c>
      <c r="Q277" s="8">
        <f t="shared" si="74"/>
        <v>3.3858569784458871E-2</v>
      </c>
      <c r="R277" s="8">
        <f t="shared" si="74"/>
        <v>3.2679274235944362E-4</v>
      </c>
      <c r="S277" s="8">
        <f t="shared" si="74"/>
        <v>4.9018911353916541E-4</v>
      </c>
      <c r="T277" s="8">
        <f t="shared" si="74"/>
        <v>2.0602151148747531E-4</v>
      </c>
      <c r="U277" s="8">
        <f t="shared" si="74"/>
        <v>0.17819439905656356</v>
      </c>
      <c r="V277" s="8">
        <f t="shared" si="74"/>
        <v>1.8399852232846934E-3</v>
      </c>
      <c r="W277" s="8">
        <f t="shared" si="74"/>
        <v>5.8254358420596472E-3</v>
      </c>
      <c r="X277" s="8">
        <f t="shared" si="74"/>
        <v>2.8651198476861654E-2</v>
      </c>
      <c r="Y277" s="8">
        <f t="shared" si="74"/>
        <v>5.3068299683153124E-3</v>
      </c>
      <c r="Z277" s="8">
        <f t="shared" si="74"/>
        <v>9.2354470666799278E-4</v>
      </c>
      <c r="AA277" s="8">
        <f t="shared" si="74"/>
        <v>1.8968187436950313E-3</v>
      </c>
      <c r="AB277" s="8">
        <f t="shared" si="74"/>
        <v>0.10001278754209232</v>
      </c>
      <c r="AC277" s="8">
        <f t="shared" si="74"/>
        <v>1.491879910771373E-4</v>
      </c>
      <c r="AD277" s="8">
        <f t="shared" si="74"/>
        <v>2.4154246174393659E-3</v>
      </c>
      <c r="AE277" s="8">
        <f t="shared" si="74"/>
        <v>5.5412682400079571E-4</v>
      </c>
      <c r="AF277" s="8">
        <f t="shared" si="74"/>
        <v>0.25466390076867335</v>
      </c>
      <c r="AG277" s="8">
        <f t="shared" si="74"/>
        <v>6.1096034441113364E-4</v>
      </c>
      <c r="AH277" s="8">
        <f t="shared" si="74"/>
        <v>5.1860587374433437E-4</v>
      </c>
      <c r="AI277" s="8">
        <f t="shared" ref="AI277:BK277" si="75">AI276/ 140762</f>
        <v>2.0815276850286299E-3</v>
      </c>
      <c r="AJ277" s="8">
        <f t="shared" si="75"/>
        <v>1.8399852232846934E-3</v>
      </c>
      <c r="AK277" s="8">
        <f t="shared" si="75"/>
        <v>4.2127847004163055E-3</v>
      </c>
      <c r="AL277" s="8">
        <f t="shared" si="75"/>
        <v>1.7121098023614328E-3</v>
      </c>
      <c r="AM277" s="8">
        <f t="shared" si="75"/>
        <v>1.2361290689248518E-3</v>
      </c>
      <c r="AN277" s="8">
        <f t="shared" si="75"/>
        <v>7.2888989926258507E-3</v>
      </c>
      <c r="AO277" s="8">
        <f t="shared" si="75"/>
        <v>1.918131313848908E-4</v>
      </c>
      <c r="AP277" s="8">
        <f t="shared" si="75"/>
        <v>4.7598073343658087E-4</v>
      </c>
      <c r="AQ277" s="8">
        <f t="shared" si="75"/>
        <v>2.4864665179522884E-4</v>
      </c>
      <c r="AR277" s="8">
        <f t="shared" si="75"/>
        <v>1.2787542092326053E-4</v>
      </c>
      <c r="AS277" s="8">
        <f t="shared" si="75"/>
        <v>4.9729330359045767E-5</v>
      </c>
      <c r="AT277" s="8">
        <f t="shared" si="75"/>
        <v>2.8416760205169008E-5</v>
      </c>
      <c r="AU277" s="8">
        <f t="shared" si="75"/>
        <v>7.1041900512922519E-6</v>
      </c>
      <c r="AV277" s="8">
        <f t="shared" si="75"/>
        <v>3.9073045282107387E-4</v>
      </c>
      <c r="AW277" s="8">
        <f t="shared" si="75"/>
        <v>3.3389693241073584E-4</v>
      </c>
      <c r="AX277" s="8">
        <f t="shared" si="75"/>
        <v>1.8470894133359856E-4</v>
      </c>
      <c r="AY277" s="8">
        <f t="shared" si="75"/>
        <v>2.2022989159005982E-4</v>
      </c>
      <c r="AZ277" s="8">
        <f t="shared" si="75"/>
        <v>1.1082536480015914E-3</v>
      </c>
      <c r="BA277" s="8">
        <f t="shared" si="75"/>
        <v>1.3497961097455279E-4</v>
      </c>
      <c r="BB277" s="8">
        <f t="shared" si="75"/>
        <v>7.1752319518051744E-4</v>
      </c>
      <c r="BC277" s="8">
        <f t="shared" si="75"/>
        <v>2.1312570153876755E-4</v>
      </c>
      <c r="BD277" s="8">
        <f t="shared" si="75"/>
        <v>2.6995922194910559E-4</v>
      </c>
      <c r="BE277" s="8">
        <f t="shared" si="75"/>
        <v>1.1721913584632215E-3</v>
      </c>
      <c r="BF277" s="8">
        <f t="shared" si="75"/>
        <v>5.6833520410338015E-5</v>
      </c>
      <c r="BG277" s="8">
        <f t="shared" si="75"/>
        <v>8.5250280615507026E-5</v>
      </c>
      <c r="BH277" s="8">
        <f t="shared" si="75"/>
        <v>4.6177235333399639E-4</v>
      </c>
      <c r="BI277" s="8">
        <f t="shared" si="75"/>
        <v>2.3443827169264433E-4</v>
      </c>
      <c r="BJ277" s="8">
        <f t="shared" si="75"/>
        <v>4.9729330359045767E-4</v>
      </c>
      <c r="BK277" s="8">
        <f t="shared" si="75"/>
        <v>1.2574416390787287E-3</v>
      </c>
    </row>
    <row r="278" spans="1:63" s="1" customFormat="1" ht="5.0999999999999996" customHeight="1" x14ac:dyDescent="0.2">
      <c r="B278" s="1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 s="1" customFormat="1" ht="9.9" customHeight="1" x14ac:dyDescent="0.2">
      <c r="A279" s="3" t="s">
        <v>102</v>
      </c>
      <c r="B279" s="1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 s="1" customFormat="1" ht="9.9" customHeight="1" x14ac:dyDescent="0.2">
      <c r="B280" s="10" t="s">
        <v>81</v>
      </c>
      <c r="C280" s="4">
        <v>15</v>
      </c>
      <c r="D280" s="4">
        <v>70</v>
      </c>
      <c r="E280" s="4">
        <v>21</v>
      </c>
      <c r="F280" s="4">
        <v>41136</v>
      </c>
      <c r="G280" s="4">
        <v>132</v>
      </c>
      <c r="H280" s="4">
        <v>85</v>
      </c>
      <c r="I280" s="4">
        <v>84</v>
      </c>
      <c r="J280" s="4">
        <v>42</v>
      </c>
      <c r="K280" s="4">
        <v>14</v>
      </c>
      <c r="L280" s="4">
        <v>9</v>
      </c>
      <c r="M280" s="4">
        <v>72</v>
      </c>
      <c r="N280" s="4">
        <v>1959</v>
      </c>
      <c r="O280" s="4">
        <v>841</v>
      </c>
      <c r="P280" s="4">
        <v>29</v>
      </c>
      <c r="Q280" s="4">
        <v>3592</v>
      </c>
      <c r="R280" s="4">
        <v>21</v>
      </c>
      <c r="S280" s="4">
        <v>44</v>
      </c>
      <c r="T280" s="4">
        <v>28</v>
      </c>
      <c r="U280" s="4">
        <v>23438</v>
      </c>
      <c r="V280" s="4">
        <v>187</v>
      </c>
      <c r="W280" s="4">
        <v>1062</v>
      </c>
      <c r="X280" s="4">
        <v>2525</v>
      </c>
      <c r="Y280" s="4">
        <v>225</v>
      </c>
      <c r="Z280" s="4">
        <v>118</v>
      </c>
      <c r="AA280" s="4">
        <v>20</v>
      </c>
      <c r="AB280" s="4">
        <v>33908</v>
      </c>
      <c r="AC280" s="4">
        <v>206</v>
      </c>
      <c r="AD280" s="4">
        <v>124</v>
      </c>
      <c r="AE280" s="4">
        <v>63</v>
      </c>
      <c r="AF280" s="4">
        <v>17197</v>
      </c>
      <c r="AG280" s="4">
        <v>35</v>
      </c>
      <c r="AH280" s="4">
        <v>71</v>
      </c>
      <c r="AI280" s="4">
        <v>169</v>
      </c>
      <c r="AJ280" s="4">
        <v>52</v>
      </c>
      <c r="AK280" s="4">
        <v>135</v>
      </c>
      <c r="AL280" s="4">
        <v>44</v>
      </c>
      <c r="AM280" s="4">
        <v>95</v>
      </c>
      <c r="AN280" s="4">
        <v>992</v>
      </c>
      <c r="AO280" s="4">
        <v>40</v>
      </c>
      <c r="AP280" s="4">
        <v>81</v>
      </c>
      <c r="AQ280" s="4">
        <v>34</v>
      </c>
      <c r="AR280" s="4">
        <v>21</v>
      </c>
      <c r="AS280" s="4">
        <v>2</v>
      </c>
      <c r="AT280" s="4">
        <v>1</v>
      </c>
      <c r="AU280" s="4">
        <v>2</v>
      </c>
      <c r="AV280" s="4">
        <v>14</v>
      </c>
      <c r="AW280" s="4">
        <v>47</v>
      </c>
      <c r="AX280" s="4">
        <v>23</v>
      </c>
      <c r="AY280" s="4">
        <v>8</v>
      </c>
      <c r="AZ280" s="4">
        <v>11</v>
      </c>
      <c r="BA280" s="4">
        <v>22</v>
      </c>
      <c r="BB280" s="4">
        <v>237</v>
      </c>
      <c r="BC280" s="4">
        <v>112</v>
      </c>
      <c r="BD280" s="4">
        <v>26</v>
      </c>
      <c r="BE280" s="4">
        <v>55</v>
      </c>
      <c r="BF280" s="4">
        <v>2</v>
      </c>
      <c r="BG280" s="4">
        <v>6</v>
      </c>
      <c r="BH280" s="4">
        <v>37</v>
      </c>
      <c r="BI280" s="4">
        <v>31</v>
      </c>
      <c r="BJ280" s="4">
        <v>42</v>
      </c>
      <c r="BK280" s="4">
        <v>56</v>
      </c>
    </row>
    <row r="281" spans="1:63" s="1" customFormat="1" ht="9.9" customHeight="1" x14ac:dyDescent="0.2">
      <c r="A281" s="6" t="s">
        <v>15</v>
      </c>
      <c r="B281" s="10"/>
      <c r="C281" s="4">
        <v>15</v>
      </c>
      <c r="D281" s="4">
        <v>70</v>
      </c>
      <c r="E281" s="4">
        <v>21</v>
      </c>
      <c r="F281" s="4">
        <v>41136</v>
      </c>
      <c r="G281" s="4">
        <v>132</v>
      </c>
      <c r="H281" s="4">
        <v>85</v>
      </c>
      <c r="I281" s="4">
        <v>84</v>
      </c>
      <c r="J281" s="4">
        <v>42</v>
      </c>
      <c r="K281" s="4">
        <v>14</v>
      </c>
      <c r="L281" s="4">
        <v>9</v>
      </c>
      <c r="M281" s="4">
        <v>72</v>
      </c>
      <c r="N281" s="4">
        <v>1959</v>
      </c>
      <c r="O281" s="4">
        <v>841</v>
      </c>
      <c r="P281" s="4">
        <v>29</v>
      </c>
      <c r="Q281" s="4">
        <v>3592</v>
      </c>
      <c r="R281" s="4">
        <v>21</v>
      </c>
      <c r="S281" s="4">
        <v>44</v>
      </c>
      <c r="T281" s="4">
        <v>28</v>
      </c>
      <c r="U281" s="4">
        <v>23438</v>
      </c>
      <c r="V281" s="4">
        <v>187</v>
      </c>
      <c r="W281" s="4">
        <v>1062</v>
      </c>
      <c r="X281" s="4">
        <v>2525</v>
      </c>
      <c r="Y281" s="4">
        <v>225</v>
      </c>
      <c r="Z281" s="4">
        <v>118</v>
      </c>
      <c r="AA281" s="4">
        <v>20</v>
      </c>
      <c r="AB281" s="4">
        <v>33908</v>
      </c>
      <c r="AC281" s="4">
        <v>206</v>
      </c>
      <c r="AD281" s="4">
        <v>124</v>
      </c>
      <c r="AE281" s="4">
        <v>63</v>
      </c>
      <c r="AF281" s="4">
        <v>17197</v>
      </c>
      <c r="AG281" s="4">
        <v>35</v>
      </c>
      <c r="AH281" s="4">
        <v>71</v>
      </c>
      <c r="AI281" s="4">
        <v>169</v>
      </c>
      <c r="AJ281" s="4">
        <v>52</v>
      </c>
      <c r="AK281" s="4">
        <v>135</v>
      </c>
      <c r="AL281" s="4">
        <v>44</v>
      </c>
      <c r="AM281" s="4">
        <v>95</v>
      </c>
      <c r="AN281" s="4">
        <v>992</v>
      </c>
      <c r="AO281" s="4">
        <v>40</v>
      </c>
      <c r="AP281" s="4">
        <v>81</v>
      </c>
      <c r="AQ281" s="4">
        <v>34</v>
      </c>
      <c r="AR281" s="4">
        <v>21</v>
      </c>
      <c r="AS281" s="4">
        <v>2</v>
      </c>
      <c r="AT281" s="4">
        <v>1</v>
      </c>
      <c r="AU281" s="4">
        <v>2</v>
      </c>
      <c r="AV281" s="4">
        <v>14</v>
      </c>
      <c r="AW281" s="4">
        <v>47</v>
      </c>
      <c r="AX281" s="4">
        <v>23</v>
      </c>
      <c r="AY281" s="4">
        <v>8</v>
      </c>
      <c r="AZ281" s="4">
        <v>11</v>
      </c>
      <c r="BA281" s="4">
        <v>22</v>
      </c>
      <c r="BB281" s="4">
        <v>237</v>
      </c>
      <c r="BC281" s="4">
        <v>112</v>
      </c>
      <c r="BD281" s="4">
        <v>26</v>
      </c>
      <c r="BE281" s="4">
        <v>55</v>
      </c>
      <c r="BF281" s="4">
        <v>2</v>
      </c>
      <c r="BG281" s="4">
        <v>6</v>
      </c>
      <c r="BH281" s="4">
        <v>37</v>
      </c>
      <c r="BI281" s="4">
        <v>31</v>
      </c>
      <c r="BJ281" s="4">
        <v>42</v>
      </c>
      <c r="BK281" s="4">
        <v>56</v>
      </c>
    </row>
    <row r="282" spans="1:63" s="7" customFormat="1" ht="9.9" customHeight="1" x14ac:dyDescent="0.2">
      <c r="B282" s="11" t="s">
        <v>16</v>
      </c>
      <c r="C282" s="8">
        <f t="shared" ref="C282:AH282" si="76">C281/ 130201</f>
        <v>1.1520648842942834E-4</v>
      </c>
      <c r="D282" s="8">
        <f t="shared" si="76"/>
        <v>5.3763027933733233E-4</v>
      </c>
      <c r="E282" s="8">
        <f t="shared" si="76"/>
        <v>1.6128908380119968E-4</v>
      </c>
      <c r="F282" s="8">
        <f t="shared" si="76"/>
        <v>0.31594227386886431</v>
      </c>
      <c r="G282" s="8">
        <f t="shared" si="76"/>
        <v>1.0138170981789695E-3</v>
      </c>
      <c r="H282" s="8">
        <f t="shared" si="76"/>
        <v>6.528367677667606E-4</v>
      </c>
      <c r="I282" s="8">
        <f t="shared" si="76"/>
        <v>6.4515633520479873E-4</v>
      </c>
      <c r="J282" s="8">
        <f t="shared" si="76"/>
        <v>3.2257816760239937E-4</v>
      </c>
      <c r="K282" s="8">
        <f t="shared" si="76"/>
        <v>1.0752605586746646E-4</v>
      </c>
      <c r="L282" s="8">
        <f t="shared" si="76"/>
        <v>6.9123893057657009E-5</v>
      </c>
      <c r="M282" s="8">
        <f t="shared" si="76"/>
        <v>5.5299114446125607E-4</v>
      </c>
      <c r="N282" s="8">
        <f t="shared" si="76"/>
        <v>1.5045967388883343E-2</v>
      </c>
      <c r="O282" s="8">
        <f t="shared" si="76"/>
        <v>6.459243784609949E-3</v>
      </c>
      <c r="P282" s="8">
        <f t="shared" si="76"/>
        <v>2.2273254429689481E-4</v>
      </c>
      <c r="Q282" s="8">
        <f t="shared" si="76"/>
        <v>2.7588113762567108E-2</v>
      </c>
      <c r="R282" s="8">
        <f t="shared" si="76"/>
        <v>1.6128908380119968E-4</v>
      </c>
      <c r="S282" s="8">
        <f t="shared" si="76"/>
        <v>3.3793903272632316E-4</v>
      </c>
      <c r="T282" s="8">
        <f t="shared" si="76"/>
        <v>2.1505211173493291E-4</v>
      </c>
      <c r="U282" s="8">
        <f t="shared" si="76"/>
        <v>0.18001397838726277</v>
      </c>
      <c r="V282" s="8">
        <f t="shared" si="76"/>
        <v>1.4362408890868734E-3</v>
      </c>
      <c r="W282" s="8">
        <f t="shared" si="76"/>
        <v>8.1566193808035262E-3</v>
      </c>
      <c r="X282" s="8">
        <f t="shared" si="76"/>
        <v>1.9393092218953772E-2</v>
      </c>
      <c r="Y282" s="8">
        <f t="shared" si="76"/>
        <v>1.7280973264414252E-3</v>
      </c>
      <c r="Z282" s="8">
        <f t="shared" si="76"/>
        <v>9.0629104231150298E-4</v>
      </c>
      <c r="AA282" s="8">
        <f t="shared" si="76"/>
        <v>1.5360865123923779E-4</v>
      </c>
      <c r="AB282" s="8">
        <f t="shared" si="76"/>
        <v>0.26042810731100374</v>
      </c>
      <c r="AC282" s="8">
        <f t="shared" si="76"/>
        <v>1.5821691077641492E-3</v>
      </c>
      <c r="AD282" s="8">
        <f t="shared" si="76"/>
        <v>9.5237363768327431E-4</v>
      </c>
      <c r="AE282" s="8">
        <f t="shared" si="76"/>
        <v>4.8386725140359908E-4</v>
      </c>
      <c r="AF282" s="8">
        <f t="shared" si="76"/>
        <v>0.1320803987680586</v>
      </c>
      <c r="AG282" s="8">
        <f t="shared" si="76"/>
        <v>2.6881513966866617E-4</v>
      </c>
      <c r="AH282" s="8">
        <f t="shared" si="76"/>
        <v>5.453107118992942E-4</v>
      </c>
      <c r="AI282" s="8">
        <f t="shared" ref="AI282:BK282" si="77">AI281/ 130201</f>
        <v>1.2979931029715593E-3</v>
      </c>
      <c r="AJ282" s="8">
        <f t="shared" si="77"/>
        <v>3.9938249322201829E-4</v>
      </c>
      <c r="AK282" s="8">
        <f t="shared" si="77"/>
        <v>1.0368583958648551E-3</v>
      </c>
      <c r="AL282" s="8">
        <f t="shared" si="77"/>
        <v>3.3793903272632316E-4</v>
      </c>
      <c r="AM282" s="8">
        <f t="shared" si="77"/>
        <v>7.2964109338637952E-4</v>
      </c>
      <c r="AN282" s="8">
        <f t="shared" si="77"/>
        <v>7.6189891014661944E-3</v>
      </c>
      <c r="AO282" s="8">
        <f t="shared" si="77"/>
        <v>3.0721730247847557E-4</v>
      </c>
      <c r="AP282" s="8">
        <f t="shared" si="77"/>
        <v>6.2211503751891301E-4</v>
      </c>
      <c r="AQ282" s="8">
        <f t="shared" si="77"/>
        <v>2.6113470710670424E-4</v>
      </c>
      <c r="AR282" s="8">
        <f t="shared" si="77"/>
        <v>1.6128908380119968E-4</v>
      </c>
      <c r="AS282" s="8">
        <f t="shared" si="77"/>
        <v>1.5360865123923778E-5</v>
      </c>
      <c r="AT282" s="8">
        <f t="shared" si="77"/>
        <v>7.680432561961889E-6</v>
      </c>
      <c r="AU282" s="8">
        <f t="shared" si="77"/>
        <v>1.5360865123923778E-5</v>
      </c>
      <c r="AV282" s="8">
        <f t="shared" si="77"/>
        <v>1.0752605586746646E-4</v>
      </c>
      <c r="AW282" s="8">
        <f t="shared" si="77"/>
        <v>3.6098033041220883E-4</v>
      </c>
      <c r="AX282" s="8">
        <f t="shared" si="77"/>
        <v>1.7664994892512345E-4</v>
      </c>
      <c r="AY282" s="8">
        <f t="shared" si="77"/>
        <v>6.1443460495695112E-5</v>
      </c>
      <c r="AZ282" s="8">
        <f t="shared" si="77"/>
        <v>8.448475818158079E-5</v>
      </c>
      <c r="BA282" s="8">
        <f t="shared" si="77"/>
        <v>1.6896951636316158E-4</v>
      </c>
      <c r="BB282" s="8">
        <f t="shared" si="77"/>
        <v>1.8202625171849678E-3</v>
      </c>
      <c r="BC282" s="8">
        <f t="shared" si="77"/>
        <v>8.6020844693973164E-4</v>
      </c>
      <c r="BD282" s="8">
        <f t="shared" si="77"/>
        <v>1.9969124661100914E-4</v>
      </c>
      <c r="BE282" s="8">
        <f t="shared" si="77"/>
        <v>4.2242379090790395E-4</v>
      </c>
      <c r="BF282" s="8">
        <f t="shared" si="77"/>
        <v>1.5360865123923778E-5</v>
      </c>
      <c r="BG282" s="8">
        <f t="shared" si="77"/>
        <v>4.6082595371771337E-5</v>
      </c>
      <c r="BH282" s="8">
        <f t="shared" si="77"/>
        <v>2.8417600479258991E-4</v>
      </c>
      <c r="BI282" s="8">
        <f t="shared" si="77"/>
        <v>2.3809340942081858E-4</v>
      </c>
      <c r="BJ282" s="8">
        <f t="shared" si="77"/>
        <v>3.2257816760239937E-4</v>
      </c>
      <c r="BK282" s="8">
        <f t="shared" si="77"/>
        <v>4.3010422346986582E-4</v>
      </c>
    </row>
    <row r="283" spans="1:63" s="1" customFormat="1" ht="5.0999999999999996" customHeight="1" x14ac:dyDescent="0.2">
      <c r="B283" s="1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 s="1" customFormat="1" ht="9.9" customHeight="1" x14ac:dyDescent="0.2">
      <c r="A284" s="3" t="s">
        <v>103</v>
      </c>
      <c r="B284" s="1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 s="1" customFormat="1" ht="9.9" customHeight="1" x14ac:dyDescent="0.2">
      <c r="B285" s="10" t="s">
        <v>101</v>
      </c>
      <c r="C285" s="4">
        <v>8</v>
      </c>
      <c r="D285" s="4">
        <v>35</v>
      </c>
      <c r="E285" s="4">
        <v>2</v>
      </c>
      <c r="F285" s="4">
        <v>17838</v>
      </c>
      <c r="G285" s="4">
        <v>45</v>
      </c>
      <c r="H285" s="4">
        <v>62</v>
      </c>
      <c r="I285" s="4">
        <v>6</v>
      </c>
      <c r="J285" s="4">
        <v>15</v>
      </c>
      <c r="K285" s="4">
        <v>5</v>
      </c>
      <c r="L285" s="4">
        <v>3</v>
      </c>
      <c r="M285" s="4">
        <v>72</v>
      </c>
      <c r="N285" s="4">
        <v>2528</v>
      </c>
      <c r="O285" s="4">
        <v>64</v>
      </c>
      <c r="P285" s="4">
        <v>9</v>
      </c>
      <c r="Q285" s="4">
        <v>4287</v>
      </c>
      <c r="R285" s="4">
        <v>14</v>
      </c>
      <c r="S285" s="4">
        <v>39</v>
      </c>
      <c r="T285" s="4">
        <v>9</v>
      </c>
      <c r="U285" s="4">
        <v>13810</v>
      </c>
      <c r="V285" s="4">
        <v>112</v>
      </c>
      <c r="W285" s="4">
        <v>278</v>
      </c>
      <c r="X285" s="4">
        <v>519</v>
      </c>
      <c r="Y285" s="4">
        <v>201</v>
      </c>
      <c r="Z285" s="4">
        <v>35</v>
      </c>
      <c r="AA285" s="4">
        <v>9</v>
      </c>
      <c r="AB285" s="4">
        <v>9850</v>
      </c>
      <c r="AC285" s="4">
        <v>25</v>
      </c>
      <c r="AD285" s="4">
        <v>205</v>
      </c>
      <c r="AE285" s="4">
        <v>22</v>
      </c>
      <c r="AF285" s="4">
        <v>35594</v>
      </c>
      <c r="AG285" s="4">
        <v>80</v>
      </c>
      <c r="AH285" s="4">
        <v>39</v>
      </c>
      <c r="AI285" s="4">
        <v>149</v>
      </c>
      <c r="AJ285" s="4">
        <v>87</v>
      </c>
      <c r="AK285" s="4">
        <v>105</v>
      </c>
      <c r="AL285" s="4">
        <v>52</v>
      </c>
      <c r="AM285" s="4">
        <v>83</v>
      </c>
      <c r="AN285" s="4">
        <v>226</v>
      </c>
      <c r="AO285" s="4">
        <v>30</v>
      </c>
      <c r="AP285" s="4">
        <v>31</v>
      </c>
      <c r="AQ285" s="4">
        <v>29</v>
      </c>
      <c r="AR285" s="4">
        <v>11</v>
      </c>
      <c r="AS285" s="4">
        <v>1</v>
      </c>
      <c r="AT285" s="4">
        <v>8</v>
      </c>
      <c r="AU285" s="4">
        <v>1</v>
      </c>
      <c r="AV285" s="4">
        <v>16</v>
      </c>
      <c r="AW285" s="4">
        <v>68</v>
      </c>
      <c r="AX285" s="4">
        <v>28</v>
      </c>
      <c r="AY285" s="4">
        <v>1</v>
      </c>
      <c r="AZ285" s="4">
        <v>3</v>
      </c>
      <c r="BA285" s="4">
        <v>8</v>
      </c>
      <c r="BB285" s="4">
        <v>16</v>
      </c>
      <c r="BC285" s="4">
        <v>25</v>
      </c>
      <c r="BD285" s="4">
        <v>22</v>
      </c>
      <c r="BE285" s="4">
        <v>10</v>
      </c>
      <c r="BF285" s="4">
        <v>35</v>
      </c>
      <c r="BG285" s="4">
        <v>1</v>
      </c>
      <c r="BH285" s="4">
        <v>16</v>
      </c>
      <c r="BI285" s="4">
        <v>19</v>
      </c>
      <c r="BJ285" s="4">
        <v>6</v>
      </c>
      <c r="BK285" s="4">
        <v>56</v>
      </c>
    </row>
    <row r="286" spans="1:63" s="1" customFormat="1" ht="9.9" customHeight="1" x14ac:dyDescent="0.2">
      <c r="B286" s="10" t="s">
        <v>81</v>
      </c>
      <c r="C286" s="4">
        <v>10</v>
      </c>
      <c r="D286" s="4">
        <v>85</v>
      </c>
      <c r="E286" s="4">
        <v>16</v>
      </c>
      <c r="F286" s="4">
        <v>30121</v>
      </c>
      <c r="G286" s="4">
        <v>169</v>
      </c>
      <c r="H286" s="4">
        <v>74</v>
      </c>
      <c r="I286" s="4">
        <v>21</v>
      </c>
      <c r="J286" s="4">
        <v>32</v>
      </c>
      <c r="K286" s="4">
        <v>13</v>
      </c>
      <c r="L286" s="4">
        <v>6</v>
      </c>
      <c r="M286" s="4">
        <v>100</v>
      </c>
      <c r="N286" s="4">
        <v>2286</v>
      </c>
      <c r="O286" s="4">
        <v>137</v>
      </c>
      <c r="P286" s="4">
        <v>46</v>
      </c>
      <c r="Q286" s="4">
        <v>3709</v>
      </c>
      <c r="R286" s="4">
        <v>40</v>
      </c>
      <c r="S286" s="4">
        <v>28</v>
      </c>
      <c r="T286" s="4">
        <v>15</v>
      </c>
      <c r="U286" s="4">
        <v>19138</v>
      </c>
      <c r="V286" s="4">
        <v>190</v>
      </c>
      <c r="W286" s="4">
        <v>934</v>
      </c>
      <c r="X286" s="4">
        <v>849</v>
      </c>
      <c r="Y286" s="4">
        <v>248</v>
      </c>
      <c r="Z286" s="4">
        <v>127</v>
      </c>
      <c r="AA286" s="4">
        <v>23</v>
      </c>
      <c r="AB286" s="4">
        <v>45087</v>
      </c>
      <c r="AC286" s="4">
        <v>78</v>
      </c>
      <c r="AD286" s="4">
        <v>151</v>
      </c>
      <c r="AE286" s="4">
        <v>54</v>
      </c>
      <c r="AF286" s="4">
        <v>32689</v>
      </c>
      <c r="AG286" s="4">
        <v>62</v>
      </c>
      <c r="AH286" s="4">
        <v>59</v>
      </c>
      <c r="AI286" s="4">
        <v>207</v>
      </c>
      <c r="AJ286" s="4">
        <v>66</v>
      </c>
      <c r="AK286" s="4">
        <v>156</v>
      </c>
      <c r="AL286" s="4">
        <v>63</v>
      </c>
      <c r="AM286" s="4">
        <v>72</v>
      </c>
      <c r="AN286" s="4">
        <v>523</v>
      </c>
      <c r="AO286" s="4">
        <v>36</v>
      </c>
      <c r="AP286" s="4">
        <v>94</v>
      </c>
      <c r="AQ286" s="4">
        <v>39</v>
      </c>
      <c r="AR286" s="4">
        <v>23</v>
      </c>
      <c r="AS286" s="4">
        <v>6</v>
      </c>
      <c r="AT286" s="4">
        <v>10</v>
      </c>
      <c r="AU286" s="4">
        <v>5</v>
      </c>
      <c r="AV286" s="4">
        <v>9</v>
      </c>
      <c r="AW286" s="4">
        <v>50</v>
      </c>
      <c r="AX286" s="4">
        <v>39</v>
      </c>
      <c r="AY286" s="4">
        <v>0</v>
      </c>
      <c r="AZ286" s="4">
        <v>6</v>
      </c>
      <c r="BA286" s="4">
        <v>14</v>
      </c>
      <c r="BB286" s="4">
        <v>105</v>
      </c>
      <c r="BC286" s="4">
        <v>102</v>
      </c>
      <c r="BD286" s="4">
        <v>36</v>
      </c>
      <c r="BE286" s="4">
        <v>14</v>
      </c>
      <c r="BF286" s="4">
        <v>12</v>
      </c>
      <c r="BG286" s="4">
        <v>5</v>
      </c>
      <c r="BH286" s="4">
        <v>28</v>
      </c>
      <c r="BI286" s="4">
        <v>39</v>
      </c>
      <c r="BJ286" s="4">
        <v>14</v>
      </c>
      <c r="BK286" s="4">
        <v>86</v>
      </c>
    </row>
    <row r="287" spans="1:63" s="1" customFormat="1" ht="9.9" customHeight="1" x14ac:dyDescent="0.2">
      <c r="A287" s="6" t="s">
        <v>15</v>
      </c>
      <c r="B287" s="10"/>
      <c r="C287" s="4">
        <v>18</v>
      </c>
      <c r="D287" s="4">
        <v>120</v>
      </c>
      <c r="E287" s="4">
        <v>18</v>
      </c>
      <c r="F287" s="4">
        <v>47959</v>
      </c>
      <c r="G287" s="4">
        <v>214</v>
      </c>
      <c r="H287" s="4">
        <v>136</v>
      </c>
      <c r="I287" s="4">
        <v>27</v>
      </c>
      <c r="J287" s="4">
        <v>47</v>
      </c>
      <c r="K287" s="4">
        <v>18</v>
      </c>
      <c r="L287" s="4">
        <v>9</v>
      </c>
      <c r="M287" s="4">
        <v>172</v>
      </c>
      <c r="N287" s="4">
        <v>4814</v>
      </c>
      <c r="O287" s="4">
        <v>201</v>
      </c>
      <c r="P287" s="4">
        <v>55</v>
      </c>
      <c r="Q287" s="4">
        <v>7996</v>
      </c>
      <c r="R287" s="4">
        <v>54</v>
      </c>
      <c r="S287" s="4">
        <v>67</v>
      </c>
      <c r="T287" s="4">
        <v>24</v>
      </c>
      <c r="U287" s="4">
        <v>32948</v>
      </c>
      <c r="V287" s="4">
        <v>302</v>
      </c>
      <c r="W287" s="4">
        <v>1212</v>
      </c>
      <c r="X287" s="4">
        <v>1368</v>
      </c>
      <c r="Y287" s="4">
        <v>449</v>
      </c>
      <c r="Z287" s="4">
        <v>162</v>
      </c>
      <c r="AA287" s="4">
        <v>32</v>
      </c>
      <c r="AB287" s="4">
        <v>54937</v>
      </c>
      <c r="AC287" s="4">
        <v>103</v>
      </c>
      <c r="AD287" s="4">
        <v>356</v>
      </c>
      <c r="AE287" s="4">
        <v>76</v>
      </c>
      <c r="AF287" s="4">
        <v>68283</v>
      </c>
      <c r="AG287" s="4">
        <v>142</v>
      </c>
      <c r="AH287" s="4">
        <v>98</v>
      </c>
      <c r="AI287" s="4">
        <v>356</v>
      </c>
      <c r="AJ287" s="4">
        <v>153</v>
      </c>
      <c r="AK287" s="4">
        <v>261</v>
      </c>
      <c r="AL287" s="4">
        <v>115</v>
      </c>
      <c r="AM287" s="4">
        <v>155</v>
      </c>
      <c r="AN287" s="4">
        <v>749</v>
      </c>
      <c r="AO287" s="4">
        <v>66</v>
      </c>
      <c r="AP287" s="4">
        <v>125</v>
      </c>
      <c r="AQ287" s="4">
        <v>68</v>
      </c>
      <c r="AR287" s="4">
        <v>34</v>
      </c>
      <c r="AS287" s="4">
        <v>7</v>
      </c>
      <c r="AT287" s="4">
        <v>18</v>
      </c>
      <c r="AU287" s="4">
        <v>6</v>
      </c>
      <c r="AV287" s="4">
        <v>25</v>
      </c>
      <c r="AW287" s="4">
        <v>118</v>
      </c>
      <c r="AX287" s="4">
        <v>67</v>
      </c>
      <c r="AY287" s="4">
        <v>1</v>
      </c>
      <c r="AZ287" s="4">
        <v>9</v>
      </c>
      <c r="BA287" s="4">
        <v>22</v>
      </c>
      <c r="BB287" s="4">
        <v>121</v>
      </c>
      <c r="BC287" s="4">
        <v>127</v>
      </c>
      <c r="BD287" s="4">
        <v>58</v>
      </c>
      <c r="BE287" s="4">
        <v>24</v>
      </c>
      <c r="BF287" s="4">
        <v>47</v>
      </c>
      <c r="BG287" s="4">
        <v>6</v>
      </c>
      <c r="BH287" s="4">
        <v>44</v>
      </c>
      <c r="BI287" s="4">
        <v>58</v>
      </c>
      <c r="BJ287" s="4">
        <v>20</v>
      </c>
      <c r="BK287" s="4">
        <v>142</v>
      </c>
    </row>
    <row r="288" spans="1:63" s="7" customFormat="1" ht="9.9" customHeight="1" x14ac:dyDescent="0.2">
      <c r="B288" s="11" t="s">
        <v>16</v>
      </c>
      <c r="C288" s="8">
        <f t="shared" ref="C288:AH288" si="78">C287/ 225760</f>
        <v>7.9730687455705179E-5</v>
      </c>
      <c r="D288" s="8">
        <f t="shared" si="78"/>
        <v>5.3153791637136779E-4</v>
      </c>
      <c r="E288" s="8">
        <f t="shared" si="78"/>
        <v>7.9730687455705179E-5</v>
      </c>
      <c r="F288" s="8">
        <f t="shared" si="78"/>
        <v>0.21243355776045358</v>
      </c>
      <c r="G288" s="8">
        <f t="shared" si="78"/>
        <v>9.4790928419560599E-4</v>
      </c>
      <c r="H288" s="8">
        <f t="shared" si="78"/>
        <v>6.0240963855421692E-4</v>
      </c>
      <c r="I288" s="8">
        <f t="shared" si="78"/>
        <v>1.1959603118355776E-4</v>
      </c>
      <c r="J288" s="8">
        <f t="shared" si="78"/>
        <v>2.0818568391211908E-4</v>
      </c>
      <c r="K288" s="8">
        <f t="shared" si="78"/>
        <v>7.9730687455705179E-5</v>
      </c>
      <c r="L288" s="8">
        <f t="shared" si="78"/>
        <v>3.986534372785259E-5</v>
      </c>
      <c r="M288" s="8">
        <f t="shared" si="78"/>
        <v>7.6187101346562717E-4</v>
      </c>
      <c r="N288" s="8">
        <f t="shared" si="78"/>
        <v>2.1323529411764706E-2</v>
      </c>
      <c r="O288" s="8">
        <f t="shared" si="78"/>
        <v>8.9032600992204115E-4</v>
      </c>
      <c r="P288" s="8">
        <f t="shared" si="78"/>
        <v>2.4362154500354359E-4</v>
      </c>
      <c r="Q288" s="8">
        <f t="shared" si="78"/>
        <v>3.5418143160878809E-2</v>
      </c>
      <c r="R288" s="8">
        <f t="shared" si="78"/>
        <v>2.3919206236711551E-4</v>
      </c>
      <c r="S288" s="8">
        <f t="shared" si="78"/>
        <v>2.9677533664068038E-4</v>
      </c>
      <c r="T288" s="8">
        <f t="shared" si="78"/>
        <v>1.0630758327427356E-4</v>
      </c>
      <c r="U288" s="8">
        <f t="shared" si="78"/>
        <v>0.14594259390503189</v>
      </c>
      <c r="V288" s="8">
        <f t="shared" si="78"/>
        <v>1.3377037562012756E-3</v>
      </c>
      <c r="W288" s="8">
        <f t="shared" si="78"/>
        <v>5.3685329553508146E-3</v>
      </c>
      <c r="X288" s="8">
        <f t="shared" si="78"/>
        <v>6.0595322466335932E-3</v>
      </c>
      <c r="Y288" s="8">
        <f t="shared" si="78"/>
        <v>1.9888377037562011E-3</v>
      </c>
      <c r="Z288" s="8">
        <f t="shared" si="78"/>
        <v>7.1757618710134661E-4</v>
      </c>
      <c r="AA288" s="8">
        <f t="shared" si="78"/>
        <v>1.4174344436569808E-4</v>
      </c>
      <c r="AB288" s="8">
        <f t="shared" si="78"/>
        <v>0.24334248759744861</v>
      </c>
      <c r="AC288" s="8">
        <f t="shared" si="78"/>
        <v>4.5623671155209074E-4</v>
      </c>
      <c r="AD288" s="8">
        <f t="shared" si="78"/>
        <v>1.5768958185683913E-3</v>
      </c>
      <c r="AE288" s="8">
        <f t="shared" si="78"/>
        <v>3.3664068036853297E-4</v>
      </c>
      <c r="AF288" s="8">
        <f t="shared" si="78"/>
        <v>0.30245836286321759</v>
      </c>
      <c r="AG288" s="8">
        <f t="shared" si="78"/>
        <v>6.2898653437278528E-4</v>
      </c>
      <c r="AH288" s="8">
        <f t="shared" si="78"/>
        <v>4.3408929836995041E-4</v>
      </c>
      <c r="AI288" s="8">
        <f t="shared" ref="AI288:BK288" si="79">AI287/ 225760</f>
        <v>1.5768958185683913E-3</v>
      </c>
      <c r="AJ288" s="8">
        <f t="shared" si="79"/>
        <v>6.7771084337349397E-4</v>
      </c>
      <c r="AK288" s="8">
        <f t="shared" si="79"/>
        <v>1.1560949681077249E-3</v>
      </c>
      <c r="AL288" s="8">
        <f t="shared" si="79"/>
        <v>5.0939050318922745E-4</v>
      </c>
      <c r="AM288" s="8">
        <f t="shared" si="79"/>
        <v>6.8656980864635012E-4</v>
      </c>
      <c r="AN288" s="8">
        <f t="shared" si="79"/>
        <v>3.3176824946846207E-3</v>
      </c>
      <c r="AO288" s="8">
        <f t="shared" si="79"/>
        <v>2.9234585400425231E-4</v>
      </c>
      <c r="AP288" s="8">
        <f t="shared" si="79"/>
        <v>5.5368532955350812E-4</v>
      </c>
      <c r="AQ288" s="8">
        <f t="shared" si="79"/>
        <v>3.0120481927710846E-4</v>
      </c>
      <c r="AR288" s="8">
        <f t="shared" si="79"/>
        <v>1.5060240963855423E-4</v>
      </c>
      <c r="AS288" s="8">
        <f t="shared" si="79"/>
        <v>3.1006378454996455E-5</v>
      </c>
      <c r="AT288" s="8">
        <f t="shared" si="79"/>
        <v>7.9730687455705179E-5</v>
      </c>
      <c r="AU288" s="8">
        <f t="shared" si="79"/>
        <v>2.6576895818568391E-5</v>
      </c>
      <c r="AV288" s="8">
        <f t="shared" si="79"/>
        <v>1.1073706591070163E-4</v>
      </c>
      <c r="AW288" s="8">
        <f t="shared" si="79"/>
        <v>5.2267895109851174E-4</v>
      </c>
      <c r="AX288" s="8">
        <f t="shared" si="79"/>
        <v>2.9677533664068038E-4</v>
      </c>
      <c r="AY288" s="8">
        <f t="shared" si="79"/>
        <v>4.4294826364280648E-6</v>
      </c>
      <c r="AZ288" s="8">
        <f t="shared" si="79"/>
        <v>3.986534372785259E-5</v>
      </c>
      <c r="BA288" s="8">
        <f t="shared" si="79"/>
        <v>9.7448618001417435E-5</v>
      </c>
      <c r="BB288" s="8">
        <f t="shared" si="79"/>
        <v>5.3596739900779592E-4</v>
      </c>
      <c r="BC288" s="8">
        <f t="shared" si="79"/>
        <v>5.6254429482636428E-4</v>
      </c>
      <c r="BD288" s="8">
        <f t="shared" si="79"/>
        <v>2.5690999291282779E-4</v>
      </c>
      <c r="BE288" s="8">
        <f t="shared" si="79"/>
        <v>1.0630758327427356E-4</v>
      </c>
      <c r="BF288" s="8">
        <f t="shared" si="79"/>
        <v>2.0818568391211908E-4</v>
      </c>
      <c r="BG288" s="8">
        <f t="shared" si="79"/>
        <v>2.6576895818568391E-5</v>
      </c>
      <c r="BH288" s="8">
        <f t="shared" si="79"/>
        <v>1.9489723600283487E-4</v>
      </c>
      <c r="BI288" s="8">
        <f t="shared" si="79"/>
        <v>2.5690999291282779E-4</v>
      </c>
      <c r="BJ288" s="8">
        <f t="shared" si="79"/>
        <v>8.8589652728561307E-5</v>
      </c>
      <c r="BK288" s="8">
        <f t="shared" si="79"/>
        <v>6.2898653437278528E-4</v>
      </c>
    </row>
    <row r="289" spans="1:63" s="1" customFormat="1" ht="5.0999999999999996" customHeight="1" x14ac:dyDescent="0.2">
      <c r="B289" s="1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 s="1" customFormat="1" ht="9.9" customHeight="1" x14ac:dyDescent="0.2">
      <c r="A290" s="3" t="s">
        <v>104</v>
      </c>
      <c r="B290" s="1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 s="1" customFormat="1" ht="9.9" customHeight="1" x14ac:dyDescent="0.2">
      <c r="B291" s="10" t="s">
        <v>80</v>
      </c>
      <c r="C291" s="4">
        <v>17</v>
      </c>
      <c r="D291" s="4">
        <v>44</v>
      </c>
      <c r="E291" s="4">
        <v>17</v>
      </c>
      <c r="F291" s="4">
        <v>45384</v>
      </c>
      <c r="G291" s="4">
        <v>164</v>
      </c>
      <c r="H291" s="4">
        <v>78</v>
      </c>
      <c r="I291" s="4">
        <v>46</v>
      </c>
      <c r="J291" s="4">
        <v>26</v>
      </c>
      <c r="K291" s="4">
        <v>11</v>
      </c>
      <c r="L291" s="4">
        <v>38</v>
      </c>
      <c r="M291" s="4">
        <v>119</v>
      </c>
      <c r="N291" s="4">
        <v>3446</v>
      </c>
      <c r="O291" s="4">
        <v>209</v>
      </c>
      <c r="P291" s="4">
        <v>247</v>
      </c>
      <c r="Q291" s="4">
        <v>5310</v>
      </c>
      <c r="R291" s="4">
        <v>21</v>
      </c>
      <c r="S291" s="4">
        <v>41</v>
      </c>
      <c r="T291" s="4">
        <v>8</v>
      </c>
      <c r="U291" s="4">
        <v>25405</v>
      </c>
      <c r="V291" s="4">
        <v>210</v>
      </c>
      <c r="W291" s="4">
        <v>945</v>
      </c>
      <c r="X291" s="4">
        <v>2309</v>
      </c>
      <c r="Y291" s="4">
        <v>397</v>
      </c>
      <c r="Z291" s="4">
        <v>214</v>
      </c>
      <c r="AA291" s="4">
        <v>31</v>
      </c>
      <c r="AB291" s="4">
        <v>14026</v>
      </c>
      <c r="AC291" s="4">
        <v>26</v>
      </c>
      <c r="AD291" s="4">
        <v>225</v>
      </c>
      <c r="AE291" s="4">
        <v>59</v>
      </c>
      <c r="AF291" s="4">
        <v>29595</v>
      </c>
      <c r="AG291" s="4">
        <v>129</v>
      </c>
      <c r="AH291" s="4">
        <v>72</v>
      </c>
      <c r="AI291" s="4">
        <v>187</v>
      </c>
      <c r="AJ291" s="4">
        <v>89</v>
      </c>
      <c r="AK291" s="4">
        <v>728</v>
      </c>
      <c r="AL291" s="4">
        <v>236</v>
      </c>
      <c r="AM291" s="4">
        <v>214</v>
      </c>
      <c r="AN291" s="4">
        <v>956</v>
      </c>
      <c r="AO291" s="4">
        <v>26</v>
      </c>
      <c r="AP291" s="4">
        <v>40</v>
      </c>
      <c r="AQ291" s="4">
        <v>51</v>
      </c>
      <c r="AR291" s="4">
        <v>25</v>
      </c>
      <c r="AS291" s="4">
        <v>2</v>
      </c>
      <c r="AT291" s="4">
        <v>5</v>
      </c>
      <c r="AU291" s="4">
        <v>6</v>
      </c>
      <c r="AV291" s="4">
        <v>16</v>
      </c>
      <c r="AW291" s="4">
        <v>41</v>
      </c>
      <c r="AX291" s="4">
        <v>30</v>
      </c>
      <c r="AY291" s="4">
        <v>7</v>
      </c>
      <c r="AZ291" s="4">
        <v>31</v>
      </c>
      <c r="BA291" s="4">
        <v>33</v>
      </c>
      <c r="BB291" s="4">
        <v>150</v>
      </c>
      <c r="BC291" s="4">
        <v>49</v>
      </c>
      <c r="BD291" s="4">
        <v>42</v>
      </c>
      <c r="BE291" s="4">
        <v>80</v>
      </c>
      <c r="BF291" s="4">
        <v>9</v>
      </c>
      <c r="BG291" s="4">
        <v>10</v>
      </c>
      <c r="BH291" s="4">
        <v>64</v>
      </c>
      <c r="BI291" s="4">
        <v>38</v>
      </c>
      <c r="BJ291" s="4">
        <v>71</v>
      </c>
      <c r="BK291" s="4">
        <v>116</v>
      </c>
    </row>
    <row r="292" spans="1:63" s="1" customFormat="1" ht="9.9" customHeight="1" x14ac:dyDescent="0.2">
      <c r="B292" s="10" t="s">
        <v>101</v>
      </c>
      <c r="C292" s="4">
        <v>7</v>
      </c>
      <c r="D292" s="4">
        <v>11</v>
      </c>
      <c r="E292" s="4">
        <v>3</v>
      </c>
      <c r="F292" s="4">
        <v>9251</v>
      </c>
      <c r="G292" s="4">
        <v>28</v>
      </c>
      <c r="H292" s="4">
        <v>21</v>
      </c>
      <c r="I292" s="4">
        <v>2</v>
      </c>
      <c r="J292" s="4">
        <v>3</v>
      </c>
      <c r="K292" s="4">
        <v>0</v>
      </c>
      <c r="L292" s="4">
        <v>4</v>
      </c>
      <c r="M292" s="4">
        <v>31</v>
      </c>
      <c r="N292" s="4">
        <v>976</v>
      </c>
      <c r="O292" s="4">
        <v>54</v>
      </c>
      <c r="P292" s="4">
        <v>25</v>
      </c>
      <c r="Q292" s="4">
        <v>1437</v>
      </c>
      <c r="R292" s="4">
        <v>5</v>
      </c>
      <c r="S292" s="4">
        <v>10</v>
      </c>
      <c r="T292" s="4">
        <v>7</v>
      </c>
      <c r="U292" s="4">
        <v>6396</v>
      </c>
      <c r="V292" s="4">
        <v>60</v>
      </c>
      <c r="W292" s="4">
        <v>150</v>
      </c>
      <c r="X292" s="4">
        <v>438</v>
      </c>
      <c r="Y292" s="4">
        <v>100</v>
      </c>
      <c r="Z292" s="4">
        <v>21</v>
      </c>
      <c r="AA292" s="4">
        <v>6</v>
      </c>
      <c r="AB292" s="4">
        <v>4560</v>
      </c>
      <c r="AC292" s="4">
        <v>12</v>
      </c>
      <c r="AD292" s="4">
        <v>102</v>
      </c>
      <c r="AE292" s="4">
        <v>15</v>
      </c>
      <c r="AF292" s="4">
        <v>12712</v>
      </c>
      <c r="AG292" s="4">
        <v>22</v>
      </c>
      <c r="AH292" s="4">
        <v>22</v>
      </c>
      <c r="AI292" s="4">
        <v>109</v>
      </c>
      <c r="AJ292" s="4">
        <v>49</v>
      </c>
      <c r="AK292" s="4">
        <v>85</v>
      </c>
      <c r="AL292" s="4">
        <v>34</v>
      </c>
      <c r="AM292" s="4">
        <v>43</v>
      </c>
      <c r="AN292" s="4">
        <v>148</v>
      </c>
      <c r="AO292" s="4">
        <v>13</v>
      </c>
      <c r="AP292" s="4">
        <v>20</v>
      </c>
      <c r="AQ292" s="4">
        <v>12</v>
      </c>
      <c r="AR292" s="4">
        <v>6</v>
      </c>
      <c r="AS292" s="4">
        <v>2</v>
      </c>
      <c r="AT292" s="4">
        <v>5</v>
      </c>
      <c r="AU292" s="4">
        <v>2</v>
      </c>
      <c r="AV292" s="4">
        <v>0</v>
      </c>
      <c r="AW292" s="4">
        <v>32</v>
      </c>
      <c r="AX292" s="4">
        <v>8</v>
      </c>
      <c r="AY292" s="4">
        <v>2</v>
      </c>
      <c r="AZ292" s="4">
        <v>2</v>
      </c>
      <c r="BA292" s="4">
        <v>7</v>
      </c>
      <c r="BB292" s="4">
        <v>13</v>
      </c>
      <c r="BC292" s="4">
        <v>9</v>
      </c>
      <c r="BD292" s="4">
        <v>6</v>
      </c>
      <c r="BE292" s="4">
        <v>16</v>
      </c>
      <c r="BF292" s="4">
        <v>2</v>
      </c>
      <c r="BG292" s="4">
        <v>2</v>
      </c>
      <c r="BH292" s="4">
        <v>9</v>
      </c>
      <c r="BI292" s="4">
        <v>25</v>
      </c>
      <c r="BJ292" s="4">
        <v>3</v>
      </c>
      <c r="BK292" s="4">
        <v>40</v>
      </c>
    </row>
    <row r="293" spans="1:63" s="1" customFormat="1" ht="9.9" customHeight="1" x14ac:dyDescent="0.2">
      <c r="A293" s="6" t="s">
        <v>15</v>
      </c>
      <c r="B293" s="10"/>
      <c r="C293" s="4">
        <v>24</v>
      </c>
      <c r="D293" s="4">
        <v>55</v>
      </c>
      <c r="E293" s="4">
        <v>20</v>
      </c>
      <c r="F293" s="4">
        <v>54635</v>
      </c>
      <c r="G293" s="4">
        <v>192</v>
      </c>
      <c r="H293" s="4">
        <v>99</v>
      </c>
      <c r="I293" s="4">
        <v>48</v>
      </c>
      <c r="J293" s="4">
        <v>29</v>
      </c>
      <c r="K293" s="4">
        <v>11</v>
      </c>
      <c r="L293" s="4">
        <v>42</v>
      </c>
      <c r="M293" s="4">
        <v>150</v>
      </c>
      <c r="N293" s="4">
        <v>4422</v>
      </c>
      <c r="O293" s="4">
        <v>263</v>
      </c>
      <c r="P293" s="4">
        <v>272</v>
      </c>
      <c r="Q293" s="4">
        <v>6747</v>
      </c>
      <c r="R293" s="4">
        <v>26</v>
      </c>
      <c r="S293" s="4">
        <v>51</v>
      </c>
      <c r="T293" s="4">
        <v>15</v>
      </c>
      <c r="U293" s="4">
        <v>31801</v>
      </c>
      <c r="V293" s="4">
        <v>270</v>
      </c>
      <c r="W293" s="4">
        <v>1095</v>
      </c>
      <c r="X293" s="4">
        <v>2747</v>
      </c>
      <c r="Y293" s="4">
        <v>497</v>
      </c>
      <c r="Z293" s="4">
        <v>235</v>
      </c>
      <c r="AA293" s="4">
        <v>37</v>
      </c>
      <c r="AB293" s="4">
        <v>18586</v>
      </c>
      <c r="AC293" s="4">
        <v>38</v>
      </c>
      <c r="AD293" s="4">
        <v>327</v>
      </c>
      <c r="AE293" s="4">
        <v>74</v>
      </c>
      <c r="AF293" s="4">
        <v>42307</v>
      </c>
      <c r="AG293" s="4">
        <v>151</v>
      </c>
      <c r="AH293" s="4">
        <v>94</v>
      </c>
      <c r="AI293" s="4">
        <v>296</v>
      </c>
      <c r="AJ293" s="4">
        <v>138</v>
      </c>
      <c r="AK293" s="4">
        <v>813</v>
      </c>
      <c r="AL293" s="4">
        <v>270</v>
      </c>
      <c r="AM293" s="4">
        <v>257</v>
      </c>
      <c r="AN293" s="4">
        <v>1104</v>
      </c>
      <c r="AO293" s="4">
        <v>39</v>
      </c>
      <c r="AP293" s="4">
        <v>60</v>
      </c>
      <c r="AQ293" s="4">
        <v>63</v>
      </c>
      <c r="AR293" s="4">
        <v>31</v>
      </c>
      <c r="AS293" s="4">
        <v>4</v>
      </c>
      <c r="AT293" s="4">
        <v>10</v>
      </c>
      <c r="AU293" s="4">
        <v>8</v>
      </c>
      <c r="AV293" s="4">
        <v>16</v>
      </c>
      <c r="AW293" s="4">
        <v>73</v>
      </c>
      <c r="AX293" s="4">
        <v>38</v>
      </c>
      <c r="AY293" s="4">
        <v>9</v>
      </c>
      <c r="AZ293" s="4">
        <v>33</v>
      </c>
      <c r="BA293" s="4">
        <v>40</v>
      </c>
      <c r="BB293" s="4">
        <v>163</v>
      </c>
      <c r="BC293" s="4">
        <v>58</v>
      </c>
      <c r="BD293" s="4">
        <v>48</v>
      </c>
      <c r="BE293" s="4">
        <v>96</v>
      </c>
      <c r="BF293" s="4">
        <v>11</v>
      </c>
      <c r="BG293" s="4">
        <v>12</v>
      </c>
      <c r="BH293" s="4">
        <v>73</v>
      </c>
      <c r="BI293" s="4">
        <v>63</v>
      </c>
      <c r="BJ293" s="4">
        <v>74</v>
      </c>
      <c r="BK293" s="4">
        <v>156</v>
      </c>
    </row>
    <row r="294" spans="1:63" s="7" customFormat="1" ht="9.9" customHeight="1" x14ac:dyDescent="0.2">
      <c r="B294" s="11" t="s">
        <v>16</v>
      </c>
      <c r="C294" s="8">
        <f t="shared" ref="C294:AH294" si="80">C293/ 169512</f>
        <v>1.4158289678606824E-4</v>
      </c>
      <c r="D294" s="8">
        <f t="shared" si="80"/>
        <v>3.2446080513473974E-4</v>
      </c>
      <c r="E294" s="8">
        <f t="shared" si="80"/>
        <v>1.1798574732172354E-4</v>
      </c>
      <c r="F294" s="8">
        <f t="shared" si="80"/>
        <v>0.32230756524611825</v>
      </c>
      <c r="G294" s="8">
        <f t="shared" si="80"/>
        <v>1.132663174288546E-3</v>
      </c>
      <c r="H294" s="8">
        <f t="shared" si="80"/>
        <v>5.8402944924253154E-4</v>
      </c>
      <c r="I294" s="8">
        <f t="shared" si="80"/>
        <v>2.8316579357213649E-4</v>
      </c>
      <c r="J294" s="8">
        <f t="shared" si="80"/>
        <v>1.7107933361649912E-4</v>
      </c>
      <c r="K294" s="8">
        <f t="shared" si="80"/>
        <v>6.4892161026947949E-5</v>
      </c>
      <c r="L294" s="8">
        <f t="shared" si="80"/>
        <v>2.4777006937561942E-4</v>
      </c>
      <c r="M294" s="8">
        <f t="shared" si="80"/>
        <v>8.8489310491292653E-4</v>
      </c>
      <c r="N294" s="8">
        <f t="shared" si="80"/>
        <v>2.6086648732833072E-2</v>
      </c>
      <c r="O294" s="8">
        <f t="shared" si="80"/>
        <v>1.5515125772806646E-3</v>
      </c>
      <c r="P294" s="8">
        <f t="shared" si="80"/>
        <v>1.60460616357544E-3</v>
      </c>
      <c r="Q294" s="8">
        <f t="shared" si="80"/>
        <v>3.9802491858983435E-2</v>
      </c>
      <c r="R294" s="8">
        <f t="shared" si="80"/>
        <v>1.5338147151824059E-4</v>
      </c>
      <c r="S294" s="8">
        <f t="shared" si="80"/>
        <v>3.0086365567039499E-4</v>
      </c>
      <c r="T294" s="8">
        <f t="shared" si="80"/>
        <v>8.8489310491292656E-5</v>
      </c>
      <c r="U294" s="8">
        <f t="shared" si="80"/>
        <v>0.18760323752890651</v>
      </c>
      <c r="V294" s="8">
        <f t="shared" si="80"/>
        <v>1.5928075888432677E-3</v>
      </c>
      <c r="W294" s="8">
        <f t="shared" si="80"/>
        <v>6.4597196658643637E-3</v>
      </c>
      <c r="X294" s="8">
        <f t="shared" si="80"/>
        <v>1.6205342394638729E-2</v>
      </c>
      <c r="Y294" s="8">
        <f t="shared" si="80"/>
        <v>2.9319458209448299E-3</v>
      </c>
      <c r="Z294" s="8">
        <f t="shared" si="80"/>
        <v>1.3863325310302516E-3</v>
      </c>
      <c r="AA294" s="8">
        <f t="shared" si="80"/>
        <v>2.1827363254518854E-4</v>
      </c>
      <c r="AB294" s="8">
        <f t="shared" si="80"/>
        <v>0.10964415498607769</v>
      </c>
      <c r="AC294" s="8">
        <f t="shared" si="80"/>
        <v>2.2417291991127473E-4</v>
      </c>
      <c r="AD294" s="8">
        <f t="shared" si="80"/>
        <v>1.9290669687101799E-3</v>
      </c>
      <c r="AE294" s="8">
        <f t="shared" si="80"/>
        <v>4.3654726509037708E-4</v>
      </c>
      <c r="AF294" s="8">
        <f t="shared" si="80"/>
        <v>0.24958115059700789</v>
      </c>
      <c r="AG294" s="8">
        <f t="shared" si="80"/>
        <v>8.9079239227901272E-4</v>
      </c>
      <c r="AH294" s="8">
        <f t="shared" si="80"/>
        <v>5.545330124121006E-4</v>
      </c>
      <c r="AI294" s="8">
        <f t="shared" ref="AI294:BK294" si="81">AI293/ 169512</f>
        <v>1.7461890603615083E-3</v>
      </c>
      <c r="AJ294" s="8">
        <f t="shared" si="81"/>
        <v>8.141016565198924E-4</v>
      </c>
      <c r="AK294" s="8">
        <f t="shared" si="81"/>
        <v>4.796120628628062E-3</v>
      </c>
      <c r="AL294" s="8">
        <f t="shared" si="81"/>
        <v>1.5928075888432677E-3</v>
      </c>
      <c r="AM294" s="8">
        <f t="shared" si="81"/>
        <v>1.5161168530841475E-3</v>
      </c>
      <c r="AN294" s="8">
        <f t="shared" si="81"/>
        <v>6.5128132521591392E-3</v>
      </c>
      <c r="AO294" s="8">
        <f t="shared" si="81"/>
        <v>2.3007220727736089E-4</v>
      </c>
      <c r="AP294" s="8">
        <f t="shared" si="81"/>
        <v>3.5395724196517062E-4</v>
      </c>
      <c r="AQ294" s="8">
        <f t="shared" si="81"/>
        <v>3.7165510406342913E-4</v>
      </c>
      <c r="AR294" s="8">
        <f t="shared" si="81"/>
        <v>1.8287790834867147E-4</v>
      </c>
      <c r="AS294" s="8">
        <f t="shared" si="81"/>
        <v>2.3597149464344707E-5</v>
      </c>
      <c r="AT294" s="8">
        <f t="shared" si="81"/>
        <v>5.8992873660861768E-5</v>
      </c>
      <c r="AU294" s="8">
        <f t="shared" si="81"/>
        <v>4.7194298928689415E-5</v>
      </c>
      <c r="AV294" s="8">
        <f t="shared" si="81"/>
        <v>9.4388597857378829E-5</v>
      </c>
      <c r="AW294" s="8">
        <f t="shared" si="81"/>
        <v>4.3064797772429089E-4</v>
      </c>
      <c r="AX294" s="8">
        <f t="shared" si="81"/>
        <v>2.2417291991127473E-4</v>
      </c>
      <c r="AY294" s="8">
        <f t="shared" si="81"/>
        <v>5.3093586294775588E-5</v>
      </c>
      <c r="AZ294" s="8">
        <f t="shared" si="81"/>
        <v>1.9467648308084385E-4</v>
      </c>
      <c r="BA294" s="8">
        <f t="shared" si="81"/>
        <v>2.3597149464344707E-4</v>
      </c>
      <c r="BB294" s="8">
        <f t="shared" si="81"/>
        <v>9.6158384067204685E-4</v>
      </c>
      <c r="BC294" s="8">
        <f t="shared" si="81"/>
        <v>3.4215866723299825E-4</v>
      </c>
      <c r="BD294" s="8">
        <f t="shared" si="81"/>
        <v>2.8316579357213649E-4</v>
      </c>
      <c r="BE294" s="8">
        <f t="shared" si="81"/>
        <v>5.6633158714427298E-4</v>
      </c>
      <c r="BF294" s="8">
        <f t="shared" si="81"/>
        <v>6.4892161026947949E-5</v>
      </c>
      <c r="BG294" s="8">
        <f t="shared" si="81"/>
        <v>7.0791448393034122E-5</v>
      </c>
      <c r="BH294" s="8">
        <f t="shared" si="81"/>
        <v>4.3064797772429089E-4</v>
      </c>
      <c r="BI294" s="8">
        <f t="shared" si="81"/>
        <v>3.7165510406342913E-4</v>
      </c>
      <c r="BJ294" s="8">
        <f t="shared" si="81"/>
        <v>4.3654726509037708E-4</v>
      </c>
      <c r="BK294" s="8">
        <f t="shared" si="81"/>
        <v>9.2028882910944354E-4</v>
      </c>
    </row>
    <row r="295" spans="1:63" s="1" customFormat="1" ht="5.0999999999999996" customHeight="1" x14ac:dyDescent="0.2">
      <c r="B295" s="1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 s="1" customFormat="1" ht="9.9" customHeight="1" x14ac:dyDescent="0.2">
      <c r="A296" s="3" t="s">
        <v>105</v>
      </c>
      <c r="B296" s="1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 s="1" customFormat="1" ht="9.9" customHeight="1" x14ac:dyDescent="0.2">
      <c r="B297" s="10" t="s">
        <v>80</v>
      </c>
      <c r="C297" s="4">
        <v>20</v>
      </c>
      <c r="D297" s="4">
        <v>23</v>
      </c>
      <c r="E297" s="4">
        <v>8</v>
      </c>
      <c r="F297" s="4">
        <v>26711</v>
      </c>
      <c r="G297" s="4">
        <v>125</v>
      </c>
      <c r="H297" s="4">
        <v>204</v>
      </c>
      <c r="I297" s="4">
        <v>11</v>
      </c>
      <c r="J297" s="4">
        <v>38</v>
      </c>
      <c r="K297" s="4">
        <v>9</v>
      </c>
      <c r="L297" s="4">
        <v>2</v>
      </c>
      <c r="M297" s="4">
        <v>161</v>
      </c>
      <c r="N297" s="4">
        <v>3906</v>
      </c>
      <c r="O297" s="4">
        <v>86</v>
      </c>
      <c r="P297" s="4">
        <v>10</v>
      </c>
      <c r="Q297" s="4">
        <v>3636</v>
      </c>
      <c r="R297" s="4">
        <v>64</v>
      </c>
      <c r="S297" s="4">
        <v>23</v>
      </c>
      <c r="T297" s="4">
        <v>14</v>
      </c>
      <c r="U297" s="4">
        <v>20900</v>
      </c>
      <c r="V297" s="4">
        <v>187</v>
      </c>
      <c r="W297" s="4">
        <v>628</v>
      </c>
      <c r="X297" s="4">
        <v>868</v>
      </c>
      <c r="Y297" s="4">
        <v>616</v>
      </c>
      <c r="Z297" s="4">
        <v>33</v>
      </c>
      <c r="AA297" s="4">
        <v>6</v>
      </c>
      <c r="AB297" s="4">
        <v>4418</v>
      </c>
      <c r="AC297" s="4">
        <v>28</v>
      </c>
      <c r="AD297" s="4">
        <v>149</v>
      </c>
      <c r="AE297" s="4">
        <v>27</v>
      </c>
      <c r="AF297" s="4">
        <v>14067</v>
      </c>
      <c r="AG297" s="4">
        <v>93</v>
      </c>
      <c r="AH297" s="4">
        <v>32</v>
      </c>
      <c r="AI297" s="4">
        <v>104</v>
      </c>
      <c r="AJ297" s="4">
        <v>50</v>
      </c>
      <c r="AK297" s="4">
        <v>38</v>
      </c>
      <c r="AL297" s="4">
        <v>382</v>
      </c>
      <c r="AM297" s="4">
        <v>54</v>
      </c>
      <c r="AN297" s="4">
        <v>722</v>
      </c>
      <c r="AO297" s="4">
        <v>22</v>
      </c>
      <c r="AP297" s="4">
        <v>37</v>
      </c>
      <c r="AQ297" s="4">
        <v>33</v>
      </c>
      <c r="AR297" s="4">
        <v>27</v>
      </c>
      <c r="AS297" s="4">
        <v>1</v>
      </c>
      <c r="AT297" s="4">
        <v>1</v>
      </c>
      <c r="AU297" s="4">
        <v>3</v>
      </c>
      <c r="AV297" s="4">
        <v>9</v>
      </c>
      <c r="AW297" s="4">
        <v>27</v>
      </c>
      <c r="AX297" s="4">
        <v>20</v>
      </c>
      <c r="AY297" s="4">
        <v>7</v>
      </c>
      <c r="AZ297" s="4">
        <v>4</v>
      </c>
      <c r="BA297" s="4">
        <v>52</v>
      </c>
      <c r="BB297" s="4">
        <v>228</v>
      </c>
      <c r="BC297" s="4">
        <v>53</v>
      </c>
      <c r="BD297" s="4">
        <v>49</v>
      </c>
      <c r="BE297" s="4">
        <v>5</v>
      </c>
      <c r="BF297" s="4">
        <v>5</v>
      </c>
      <c r="BG297" s="4">
        <v>6</v>
      </c>
      <c r="BH297" s="4">
        <v>24</v>
      </c>
      <c r="BI297" s="4">
        <v>26</v>
      </c>
      <c r="BJ297" s="4">
        <v>13</v>
      </c>
      <c r="BK297" s="4">
        <v>107</v>
      </c>
    </row>
    <row r="298" spans="1:63" s="1" customFormat="1" ht="9.9" customHeight="1" x14ac:dyDescent="0.2">
      <c r="B298" s="10" t="s">
        <v>101</v>
      </c>
      <c r="C298" s="4">
        <v>13</v>
      </c>
      <c r="D298" s="4">
        <v>31</v>
      </c>
      <c r="E298" s="4">
        <v>13</v>
      </c>
      <c r="F298" s="4">
        <v>28186</v>
      </c>
      <c r="G298" s="4">
        <v>117</v>
      </c>
      <c r="H298" s="4">
        <v>147</v>
      </c>
      <c r="I298" s="4">
        <v>6</v>
      </c>
      <c r="J298" s="4">
        <v>31</v>
      </c>
      <c r="K298" s="4">
        <v>12</v>
      </c>
      <c r="L298" s="4">
        <v>3</v>
      </c>
      <c r="M298" s="4">
        <v>196</v>
      </c>
      <c r="N298" s="4">
        <v>3556</v>
      </c>
      <c r="O298" s="4">
        <v>54</v>
      </c>
      <c r="P298" s="4">
        <v>14</v>
      </c>
      <c r="Q298" s="4">
        <v>5687</v>
      </c>
      <c r="R298" s="4">
        <v>48</v>
      </c>
      <c r="S298" s="4">
        <v>37</v>
      </c>
      <c r="T298" s="4">
        <v>24</v>
      </c>
      <c r="U298" s="4">
        <v>21173</v>
      </c>
      <c r="V298" s="4">
        <v>221</v>
      </c>
      <c r="W298" s="4">
        <v>395</v>
      </c>
      <c r="X298" s="4">
        <v>698</v>
      </c>
      <c r="Y298" s="4">
        <v>449</v>
      </c>
      <c r="Z298" s="4">
        <v>71</v>
      </c>
      <c r="AA298" s="4">
        <v>12</v>
      </c>
      <c r="AB298" s="4">
        <v>13194</v>
      </c>
      <c r="AC298" s="4">
        <v>57</v>
      </c>
      <c r="AD298" s="4">
        <v>407</v>
      </c>
      <c r="AE298" s="4">
        <v>67</v>
      </c>
      <c r="AF298" s="4">
        <v>53447</v>
      </c>
      <c r="AG298" s="4">
        <v>163</v>
      </c>
      <c r="AH298" s="4">
        <v>63</v>
      </c>
      <c r="AI298" s="4">
        <v>308</v>
      </c>
      <c r="AJ298" s="4">
        <v>112</v>
      </c>
      <c r="AK298" s="4">
        <v>70</v>
      </c>
      <c r="AL298" s="4">
        <v>42</v>
      </c>
      <c r="AM298" s="4">
        <v>112</v>
      </c>
      <c r="AN298" s="4">
        <v>412</v>
      </c>
      <c r="AO298" s="4">
        <v>51</v>
      </c>
      <c r="AP298" s="4">
        <v>78</v>
      </c>
      <c r="AQ298" s="4">
        <v>49</v>
      </c>
      <c r="AR298" s="4">
        <v>28</v>
      </c>
      <c r="AS298" s="4">
        <v>5</v>
      </c>
      <c r="AT298" s="4">
        <v>4</v>
      </c>
      <c r="AU298" s="4">
        <v>12</v>
      </c>
      <c r="AV298" s="4">
        <v>20</v>
      </c>
      <c r="AW298" s="4">
        <v>81</v>
      </c>
      <c r="AX298" s="4">
        <v>54</v>
      </c>
      <c r="AY298" s="4">
        <v>1</v>
      </c>
      <c r="AZ298" s="4">
        <v>2</v>
      </c>
      <c r="BA298" s="4">
        <v>32</v>
      </c>
      <c r="BB298" s="4">
        <v>31</v>
      </c>
      <c r="BC298" s="4">
        <v>46</v>
      </c>
      <c r="BD298" s="4">
        <v>46</v>
      </c>
      <c r="BE298" s="4">
        <v>1</v>
      </c>
      <c r="BF298" s="4">
        <v>13</v>
      </c>
      <c r="BG298" s="4">
        <v>4</v>
      </c>
      <c r="BH298" s="4">
        <v>26</v>
      </c>
      <c r="BI298" s="4">
        <v>29</v>
      </c>
      <c r="BJ298" s="4">
        <v>8</v>
      </c>
      <c r="BK298" s="4">
        <v>79</v>
      </c>
    </row>
    <row r="299" spans="1:63" s="1" customFormat="1" ht="9.9" customHeight="1" x14ac:dyDescent="0.2">
      <c r="A299" s="6" t="s">
        <v>15</v>
      </c>
      <c r="B299" s="10"/>
      <c r="C299" s="4">
        <v>33</v>
      </c>
      <c r="D299" s="4">
        <v>54</v>
      </c>
      <c r="E299" s="4">
        <v>21</v>
      </c>
      <c r="F299" s="4">
        <v>54897</v>
      </c>
      <c r="G299" s="4">
        <v>242</v>
      </c>
      <c r="H299" s="4">
        <v>351</v>
      </c>
      <c r="I299" s="4">
        <v>17</v>
      </c>
      <c r="J299" s="4">
        <v>69</v>
      </c>
      <c r="K299" s="4">
        <v>21</v>
      </c>
      <c r="L299" s="4">
        <v>5</v>
      </c>
      <c r="M299" s="4">
        <v>357</v>
      </c>
      <c r="N299" s="4">
        <v>7462</v>
      </c>
      <c r="O299" s="4">
        <v>140</v>
      </c>
      <c r="P299" s="4">
        <v>24</v>
      </c>
      <c r="Q299" s="4">
        <v>9323</v>
      </c>
      <c r="R299" s="4">
        <v>112</v>
      </c>
      <c r="S299" s="4">
        <v>60</v>
      </c>
      <c r="T299" s="4">
        <v>38</v>
      </c>
      <c r="U299" s="4">
        <v>42073</v>
      </c>
      <c r="V299" s="4">
        <v>408</v>
      </c>
      <c r="W299" s="4">
        <v>1023</v>
      </c>
      <c r="X299" s="4">
        <v>1566</v>
      </c>
      <c r="Y299" s="4">
        <v>1065</v>
      </c>
      <c r="Z299" s="4">
        <v>104</v>
      </c>
      <c r="AA299" s="4">
        <v>18</v>
      </c>
      <c r="AB299" s="4">
        <v>17612</v>
      </c>
      <c r="AC299" s="4">
        <v>85</v>
      </c>
      <c r="AD299" s="4">
        <v>556</v>
      </c>
      <c r="AE299" s="4">
        <v>94</v>
      </c>
      <c r="AF299" s="4">
        <v>67514</v>
      </c>
      <c r="AG299" s="4">
        <v>256</v>
      </c>
      <c r="AH299" s="4">
        <v>95</v>
      </c>
      <c r="AI299" s="4">
        <v>412</v>
      </c>
      <c r="AJ299" s="4">
        <v>162</v>
      </c>
      <c r="AK299" s="4">
        <v>108</v>
      </c>
      <c r="AL299" s="4">
        <v>424</v>
      </c>
      <c r="AM299" s="4">
        <v>166</v>
      </c>
      <c r="AN299" s="4">
        <v>1134</v>
      </c>
      <c r="AO299" s="4">
        <v>73</v>
      </c>
      <c r="AP299" s="4">
        <v>115</v>
      </c>
      <c r="AQ299" s="4">
        <v>82</v>
      </c>
      <c r="AR299" s="4">
        <v>55</v>
      </c>
      <c r="AS299" s="4">
        <v>6</v>
      </c>
      <c r="AT299" s="4">
        <v>5</v>
      </c>
      <c r="AU299" s="4">
        <v>15</v>
      </c>
      <c r="AV299" s="4">
        <v>29</v>
      </c>
      <c r="AW299" s="4">
        <v>108</v>
      </c>
      <c r="AX299" s="4">
        <v>74</v>
      </c>
      <c r="AY299" s="4">
        <v>8</v>
      </c>
      <c r="AZ299" s="4">
        <v>6</v>
      </c>
      <c r="BA299" s="4">
        <v>84</v>
      </c>
      <c r="BB299" s="4">
        <v>259</v>
      </c>
      <c r="BC299" s="4">
        <v>99</v>
      </c>
      <c r="BD299" s="4">
        <v>95</v>
      </c>
      <c r="BE299" s="4">
        <v>6</v>
      </c>
      <c r="BF299" s="4">
        <v>18</v>
      </c>
      <c r="BG299" s="4">
        <v>10</v>
      </c>
      <c r="BH299" s="4">
        <v>50</v>
      </c>
      <c r="BI299" s="4">
        <v>55</v>
      </c>
      <c r="BJ299" s="4">
        <v>21</v>
      </c>
      <c r="BK299" s="4">
        <v>186</v>
      </c>
    </row>
    <row r="300" spans="1:63" s="7" customFormat="1" ht="9.9" customHeight="1" x14ac:dyDescent="0.2">
      <c r="B300" s="11" t="s">
        <v>16</v>
      </c>
      <c r="C300" s="8">
        <f t="shared" ref="C300:AH300" si="82">C299/ 209760</f>
        <v>1.5732265446224256E-4</v>
      </c>
      <c r="D300" s="8">
        <f t="shared" si="82"/>
        <v>2.5743707093821511E-4</v>
      </c>
      <c r="E300" s="8">
        <f t="shared" si="82"/>
        <v>1.0011441647597253E-4</v>
      </c>
      <c r="F300" s="8">
        <f t="shared" si="82"/>
        <v>0.26171338672768879</v>
      </c>
      <c r="G300" s="8">
        <f t="shared" si="82"/>
        <v>1.1536994660564454E-3</v>
      </c>
      <c r="H300" s="8">
        <f t="shared" si="82"/>
        <v>1.6733409610983981E-3</v>
      </c>
      <c r="I300" s="8">
        <f t="shared" si="82"/>
        <v>8.1045003813882526E-5</v>
      </c>
      <c r="J300" s="8">
        <f t="shared" si="82"/>
        <v>3.2894736842105262E-4</v>
      </c>
      <c r="K300" s="8">
        <f t="shared" si="82"/>
        <v>1.0011441647597253E-4</v>
      </c>
      <c r="L300" s="8">
        <f t="shared" si="82"/>
        <v>2.3836765827612511E-5</v>
      </c>
      <c r="M300" s="8">
        <f t="shared" si="82"/>
        <v>1.7019450800915331E-3</v>
      </c>
      <c r="N300" s="8">
        <f t="shared" si="82"/>
        <v>3.5573989321128908E-2</v>
      </c>
      <c r="O300" s="8">
        <f t="shared" si="82"/>
        <v>6.6742944317315029E-4</v>
      </c>
      <c r="P300" s="8">
        <f t="shared" si="82"/>
        <v>1.1441647597254005E-4</v>
      </c>
      <c r="Q300" s="8">
        <f t="shared" si="82"/>
        <v>4.4446033562166289E-2</v>
      </c>
      <c r="R300" s="8">
        <f t="shared" si="82"/>
        <v>5.3394355453852019E-4</v>
      </c>
      <c r="S300" s="8">
        <f t="shared" si="82"/>
        <v>2.8604118993135012E-4</v>
      </c>
      <c r="T300" s="8">
        <f t="shared" si="82"/>
        <v>1.8115942028985507E-4</v>
      </c>
      <c r="U300" s="8">
        <f t="shared" si="82"/>
        <v>0.20057684973302822</v>
      </c>
      <c r="V300" s="8">
        <f t="shared" si="82"/>
        <v>1.9450800915331808E-3</v>
      </c>
      <c r="W300" s="8">
        <f t="shared" si="82"/>
        <v>4.8770022883295192E-3</v>
      </c>
      <c r="X300" s="8">
        <f t="shared" si="82"/>
        <v>7.4656750572082379E-3</v>
      </c>
      <c r="Y300" s="8">
        <f t="shared" si="82"/>
        <v>5.0772311212814647E-3</v>
      </c>
      <c r="Z300" s="8">
        <f t="shared" si="82"/>
        <v>4.9580472921434025E-4</v>
      </c>
      <c r="AA300" s="8">
        <f t="shared" si="82"/>
        <v>8.5812356979405032E-5</v>
      </c>
      <c r="AB300" s="8">
        <f t="shared" si="82"/>
        <v>8.39626239511823E-2</v>
      </c>
      <c r="AC300" s="8">
        <f t="shared" si="82"/>
        <v>4.0522501906941266E-4</v>
      </c>
      <c r="AD300" s="8">
        <f t="shared" si="82"/>
        <v>2.6506483600305109E-3</v>
      </c>
      <c r="AE300" s="8">
        <f t="shared" si="82"/>
        <v>4.4813119755911517E-4</v>
      </c>
      <c r="AF300" s="8">
        <f t="shared" si="82"/>
        <v>0.32186308161708621</v>
      </c>
      <c r="AG300" s="8">
        <f t="shared" si="82"/>
        <v>1.2204424103737605E-3</v>
      </c>
      <c r="AH300" s="8">
        <f t="shared" si="82"/>
        <v>4.5289855072463769E-4</v>
      </c>
      <c r="AI300" s="8">
        <f t="shared" ref="AI300:BK300" si="83">AI299/ 209760</f>
        <v>1.9641495041952707E-3</v>
      </c>
      <c r="AJ300" s="8">
        <f t="shared" si="83"/>
        <v>7.7231121281464527E-4</v>
      </c>
      <c r="AK300" s="8">
        <f t="shared" si="83"/>
        <v>5.1487414187643022E-4</v>
      </c>
      <c r="AL300" s="8">
        <f t="shared" si="83"/>
        <v>2.0213577421815407E-3</v>
      </c>
      <c r="AM300" s="8">
        <f t="shared" si="83"/>
        <v>7.9138062547673535E-4</v>
      </c>
      <c r="AN300" s="8">
        <f t="shared" si="83"/>
        <v>5.4061784897025175E-3</v>
      </c>
      <c r="AO300" s="8">
        <f t="shared" si="83"/>
        <v>3.4801678108314265E-4</v>
      </c>
      <c r="AP300" s="8">
        <f t="shared" si="83"/>
        <v>5.4824561403508769E-4</v>
      </c>
      <c r="AQ300" s="8">
        <f t="shared" si="83"/>
        <v>3.9092295957284516E-4</v>
      </c>
      <c r="AR300" s="8">
        <f t="shared" si="83"/>
        <v>2.6220442410373763E-4</v>
      </c>
      <c r="AS300" s="8">
        <f t="shared" si="83"/>
        <v>2.8604118993135013E-5</v>
      </c>
      <c r="AT300" s="8">
        <f t="shared" si="83"/>
        <v>2.3836765827612511E-5</v>
      </c>
      <c r="AU300" s="8">
        <f t="shared" si="83"/>
        <v>7.1510297482837529E-5</v>
      </c>
      <c r="AV300" s="8">
        <f t="shared" si="83"/>
        <v>1.3825324180015257E-4</v>
      </c>
      <c r="AW300" s="8">
        <f t="shared" si="83"/>
        <v>5.1487414187643022E-4</v>
      </c>
      <c r="AX300" s="8">
        <f t="shared" si="83"/>
        <v>3.5278413424866517E-4</v>
      </c>
      <c r="AY300" s="8">
        <f t="shared" si="83"/>
        <v>3.8138825324180017E-5</v>
      </c>
      <c r="AZ300" s="8">
        <f t="shared" si="83"/>
        <v>2.8604118993135013E-5</v>
      </c>
      <c r="BA300" s="8">
        <f t="shared" si="83"/>
        <v>4.0045766590389014E-4</v>
      </c>
      <c r="BB300" s="8">
        <f t="shared" si="83"/>
        <v>1.2347444698703281E-3</v>
      </c>
      <c r="BC300" s="8">
        <f t="shared" si="83"/>
        <v>4.7196796338672771E-4</v>
      </c>
      <c r="BD300" s="8">
        <f t="shared" si="83"/>
        <v>4.5289855072463769E-4</v>
      </c>
      <c r="BE300" s="8">
        <f t="shared" si="83"/>
        <v>2.8604118993135013E-5</v>
      </c>
      <c r="BF300" s="8">
        <f t="shared" si="83"/>
        <v>8.5812356979405032E-5</v>
      </c>
      <c r="BG300" s="8">
        <f t="shared" si="83"/>
        <v>4.7673531655225021E-5</v>
      </c>
      <c r="BH300" s="8">
        <f t="shared" si="83"/>
        <v>2.3836765827612509E-4</v>
      </c>
      <c r="BI300" s="8">
        <f t="shared" si="83"/>
        <v>2.6220442410373763E-4</v>
      </c>
      <c r="BJ300" s="8">
        <f t="shared" si="83"/>
        <v>1.0011441647597253E-4</v>
      </c>
      <c r="BK300" s="8">
        <f t="shared" si="83"/>
        <v>8.8672768878718541E-4</v>
      </c>
    </row>
    <row r="301" spans="1:63" s="1" customFormat="1" ht="5.0999999999999996" customHeight="1" x14ac:dyDescent="0.2">
      <c r="B301" s="1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 s="1" customFormat="1" ht="9.9" customHeight="1" x14ac:dyDescent="0.2">
      <c r="A302" s="3" t="s">
        <v>106</v>
      </c>
      <c r="B302" s="1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 s="1" customFormat="1" ht="9.9" customHeight="1" x14ac:dyDescent="0.2">
      <c r="B303" s="10" t="s">
        <v>80</v>
      </c>
      <c r="C303" s="4">
        <v>44</v>
      </c>
      <c r="D303" s="4">
        <v>114</v>
      </c>
      <c r="E303" s="4">
        <v>22</v>
      </c>
      <c r="F303" s="4">
        <v>46042</v>
      </c>
      <c r="G303" s="4">
        <v>199</v>
      </c>
      <c r="H303" s="4">
        <v>71</v>
      </c>
      <c r="I303" s="4">
        <v>39</v>
      </c>
      <c r="J303" s="4">
        <v>67</v>
      </c>
      <c r="K303" s="4">
        <v>17</v>
      </c>
      <c r="L303" s="4">
        <v>30</v>
      </c>
      <c r="M303" s="4">
        <v>138</v>
      </c>
      <c r="N303" s="4">
        <v>3270</v>
      </c>
      <c r="O303" s="4">
        <v>461</v>
      </c>
      <c r="P303" s="4">
        <v>85</v>
      </c>
      <c r="Q303" s="4">
        <v>6210</v>
      </c>
      <c r="R303" s="4">
        <v>55</v>
      </c>
      <c r="S303" s="4">
        <v>25</v>
      </c>
      <c r="T303" s="4">
        <v>33</v>
      </c>
      <c r="U303" s="4">
        <v>28203</v>
      </c>
      <c r="V303" s="4">
        <v>321</v>
      </c>
      <c r="W303" s="4">
        <v>2298</v>
      </c>
      <c r="X303" s="4">
        <v>6470</v>
      </c>
      <c r="Y303" s="4">
        <v>752</v>
      </c>
      <c r="Z303" s="4">
        <v>374</v>
      </c>
      <c r="AA303" s="4">
        <v>24</v>
      </c>
      <c r="AB303" s="4">
        <v>5854</v>
      </c>
      <c r="AC303" s="4">
        <v>35</v>
      </c>
      <c r="AD303" s="4">
        <v>205</v>
      </c>
      <c r="AE303" s="4">
        <v>67</v>
      </c>
      <c r="AF303" s="4">
        <v>12404</v>
      </c>
      <c r="AG303" s="4">
        <v>107</v>
      </c>
      <c r="AH303" s="4">
        <v>34</v>
      </c>
      <c r="AI303" s="4">
        <v>164</v>
      </c>
      <c r="AJ303" s="4">
        <v>65</v>
      </c>
      <c r="AK303" s="4">
        <v>648</v>
      </c>
      <c r="AL303" s="4">
        <v>258</v>
      </c>
      <c r="AM303" s="4">
        <v>309</v>
      </c>
      <c r="AN303" s="4">
        <v>1068</v>
      </c>
      <c r="AO303" s="4">
        <v>28</v>
      </c>
      <c r="AP303" s="4">
        <v>55</v>
      </c>
      <c r="AQ303" s="4">
        <v>18</v>
      </c>
      <c r="AR303" s="4">
        <v>27</v>
      </c>
      <c r="AS303" s="4">
        <v>4</v>
      </c>
      <c r="AT303" s="4">
        <v>5</v>
      </c>
      <c r="AU303" s="4">
        <v>13</v>
      </c>
      <c r="AV303" s="4">
        <v>10</v>
      </c>
      <c r="AW303" s="4">
        <v>26</v>
      </c>
      <c r="AX303" s="4">
        <v>14</v>
      </c>
      <c r="AY303" s="4">
        <v>9</v>
      </c>
      <c r="AZ303" s="4">
        <v>11</v>
      </c>
      <c r="BA303" s="4">
        <v>107</v>
      </c>
      <c r="BB303" s="4">
        <v>265</v>
      </c>
      <c r="BC303" s="4">
        <v>40</v>
      </c>
      <c r="BD303" s="4">
        <v>40</v>
      </c>
      <c r="BE303" s="4">
        <v>39</v>
      </c>
      <c r="BF303" s="4">
        <v>5</v>
      </c>
      <c r="BG303" s="4">
        <v>4</v>
      </c>
      <c r="BH303" s="4">
        <v>68</v>
      </c>
      <c r="BI303" s="4">
        <v>49</v>
      </c>
      <c r="BJ303" s="4">
        <v>104</v>
      </c>
      <c r="BK303" s="4">
        <v>254</v>
      </c>
    </row>
    <row r="304" spans="1:63" s="1" customFormat="1" ht="9.9" customHeight="1" x14ac:dyDescent="0.2">
      <c r="A304" s="6" t="s">
        <v>15</v>
      </c>
      <c r="B304" s="10"/>
      <c r="C304" s="4">
        <v>44</v>
      </c>
      <c r="D304" s="4">
        <v>114</v>
      </c>
      <c r="E304" s="4">
        <v>22</v>
      </c>
      <c r="F304" s="4">
        <v>46042</v>
      </c>
      <c r="G304" s="4">
        <v>199</v>
      </c>
      <c r="H304" s="4">
        <v>71</v>
      </c>
      <c r="I304" s="4">
        <v>39</v>
      </c>
      <c r="J304" s="4">
        <v>67</v>
      </c>
      <c r="K304" s="4">
        <v>17</v>
      </c>
      <c r="L304" s="4">
        <v>30</v>
      </c>
      <c r="M304" s="4">
        <v>138</v>
      </c>
      <c r="N304" s="4">
        <v>3270</v>
      </c>
      <c r="O304" s="4">
        <v>461</v>
      </c>
      <c r="P304" s="4">
        <v>85</v>
      </c>
      <c r="Q304" s="4">
        <v>6210</v>
      </c>
      <c r="R304" s="4">
        <v>55</v>
      </c>
      <c r="S304" s="4">
        <v>25</v>
      </c>
      <c r="T304" s="4">
        <v>33</v>
      </c>
      <c r="U304" s="4">
        <v>28203</v>
      </c>
      <c r="V304" s="4">
        <v>321</v>
      </c>
      <c r="W304" s="4">
        <v>2298</v>
      </c>
      <c r="X304" s="4">
        <v>6470</v>
      </c>
      <c r="Y304" s="4">
        <v>752</v>
      </c>
      <c r="Z304" s="4">
        <v>374</v>
      </c>
      <c r="AA304" s="4">
        <v>24</v>
      </c>
      <c r="AB304" s="4">
        <v>5854</v>
      </c>
      <c r="AC304" s="4">
        <v>35</v>
      </c>
      <c r="AD304" s="4">
        <v>205</v>
      </c>
      <c r="AE304" s="4">
        <v>67</v>
      </c>
      <c r="AF304" s="4">
        <v>12404</v>
      </c>
      <c r="AG304" s="4">
        <v>107</v>
      </c>
      <c r="AH304" s="4">
        <v>34</v>
      </c>
      <c r="AI304" s="4">
        <v>164</v>
      </c>
      <c r="AJ304" s="4">
        <v>65</v>
      </c>
      <c r="AK304" s="4">
        <v>648</v>
      </c>
      <c r="AL304" s="4">
        <v>258</v>
      </c>
      <c r="AM304" s="4">
        <v>309</v>
      </c>
      <c r="AN304" s="4">
        <v>1068</v>
      </c>
      <c r="AO304" s="4">
        <v>28</v>
      </c>
      <c r="AP304" s="4">
        <v>55</v>
      </c>
      <c r="AQ304" s="4">
        <v>18</v>
      </c>
      <c r="AR304" s="4">
        <v>27</v>
      </c>
      <c r="AS304" s="4">
        <v>4</v>
      </c>
      <c r="AT304" s="4">
        <v>5</v>
      </c>
      <c r="AU304" s="4">
        <v>13</v>
      </c>
      <c r="AV304" s="4">
        <v>10</v>
      </c>
      <c r="AW304" s="4">
        <v>26</v>
      </c>
      <c r="AX304" s="4">
        <v>14</v>
      </c>
      <c r="AY304" s="4">
        <v>9</v>
      </c>
      <c r="AZ304" s="4">
        <v>11</v>
      </c>
      <c r="BA304" s="4">
        <v>107</v>
      </c>
      <c r="BB304" s="4">
        <v>265</v>
      </c>
      <c r="BC304" s="4">
        <v>40</v>
      </c>
      <c r="BD304" s="4">
        <v>40</v>
      </c>
      <c r="BE304" s="4">
        <v>39</v>
      </c>
      <c r="BF304" s="4">
        <v>5</v>
      </c>
      <c r="BG304" s="4">
        <v>4</v>
      </c>
      <c r="BH304" s="4">
        <v>68</v>
      </c>
      <c r="BI304" s="4">
        <v>49</v>
      </c>
      <c r="BJ304" s="4">
        <v>104</v>
      </c>
      <c r="BK304" s="4">
        <v>254</v>
      </c>
    </row>
    <row r="305" spans="1:63" s="7" customFormat="1" ht="9.9" customHeight="1" x14ac:dyDescent="0.2">
      <c r="B305" s="11" t="s">
        <v>16</v>
      </c>
      <c r="C305" s="8">
        <f t="shared" ref="C305:AH305" si="84">C304/ 117777</f>
        <v>3.7358737274680118E-4</v>
      </c>
      <c r="D305" s="8">
        <f t="shared" si="84"/>
        <v>9.6793092029853029E-4</v>
      </c>
      <c r="E305" s="8">
        <f t="shared" si="84"/>
        <v>1.8679368637340059E-4</v>
      </c>
      <c r="F305" s="8">
        <f t="shared" si="84"/>
        <v>0.3909252230910959</v>
      </c>
      <c r="G305" s="8">
        <f t="shared" si="84"/>
        <v>1.6896337994684871E-3</v>
      </c>
      <c r="H305" s="8">
        <f t="shared" si="84"/>
        <v>6.0283416965961091E-4</v>
      </c>
      <c r="I305" s="8">
        <f t="shared" si="84"/>
        <v>3.3113426220739194E-4</v>
      </c>
      <c r="J305" s="8">
        <f t="shared" si="84"/>
        <v>5.6887168122808358E-4</v>
      </c>
      <c r="K305" s="8">
        <f t="shared" si="84"/>
        <v>1.4434057583399135E-4</v>
      </c>
      <c r="L305" s="8">
        <f t="shared" si="84"/>
        <v>2.5471866323645531E-4</v>
      </c>
      <c r="M305" s="8">
        <f t="shared" si="84"/>
        <v>1.1717058508876946E-3</v>
      </c>
      <c r="N305" s="8">
        <f t="shared" si="84"/>
        <v>2.776433429277363E-2</v>
      </c>
      <c r="O305" s="8">
        <f t="shared" si="84"/>
        <v>3.9141767917335304E-3</v>
      </c>
      <c r="P305" s="8">
        <f t="shared" si="84"/>
        <v>7.2170287916995673E-4</v>
      </c>
      <c r="Q305" s="8">
        <f t="shared" si="84"/>
        <v>5.2726763289946257E-2</v>
      </c>
      <c r="R305" s="8">
        <f t="shared" si="84"/>
        <v>4.6698421593350143E-4</v>
      </c>
      <c r="S305" s="8">
        <f t="shared" si="84"/>
        <v>2.1226555269704612E-4</v>
      </c>
      <c r="T305" s="8">
        <f t="shared" si="84"/>
        <v>2.8019052956010089E-4</v>
      </c>
      <c r="U305" s="8">
        <f t="shared" si="84"/>
        <v>0.23946101530859165</v>
      </c>
      <c r="V305" s="8">
        <f t="shared" si="84"/>
        <v>2.725489696630072E-3</v>
      </c>
      <c r="W305" s="8">
        <f t="shared" si="84"/>
        <v>1.9511449603912479E-2</v>
      </c>
      <c r="X305" s="8">
        <f t="shared" si="84"/>
        <v>5.4934325037995536E-2</v>
      </c>
      <c r="Y305" s="8">
        <f t="shared" si="84"/>
        <v>6.3849478251271474E-3</v>
      </c>
      <c r="Z305" s="8">
        <f t="shared" si="84"/>
        <v>3.1754926683478096E-3</v>
      </c>
      <c r="AA305" s="8">
        <f t="shared" si="84"/>
        <v>2.0377493058916426E-4</v>
      </c>
      <c r="AB305" s="8">
        <f t="shared" si="84"/>
        <v>4.9704101819540318E-2</v>
      </c>
      <c r="AC305" s="8">
        <f t="shared" si="84"/>
        <v>2.9717177377586455E-4</v>
      </c>
      <c r="AD305" s="8">
        <f t="shared" si="84"/>
        <v>1.7405775321157782E-3</v>
      </c>
      <c r="AE305" s="8">
        <f t="shared" si="84"/>
        <v>5.6887168122808358E-4</v>
      </c>
      <c r="AF305" s="8">
        <f t="shared" si="84"/>
        <v>0.1053176766261664</v>
      </c>
      <c r="AG305" s="8">
        <f t="shared" si="84"/>
        <v>9.0849656554335733E-4</v>
      </c>
      <c r="AH305" s="8">
        <f t="shared" si="84"/>
        <v>2.8868115166798269E-4</v>
      </c>
      <c r="AI305" s="8">
        <f t="shared" ref="AI305:BK305" si="85">AI304/ 117777</f>
        <v>1.3924620256926224E-3</v>
      </c>
      <c r="AJ305" s="8">
        <f t="shared" si="85"/>
        <v>5.5189043701231986E-4</v>
      </c>
      <c r="AK305" s="8">
        <f t="shared" si="85"/>
        <v>5.5019231259074352E-3</v>
      </c>
      <c r="AL305" s="8">
        <f t="shared" si="85"/>
        <v>2.1905805038335158E-3</v>
      </c>
      <c r="AM305" s="8">
        <f t="shared" si="85"/>
        <v>2.6236022313354899E-3</v>
      </c>
      <c r="AN305" s="8">
        <f t="shared" si="85"/>
        <v>9.0679844112178092E-3</v>
      </c>
      <c r="AO305" s="8">
        <f t="shared" si="85"/>
        <v>2.3773741902069164E-4</v>
      </c>
      <c r="AP305" s="8">
        <f t="shared" si="85"/>
        <v>4.6698421593350143E-4</v>
      </c>
      <c r="AQ305" s="8">
        <f t="shared" si="85"/>
        <v>1.5283119794187321E-4</v>
      </c>
      <c r="AR305" s="8">
        <f t="shared" si="85"/>
        <v>2.2924679691280981E-4</v>
      </c>
      <c r="AS305" s="8">
        <f t="shared" si="85"/>
        <v>3.3962488431527379E-5</v>
      </c>
      <c r="AT305" s="8">
        <f t="shared" si="85"/>
        <v>4.2453110539409225E-5</v>
      </c>
      <c r="AU305" s="8">
        <f t="shared" si="85"/>
        <v>1.1037808740246398E-4</v>
      </c>
      <c r="AV305" s="8">
        <f t="shared" si="85"/>
        <v>8.490622107881845E-5</v>
      </c>
      <c r="AW305" s="8">
        <f t="shared" si="85"/>
        <v>2.2075617480492795E-4</v>
      </c>
      <c r="AX305" s="8">
        <f t="shared" si="85"/>
        <v>1.1886870951034582E-4</v>
      </c>
      <c r="AY305" s="8">
        <f t="shared" si="85"/>
        <v>7.6415598970936603E-5</v>
      </c>
      <c r="AZ305" s="8">
        <f t="shared" si="85"/>
        <v>9.3396843186700296E-5</v>
      </c>
      <c r="BA305" s="8">
        <f t="shared" si="85"/>
        <v>9.0849656554335733E-4</v>
      </c>
      <c r="BB305" s="8">
        <f t="shared" si="85"/>
        <v>2.2500148585886887E-3</v>
      </c>
      <c r="BC305" s="8">
        <f t="shared" si="85"/>
        <v>3.396248843152738E-4</v>
      </c>
      <c r="BD305" s="8">
        <f t="shared" si="85"/>
        <v>3.396248843152738E-4</v>
      </c>
      <c r="BE305" s="8">
        <f t="shared" si="85"/>
        <v>3.3113426220739194E-4</v>
      </c>
      <c r="BF305" s="8">
        <f t="shared" si="85"/>
        <v>4.2453110539409225E-5</v>
      </c>
      <c r="BG305" s="8">
        <f t="shared" si="85"/>
        <v>3.3962488431527379E-5</v>
      </c>
      <c r="BH305" s="8">
        <f t="shared" si="85"/>
        <v>5.7736230333596539E-4</v>
      </c>
      <c r="BI305" s="8">
        <f t="shared" si="85"/>
        <v>4.1604048328621038E-4</v>
      </c>
      <c r="BJ305" s="8">
        <f t="shared" si="85"/>
        <v>8.830246992197118E-4</v>
      </c>
      <c r="BK305" s="8">
        <f t="shared" si="85"/>
        <v>2.1566180154019886E-3</v>
      </c>
    </row>
    <row r="306" spans="1:63" s="1" customFormat="1" ht="5.0999999999999996" customHeight="1" x14ac:dyDescent="0.2">
      <c r="B306" s="1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 s="1" customFormat="1" ht="9.9" customHeight="1" x14ac:dyDescent="0.2">
      <c r="A307" s="3" t="s">
        <v>107</v>
      </c>
      <c r="B307" s="1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 s="1" customFormat="1" ht="9.9" customHeight="1" x14ac:dyDescent="0.2">
      <c r="B308" s="10" t="s">
        <v>80</v>
      </c>
      <c r="C308" s="4">
        <v>38</v>
      </c>
      <c r="D308" s="4">
        <v>50</v>
      </c>
      <c r="E308" s="4">
        <v>26</v>
      </c>
      <c r="F308" s="4">
        <v>44009</v>
      </c>
      <c r="G308" s="4">
        <v>217</v>
      </c>
      <c r="H308" s="4">
        <v>160</v>
      </c>
      <c r="I308" s="4">
        <v>48</v>
      </c>
      <c r="J308" s="4">
        <v>52</v>
      </c>
      <c r="K308" s="4">
        <v>19</v>
      </c>
      <c r="L308" s="4">
        <v>42</v>
      </c>
      <c r="M308" s="4">
        <v>179</v>
      </c>
      <c r="N308" s="4">
        <v>3624</v>
      </c>
      <c r="O308" s="4">
        <v>322</v>
      </c>
      <c r="P308" s="4">
        <v>125</v>
      </c>
      <c r="Q308" s="4">
        <v>5712</v>
      </c>
      <c r="R308" s="4">
        <v>51</v>
      </c>
      <c r="S308" s="4">
        <v>26</v>
      </c>
      <c r="T308" s="4">
        <v>32</v>
      </c>
      <c r="U308" s="4">
        <v>24743</v>
      </c>
      <c r="V308" s="4">
        <v>289</v>
      </c>
      <c r="W308" s="4">
        <v>1523</v>
      </c>
      <c r="X308" s="4">
        <v>2892</v>
      </c>
      <c r="Y308" s="4">
        <v>572</v>
      </c>
      <c r="Z308" s="4">
        <v>358</v>
      </c>
      <c r="AA308" s="4">
        <v>30</v>
      </c>
      <c r="AB308" s="4">
        <v>8152</v>
      </c>
      <c r="AC308" s="4">
        <v>30</v>
      </c>
      <c r="AD308" s="4">
        <v>249</v>
      </c>
      <c r="AE308" s="4">
        <v>77</v>
      </c>
      <c r="AF308" s="4">
        <v>15332</v>
      </c>
      <c r="AG308" s="4">
        <v>141</v>
      </c>
      <c r="AH308" s="4">
        <v>59</v>
      </c>
      <c r="AI308" s="4">
        <v>213</v>
      </c>
      <c r="AJ308" s="4">
        <v>97</v>
      </c>
      <c r="AK308" s="4">
        <v>661</v>
      </c>
      <c r="AL308" s="4">
        <v>410</v>
      </c>
      <c r="AM308" s="4">
        <v>275</v>
      </c>
      <c r="AN308" s="4">
        <v>1062</v>
      </c>
      <c r="AO308" s="4">
        <v>12</v>
      </c>
      <c r="AP308" s="4">
        <v>56</v>
      </c>
      <c r="AQ308" s="4">
        <v>51</v>
      </c>
      <c r="AR308" s="4">
        <v>40</v>
      </c>
      <c r="AS308" s="4">
        <v>6</v>
      </c>
      <c r="AT308" s="4">
        <v>8</v>
      </c>
      <c r="AU308" s="4">
        <v>9</v>
      </c>
      <c r="AV308" s="4">
        <v>19</v>
      </c>
      <c r="AW308" s="4">
        <v>24</v>
      </c>
      <c r="AX308" s="4">
        <v>11</v>
      </c>
      <c r="AY308" s="4">
        <v>6</v>
      </c>
      <c r="AZ308" s="4">
        <v>8</v>
      </c>
      <c r="BA308" s="4">
        <v>73</v>
      </c>
      <c r="BB308" s="4">
        <v>325</v>
      </c>
      <c r="BC308" s="4">
        <v>60</v>
      </c>
      <c r="BD308" s="4">
        <v>63</v>
      </c>
      <c r="BE308" s="4">
        <v>52</v>
      </c>
      <c r="BF308" s="4">
        <v>7</v>
      </c>
      <c r="BG308" s="4">
        <v>4</v>
      </c>
      <c r="BH308" s="4">
        <v>81</v>
      </c>
      <c r="BI308" s="4">
        <v>38</v>
      </c>
      <c r="BJ308" s="4">
        <v>167</v>
      </c>
      <c r="BK308" s="4">
        <v>188</v>
      </c>
    </row>
    <row r="309" spans="1:63" s="1" customFormat="1" ht="9.9" customHeight="1" x14ac:dyDescent="0.2">
      <c r="A309" s="6" t="s">
        <v>15</v>
      </c>
      <c r="B309" s="10"/>
      <c r="C309" s="4">
        <v>38</v>
      </c>
      <c r="D309" s="4">
        <v>50</v>
      </c>
      <c r="E309" s="4">
        <v>26</v>
      </c>
      <c r="F309" s="4">
        <v>44009</v>
      </c>
      <c r="G309" s="4">
        <v>217</v>
      </c>
      <c r="H309" s="4">
        <v>160</v>
      </c>
      <c r="I309" s="4">
        <v>48</v>
      </c>
      <c r="J309" s="4">
        <v>52</v>
      </c>
      <c r="K309" s="4">
        <v>19</v>
      </c>
      <c r="L309" s="4">
        <v>42</v>
      </c>
      <c r="M309" s="4">
        <v>179</v>
      </c>
      <c r="N309" s="4">
        <v>3624</v>
      </c>
      <c r="O309" s="4">
        <v>322</v>
      </c>
      <c r="P309" s="4">
        <v>125</v>
      </c>
      <c r="Q309" s="4">
        <v>5712</v>
      </c>
      <c r="R309" s="4">
        <v>51</v>
      </c>
      <c r="S309" s="4">
        <v>26</v>
      </c>
      <c r="T309" s="4">
        <v>32</v>
      </c>
      <c r="U309" s="4">
        <v>24743</v>
      </c>
      <c r="V309" s="4">
        <v>289</v>
      </c>
      <c r="W309" s="4">
        <v>1523</v>
      </c>
      <c r="X309" s="4">
        <v>2892</v>
      </c>
      <c r="Y309" s="4">
        <v>572</v>
      </c>
      <c r="Z309" s="4">
        <v>358</v>
      </c>
      <c r="AA309" s="4">
        <v>30</v>
      </c>
      <c r="AB309" s="4">
        <v>8152</v>
      </c>
      <c r="AC309" s="4">
        <v>30</v>
      </c>
      <c r="AD309" s="4">
        <v>249</v>
      </c>
      <c r="AE309" s="4">
        <v>77</v>
      </c>
      <c r="AF309" s="4">
        <v>15332</v>
      </c>
      <c r="AG309" s="4">
        <v>141</v>
      </c>
      <c r="AH309" s="4">
        <v>59</v>
      </c>
      <c r="AI309" s="4">
        <v>213</v>
      </c>
      <c r="AJ309" s="4">
        <v>97</v>
      </c>
      <c r="AK309" s="4">
        <v>661</v>
      </c>
      <c r="AL309" s="4">
        <v>410</v>
      </c>
      <c r="AM309" s="4">
        <v>275</v>
      </c>
      <c r="AN309" s="4">
        <v>1062</v>
      </c>
      <c r="AO309" s="4">
        <v>12</v>
      </c>
      <c r="AP309" s="4">
        <v>56</v>
      </c>
      <c r="AQ309" s="4">
        <v>51</v>
      </c>
      <c r="AR309" s="4">
        <v>40</v>
      </c>
      <c r="AS309" s="4">
        <v>6</v>
      </c>
      <c r="AT309" s="4">
        <v>8</v>
      </c>
      <c r="AU309" s="4">
        <v>9</v>
      </c>
      <c r="AV309" s="4">
        <v>19</v>
      </c>
      <c r="AW309" s="4">
        <v>24</v>
      </c>
      <c r="AX309" s="4">
        <v>11</v>
      </c>
      <c r="AY309" s="4">
        <v>6</v>
      </c>
      <c r="AZ309" s="4">
        <v>8</v>
      </c>
      <c r="BA309" s="4">
        <v>73</v>
      </c>
      <c r="BB309" s="4">
        <v>325</v>
      </c>
      <c r="BC309" s="4">
        <v>60</v>
      </c>
      <c r="BD309" s="4">
        <v>63</v>
      </c>
      <c r="BE309" s="4">
        <v>52</v>
      </c>
      <c r="BF309" s="4">
        <v>7</v>
      </c>
      <c r="BG309" s="4">
        <v>4</v>
      </c>
      <c r="BH309" s="4">
        <v>81</v>
      </c>
      <c r="BI309" s="4">
        <v>38</v>
      </c>
      <c r="BJ309" s="4">
        <v>167</v>
      </c>
      <c r="BK309" s="4">
        <v>188</v>
      </c>
    </row>
    <row r="310" spans="1:63" s="7" customFormat="1" ht="9.9" customHeight="1" x14ac:dyDescent="0.2">
      <c r="B310" s="11" t="s">
        <v>16</v>
      </c>
      <c r="C310" s="8">
        <f t="shared" ref="C310:AH310" si="86">C309/ 113205</f>
        <v>3.3567421933660172E-4</v>
      </c>
      <c r="D310" s="8">
        <f t="shared" si="86"/>
        <v>4.4167660439026543E-4</v>
      </c>
      <c r="E310" s="8">
        <f t="shared" si="86"/>
        <v>2.2967183428293804E-4</v>
      </c>
      <c r="F310" s="8">
        <f t="shared" si="86"/>
        <v>0.38875491365222387</v>
      </c>
      <c r="G310" s="8">
        <f t="shared" si="86"/>
        <v>1.9168764630537521E-3</v>
      </c>
      <c r="H310" s="8">
        <f t="shared" si="86"/>
        <v>1.4133651340488495E-3</v>
      </c>
      <c r="I310" s="8">
        <f t="shared" si="86"/>
        <v>4.2400954021465484E-4</v>
      </c>
      <c r="J310" s="8">
        <f t="shared" si="86"/>
        <v>4.5934366856587608E-4</v>
      </c>
      <c r="K310" s="8">
        <f t="shared" si="86"/>
        <v>1.6783710966830086E-4</v>
      </c>
      <c r="L310" s="8">
        <f t="shared" si="86"/>
        <v>3.7100834768782296E-4</v>
      </c>
      <c r="M310" s="8">
        <f t="shared" si="86"/>
        <v>1.5812022437171503E-3</v>
      </c>
      <c r="N310" s="8">
        <f t="shared" si="86"/>
        <v>3.2012720286206442E-2</v>
      </c>
      <c r="O310" s="8">
        <f t="shared" si="86"/>
        <v>2.8443973322733094E-3</v>
      </c>
      <c r="P310" s="8">
        <f t="shared" si="86"/>
        <v>1.1041915109756637E-3</v>
      </c>
      <c r="Q310" s="8">
        <f t="shared" si="86"/>
        <v>5.0457135285543922E-2</v>
      </c>
      <c r="R310" s="8">
        <f t="shared" si="86"/>
        <v>4.5051013647807076E-4</v>
      </c>
      <c r="S310" s="8">
        <f t="shared" si="86"/>
        <v>2.2967183428293804E-4</v>
      </c>
      <c r="T310" s="8">
        <f t="shared" si="86"/>
        <v>2.8267302680976989E-4</v>
      </c>
      <c r="U310" s="8">
        <f t="shared" si="86"/>
        <v>0.21856808444856676</v>
      </c>
      <c r="V310" s="8">
        <f t="shared" si="86"/>
        <v>2.5528907733757345E-3</v>
      </c>
      <c r="W310" s="8">
        <f t="shared" si="86"/>
        <v>1.3453469369727486E-2</v>
      </c>
      <c r="X310" s="8">
        <f t="shared" si="86"/>
        <v>2.5546574797932955E-2</v>
      </c>
      <c r="Y310" s="8">
        <f t="shared" si="86"/>
        <v>5.0527803542246364E-3</v>
      </c>
      <c r="Z310" s="8">
        <f t="shared" si="86"/>
        <v>3.1624044874343006E-3</v>
      </c>
      <c r="AA310" s="8">
        <f t="shared" si="86"/>
        <v>2.6500596263415925E-4</v>
      </c>
      <c r="AB310" s="8">
        <f t="shared" si="86"/>
        <v>7.2010953579788872E-2</v>
      </c>
      <c r="AC310" s="8">
        <f t="shared" si="86"/>
        <v>2.6500596263415925E-4</v>
      </c>
      <c r="AD310" s="8">
        <f t="shared" si="86"/>
        <v>2.199549489863522E-3</v>
      </c>
      <c r="AE310" s="8">
        <f t="shared" si="86"/>
        <v>6.8018197076100877E-4</v>
      </c>
      <c r="AF310" s="8">
        <f t="shared" si="86"/>
        <v>0.13543571397023099</v>
      </c>
      <c r="AG310" s="8">
        <f t="shared" si="86"/>
        <v>1.2455280243805487E-3</v>
      </c>
      <c r="AH310" s="8">
        <f t="shared" si="86"/>
        <v>5.2117839318051317E-4</v>
      </c>
      <c r="AI310" s="8">
        <f t="shared" ref="AI310:BK310" si="87">AI309/ 113205</f>
        <v>1.8815423347025308E-3</v>
      </c>
      <c r="AJ310" s="8">
        <f t="shared" si="87"/>
        <v>8.5685261251711501E-4</v>
      </c>
      <c r="AK310" s="8">
        <f t="shared" si="87"/>
        <v>5.8389647100393089E-3</v>
      </c>
      <c r="AL310" s="8">
        <f t="shared" si="87"/>
        <v>3.6217481560001765E-3</v>
      </c>
      <c r="AM310" s="8">
        <f t="shared" si="87"/>
        <v>2.4292213241464602E-3</v>
      </c>
      <c r="AN310" s="8">
        <f t="shared" si="87"/>
        <v>9.3812110772492387E-3</v>
      </c>
      <c r="AO310" s="8">
        <f t="shared" si="87"/>
        <v>1.0600238505366371E-4</v>
      </c>
      <c r="AP310" s="8">
        <f t="shared" si="87"/>
        <v>4.9467779691709732E-4</v>
      </c>
      <c r="AQ310" s="8">
        <f t="shared" si="87"/>
        <v>4.5051013647807076E-4</v>
      </c>
      <c r="AR310" s="8">
        <f t="shared" si="87"/>
        <v>3.5334128351221237E-4</v>
      </c>
      <c r="AS310" s="8">
        <f t="shared" si="87"/>
        <v>5.3001192526831855E-5</v>
      </c>
      <c r="AT310" s="8">
        <f t="shared" si="87"/>
        <v>7.0668256702442474E-5</v>
      </c>
      <c r="AU310" s="8">
        <f t="shared" si="87"/>
        <v>7.9501788790247783E-5</v>
      </c>
      <c r="AV310" s="8">
        <f t="shared" si="87"/>
        <v>1.6783710966830086E-4</v>
      </c>
      <c r="AW310" s="8">
        <f t="shared" si="87"/>
        <v>2.1200477010732742E-4</v>
      </c>
      <c r="AX310" s="8">
        <f t="shared" si="87"/>
        <v>9.7168852965858401E-5</v>
      </c>
      <c r="AY310" s="8">
        <f t="shared" si="87"/>
        <v>5.3001192526831855E-5</v>
      </c>
      <c r="AZ310" s="8">
        <f t="shared" si="87"/>
        <v>7.0668256702442474E-5</v>
      </c>
      <c r="BA310" s="8">
        <f t="shared" si="87"/>
        <v>6.4484784240978759E-4</v>
      </c>
      <c r="BB310" s="8">
        <f t="shared" si="87"/>
        <v>2.8708979285367252E-3</v>
      </c>
      <c r="BC310" s="8">
        <f t="shared" si="87"/>
        <v>5.300119252683185E-4</v>
      </c>
      <c r="BD310" s="8">
        <f t="shared" si="87"/>
        <v>5.5651252153173447E-4</v>
      </c>
      <c r="BE310" s="8">
        <f t="shared" si="87"/>
        <v>4.5934366856587608E-4</v>
      </c>
      <c r="BF310" s="8">
        <f t="shared" si="87"/>
        <v>6.1834724614637164E-5</v>
      </c>
      <c r="BG310" s="8">
        <f t="shared" si="87"/>
        <v>3.5334128351221237E-5</v>
      </c>
      <c r="BH310" s="8">
        <f t="shared" si="87"/>
        <v>7.1551609911223006E-4</v>
      </c>
      <c r="BI310" s="8">
        <f t="shared" si="87"/>
        <v>3.3567421933660172E-4</v>
      </c>
      <c r="BJ310" s="8">
        <f t="shared" si="87"/>
        <v>1.4751998586634866E-3</v>
      </c>
      <c r="BK310" s="8">
        <f t="shared" si="87"/>
        <v>1.6607040325073981E-3</v>
      </c>
    </row>
    <row r="311" spans="1:63" s="1" customFormat="1" ht="5.0999999999999996" customHeight="1" x14ac:dyDescent="0.2">
      <c r="B311" s="1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 s="1" customFormat="1" ht="9.9" customHeight="1" x14ac:dyDescent="0.2">
      <c r="A312" s="3" t="s">
        <v>108</v>
      </c>
      <c r="B312" s="1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 s="1" customFormat="1" ht="9.9" customHeight="1" x14ac:dyDescent="0.2">
      <c r="B313" s="10" t="s">
        <v>80</v>
      </c>
      <c r="C313" s="4">
        <v>10</v>
      </c>
      <c r="D313" s="4">
        <v>40</v>
      </c>
      <c r="E313" s="4">
        <v>4</v>
      </c>
      <c r="F313" s="4">
        <v>9898</v>
      </c>
      <c r="G313" s="4">
        <v>40</v>
      </c>
      <c r="H313" s="4">
        <v>24</v>
      </c>
      <c r="I313" s="4">
        <v>5</v>
      </c>
      <c r="J313" s="4">
        <v>22</v>
      </c>
      <c r="K313" s="4">
        <v>6</v>
      </c>
      <c r="L313" s="4">
        <v>3</v>
      </c>
      <c r="M313" s="4">
        <v>81</v>
      </c>
      <c r="N313" s="4">
        <v>1264</v>
      </c>
      <c r="O313" s="4">
        <v>49</v>
      </c>
      <c r="P313" s="4">
        <v>49</v>
      </c>
      <c r="Q313" s="4">
        <v>1263</v>
      </c>
      <c r="R313" s="4">
        <v>24</v>
      </c>
      <c r="S313" s="4">
        <v>59</v>
      </c>
      <c r="T313" s="4">
        <v>17</v>
      </c>
      <c r="U313" s="4">
        <v>6669</v>
      </c>
      <c r="V313" s="4">
        <v>108</v>
      </c>
      <c r="W313" s="4">
        <v>210</v>
      </c>
      <c r="X313" s="4">
        <v>499</v>
      </c>
      <c r="Y313" s="4">
        <v>319</v>
      </c>
      <c r="Z313" s="4">
        <v>171</v>
      </c>
      <c r="AA313" s="4">
        <v>10</v>
      </c>
      <c r="AB313" s="4">
        <v>2630</v>
      </c>
      <c r="AC313" s="4">
        <v>10</v>
      </c>
      <c r="AD313" s="4">
        <v>125</v>
      </c>
      <c r="AE313" s="4">
        <v>22</v>
      </c>
      <c r="AF313" s="4">
        <v>6616</v>
      </c>
      <c r="AG313" s="4">
        <v>46</v>
      </c>
      <c r="AH313" s="4">
        <v>18</v>
      </c>
      <c r="AI313" s="4">
        <v>105</v>
      </c>
      <c r="AJ313" s="4">
        <v>48</v>
      </c>
      <c r="AK313" s="4">
        <v>353</v>
      </c>
      <c r="AL313" s="4">
        <v>104</v>
      </c>
      <c r="AM313" s="4">
        <v>43</v>
      </c>
      <c r="AN313" s="4">
        <v>208</v>
      </c>
      <c r="AO313" s="4">
        <v>5</v>
      </c>
      <c r="AP313" s="4">
        <v>17</v>
      </c>
      <c r="AQ313" s="4">
        <v>10</v>
      </c>
      <c r="AR313" s="4">
        <v>17</v>
      </c>
      <c r="AS313" s="4">
        <v>2</v>
      </c>
      <c r="AT313" s="4">
        <v>2</v>
      </c>
      <c r="AU313" s="4">
        <v>2</v>
      </c>
      <c r="AV313" s="4">
        <v>0</v>
      </c>
      <c r="AW313" s="4">
        <v>15</v>
      </c>
      <c r="AX313" s="4">
        <v>8</v>
      </c>
      <c r="AY313" s="4">
        <v>1</v>
      </c>
      <c r="AZ313" s="4">
        <v>3</v>
      </c>
      <c r="BA313" s="4">
        <v>11</v>
      </c>
      <c r="BB313" s="4">
        <v>54</v>
      </c>
      <c r="BC313" s="4">
        <v>30</v>
      </c>
      <c r="BD313" s="4">
        <v>14</v>
      </c>
      <c r="BE313" s="4">
        <v>1</v>
      </c>
      <c r="BF313" s="4">
        <v>4</v>
      </c>
      <c r="BG313" s="4">
        <v>0</v>
      </c>
      <c r="BH313" s="4">
        <v>32</v>
      </c>
      <c r="BI313" s="4">
        <v>9</v>
      </c>
      <c r="BJ313" s="4">
        <v>10</v>
      </c>
      <c r="BK313" s="4">
        <v>56</v>
      </c>
    </row>
    <row r="314" spans="1:63" s="1" customFormat="1" ht="9.9" customHeight="1" x14ac:dyDescent="0.2">
      <c r="B314" s="10" t="s">
        <v>101</v>
      </c>
      <c r="C314" s="4">
        <v>25</v>
      </c>
      <c r="D314" s="4">
        <v>115</v>
      </c>
      <c r="E314" s="4">
        <v>16</v>
      </c>
      <c r="F314" s="4">
        <v>31718</v>
      </c>
      <c r="G314" s="4">
        <v>228</v>
      </c>
      <c r="H314" s="4">
        <v>161</v>
      </c>
      <c r="I314" s="4">
        <v>20</v>
      </c>
      <c r="J314" s="4">
        <v>75</v>
      </c>
      <c r="K314" s="4">
        <v>29</v>
      </c>
      <c r="L314" s="4">
        <v>14</v>
      </c>
      <c r="M314" s="4">
        <v>281</v>
      </c>
      <c r="N314" s="4">
        <v>4105</v>
      </c>
      <c r="O314" s="4">
        <v>170</v>
      </c>
      <c r="P314" s="4">
        <v>17</v>
      </c>
      <c r="Q314" s="4">
        <v>4543</v>
      </c>
      <c r="R314" s="4">
        <v>94</v>
      </c>
      <c r="S314" s="4">
        <v>127</v>
      </c>
      <c r="T314" s="4">
        <v>53</v>
      </c>
      <c r="U314" s="4">
        <v>23717</v>
      </c>
      <c r="V314" s="4">
        <v>686</v>
      </c>
      <c r="W314" s="4">
        <v>681</v>
      </c>
      <c r="X314" s="4">
        <v>1435</v>
      </c>
      <c r="Y314" s="4">
        <v>788</v>
      </c>
      <c r="Z314" s="4">
        <v>206</v>
      </c>
      <c r="AA314" s="4">
        <v>44</v>
      </c>
      <c r="AB314" s="4">
        <v>14028</v>
      </c>
      <c r="AC314" s="4">
        <v>129</v>
      </c>
      <c r="AD314" s="4">
        <v>1071</v>
      </c>
      <c r="AE314" s="4">
        <v>144</v>
      </c>
      <c r="AF314" s="4">
        <v>41957</v>
      </c>
      <c r="AG314" s="4">
        <v>393</v>
      </c>
      <c r="AH314" s="4">
        <v>227</v>
      </c>
      <c r="AI314" s="4">
        <v>1255</v>
      </c>
      <c r="AJ314" s="4">
        <v>284</v>
      </c>
      <c r="AK314" s="4">
        <v>510</v>
      </c>
      <c r="AL314" s="4">
        <v>249</v>
      </c>
      <c r="AM314" s="4">
        <v>114</v>
      </c>
      <c r="AN314" s="4">
        <v>758</v>
      </c>
      <c r="AO314" s="4">
        <v>48</v>
      </c>
      <c r="AP314" s="4">
        <v>91</v>
      </c>
      <c r="AQ314" s="4">
        <v>50</v>
      </c>
      <c r="AR314" s="4">
        <v>48</v>
      </c>
      <c r="AS314" s="4">
        <v>10</v>
      </c>
      <c r="AT314" s="4">
        <v>11</v>
      </c>
      <c r="AU314" s="4">
        <v>9</v>
      </c>
      <c r="AV314" s="4">
        <v>18</v>
      </c>
      <c r="AW314" s="4">
        <v>106</v>
      </c>
      <c r="AX314" s="4">
        <v>33</v>
      </c>
      <c r="AY314" s="4">
        <v>6</v>
      </c>
      <c r="AZ314" s="4">
        <v>13</v>
      </c>
      <c r="BA314" s="4">
        <v>33</v>
      </c>
      <c r="BB314" s="4">
        <v>188</v>
      </c>
      <c r="BC314" s="4">
        <v>66</v>
      </c>
      <c r="BD314" s="4">
        <v>60</v>
      </c>
      <c r="BE314" s="4">
        <v>19</v>
      </c>
      <c r="BF314" s="4">
        <v>9</v>
      </c>
      <c r="BG314" s="4">
        <v>4</v>
      </c>
      <c r="BH314" s="4">
        <v>81</v>
      </c>
      <c r="BI314" s="4">
        <v>73</v>
      </c>
      <c r="BJ314" s="4">
        <v>19</v>
      </c>
      <c r="BK314" s="4">
        <v>264</v>
      </c>
    </row>
    <row r="315" spans="1:63" s="1" customFormat="1" ht="9.9" customHeight="1" x14ac:dyDescent="0.2">
      <c r="A315" s="6" t="s">
        <v>15</v>
      </c>
      <c r="B315" s="10"/>
      <c r="C315" s="4">
        <v>35</v>
      </c>
      <c r="D315" s="4">
        <v>155</v>
      </c>
      <c r="E315" s="4">
        <v>20</v>
      </c>
      <c r="F315" s="4">
        <v>41616</v>
      </c>
      <c r="G315" s="4">
        <v>268</v>
      </c>
      <c r="H315" s="4">
        <v>185</v>
      </c>
      <c r="I315" s="4">
        <v>25</v>
      </c>
      <c r="J315" s="4">
        <v>97</v>
      </c>
      <c r="K315" s="4">
        <v>35</v>
      </c>
      <c r="L315" s="4">
        <v>17</v>
      </c>
      <c r="M315" s="4">
        <v>362</v>
      </c>
      <c r="N315" s="4">
        <v>5369</v>
      </c>
      <c r="O315" s="4">
        <v>219</v>
      </c>
      <c r="P315" s="4">
        <v>66</v>
      </c>
      <c r="Q315" s="4">
        <v>5806</v>
      </c>
      <c r="R315" s="4">
        <v>118</v>
      </c>
      <c r="S315" s="4">
        <v>186</v>
      </c>
      <c r="T315" s="4">
        <v>70</v>
      </c>
      <c r="U315" s="4">
        <v>30386</v>
      </c>
      <c r="V315" s="4">
        <v>794</v>
      </c>
      <c r="W315" s="4">
        <v>891</v>
      </c>
      <c r="X315" s="4">
        <v>1934</v>
      </c>
      <c r="Y315" s="4">
        <v>1107</v>
      </c>
      <c r="Z315" s="4">
        <v>377</v>
      </c>
      <c r="AA315" s="4">
        <v>54</v>
      </c>
      <c r="AB315" s="4">
        <v>16658</v>
      </c>
      <c r="AC315" s="4">
        <v>139</v>
      </c>
      <c r="AD315" s="4">
        <v>1196</v>
      </c>
      <c r="AE315" s="4">
        <v>166</v>
      </c>
      <c r="AF315" s="4">
        <v>48573</v>
      </c>
      <c r="AG315" s="4">
        <v>439</v>
      </c>
      <c r="AH315" s="4">
        <v>245</v>
      </c>
      <c r="AI315" s="4">
        <v>1360</v>
      </c>
      <c r="AJ315" s="4">
        <v>332</v>
      </c>
      <c r="AK315" s="4">
        <v>863</v>
      </c>
      <c r="AL315" s="4">
        <v>353</v>
      </c>
      <c r="AM315" s="4">
        <v>157</v>
      </c>
      <c r="AN315" s="4">
        <v>966</v>
      </c>
      <c r="AO315" s="4">
        <v>53</v>
      </c>
      <c r="AP315" s="4">
        <v>108</v>
      </c>
      <c r="AQ315" s="4">
        <v>60</v>
      </c>
      <c r="AR315" s="4">
        <v>65</v>
      </c>
      <c r="AS315" s="4">
        <v>12</v>
      </c>
      <c r="AT315" s="4">
        <v>13</v>
      </c>
      <c r="AU315" s="4">
        <v>11</v>
      </c>
      <c r="AV315" s="4">
        <v>18</v>
      </c>
      <c r="AW315" s="4">
        <v>121</v>
      </c>
      <c r="AX315" s="4">
        <v>41</v>
      </c>
      <c r="AY315" s="4">
        <v>7</v>
      </c>
      <c r="AZ315" s="4">
        <v>16</v>
      </c>
      <c r="BA315" s="4">
        <v>44</v>
      </c>
      <c r="BB315" s="4">
        <v>242</v>
      </c>
      <c r="BC315" s="4">
        <v>96</v>
      </c>
      <c r="BD315" s="4">
        <v>74</v>
      </c>
      <c r="BE315" s="4">
        <v>20</v>
      </c>
      <c r="BF315" s="4">
        <v>13</v>
      </c>
      <c r="BG315" s="4">
        <v>4</v>
      </c>
      <c r="BH315" s="4">
        <v>113</v>
      </c>
      <c r="BI315" s="4">
        <v>82</v>
      </c>
      <c r="BJ315" s="4">
        <v>29</v>
      </c>
      <c r="BK315" s="4">
        <v>320</v>
      </c>
    </row>
    <row r="316" spans="1:63" s="7" customFormat="1" ht="9.9" customHeight="1" x14ac:dyDescent="0.2">
      <c r="B316" s="11" t="s">
        <v>16</v>
      </c>
      <c r="C316" s="8">
        <f t="shared" ref="C316:AH316" si="88">C315/ 163526</f>
        <v>2.140332424201656E-4</v>
      </c>
      <c r="D316" s="8">
        <f t="shared" si="88"/>
        <v>9.4786150214644762E-4</v>
      </c>
      <c r="E316" s="8">
        <f t="shared" si="88"/>
        <v>1.2230470995438033E-4</v>
      </c>
      <c r="F316" s="8">
        <f t="shared" si="88"/>
        <v>0.2544916404730746</v>
      </c>
      <c r="G316" s="8">
        <f t="shared" si="88"/>
        <v>1.6388831133886967E-3</v>
      </c>
      <c r="H316" s="8">
        <f t="shared" si="88"/>
        <v>1.1313185670780181E-3</v>
      </c>
      <c r="I316" s="8">
        <f t="shared" si="88"/>
        <v>1.5288088744297543E-4</v>
      </c>
      <c r="J316" s="8">
        <f t="shared" si="88"/>
        <v>5.9317784327874465E-4</v>
      </c>
      <c r="K316" s="8">
        <f t="shared" si="88"/>
        <v>2.140332424201656E-4</v>
      </c>
      <c r="L316" s="8">
        <f t="shared" si="88"/>
        <v>1.0395900346122329E-4</v>
      </c>
      <c r="M316" s="8">
        <f t="shared" si="88"/>
        <v>2.2137152501742843E-3</v>
      </c>
      <c r="N316" s="8">
        <f t="shared" si="88"/>
        <v>3.2832699387253403E-2</v>
      </c>
      <c r="O316" s="8">
        <f t="shared" si="88"/>
        <v>1.3392365740004647E-3</v>
      </c>
      <c r="P316" s="8">
        <f t="shared" si="88"/>
        <v>4.0360554284945513E-4</v>
      </c>
      <c r="Q316" s="8">
        <f t="shared" si="88"/>
        <v>3.5505057299756615E-2</v>
      </c>
      <c r="R316" s="8">
        <f t="shared" si="88"/>
        <v>7.2159778873084402E-4</v>
      </c>
      <c r="S316" s="8">
        <f t="shared" si="88"/>
        <v>1.1374338025757372E-3</v>
      </c>
      <c r="T316" s="8">
        <f t="shared" si="88"/>
        <v>4.2806648484033119E-4</v>
      </c>
      <c r="U316" s="8">
        <f t="shared" si="88"/>
        <v>0.18581754583369006</v>
      </c>
      <c r="V316" s="8">
        <f t="shared" si="88"/>
        <v>4.8554969851889E-3</v>
      </c>
      <c r="W316" s="8">
        <f t="shared" si="88"/>
        <v>5.448674828467644E-3</v>
      </c>
      <c r="X316" s="8">
        <f t="shared" si="88"/>
        <v>1.1826865452588578E-2</v>
      </c>
      <c r="Y316" s="8">
        <f t="shared" si="88"/>
        <v>6.7695656959749521E-3</v>
      </c>
      <c r="Z316" s="8">
        <f t="shared" si="88"/>
        <v>2.3054437826400694E-3</v>
      </c>
      <c r="AA316" s="8">
        <f t="shared" si="88"/>
        <v>3.3022271687682691E-4</v>
      </c>
      <c r="AB316" s="8">
        <f t="shared" si="88"/>
        <v>0.10186759292100339</v>
      </c>
      <c r="AC316" s="8">
        <f t="shared" si="88"/>
        <v>8.5001773418294339E-4</v>
      </c>
      <c r="AD316" s="8">
        <f t="shared" si="88"/>
        <v>7.3138216552719442E-3</v>
      </c>
      <c r="AE316" s="8">
        <f t="shared" si="88"/>
        <v>1.0151290926213568E-3</v>
      </c>
      <c r="AF316" s="8">
        <f t="shared" si="88"/>
        <v>0.29703533383070579</v>
      </c>
      <c r="AG316" s="8">
        <f t="shared" si="88"/>
        <v>2.6845883834986485E-3</v>
      </c>
      <c r="AH316" s="8">
        <f t="shared" si="88"/>
        <v>1.4982326969411592E-3</v>
      </c>
      <c r="AI316" s="8">
        <f t="shared" ref="AI316:BK316" si="89">AI315/ 163526</f>
        <v>8.3167202768978637E-3</v>
      </c>
      <c r="AJ316" s="8">
        <f t="shared" si="89"/>
        <v>2.0302581852427136E-3</v>
      </c>
      <c r="AK316" s="8">
        <f t="shared" si="89"/>
        <v>5.277448234531512E-3</v>
      </c>
      <c r="AL316" s="8">
        <f t="shared" si="89"/>
        <v>2.1586781306948129E-3</v>
      </c>
      <c r="AM316" s="8">
        <f t="shared" si="89"/>
        <v>9.600919731418857E-4</v>
      </c>
      <c r="AN316" s="8">
        <f t="shared" si="89"/>
        <v>5.9073174907965705E-3</v>
      </c>
      <c r="AO316" s="8">
        <f t="shared" si="89"/>
        <v>3.2410748137910793E-4</v>
      </c>
      <c r="AP316" s="8">
        <f t="shared" si="89"/>
        <v>6.6044543375365383E-4</v>
      </c>
      <c r="AQ316" s="8">
        <f t="shared" si="89"/>
        <v>3.6691412986314105E-4</v>
      </c>
      <c r="AR316" s="8">
        <f t="shared" si="89"/>
        <v>3.9749030735173609E-4</v>
      </c>
      <c r="AS316" s="8">
        <f t="shared" si="89"/>
        <v>7.3382825972628208E-5</v>
      </c>
      <c r="AT316" s="8">
        <f t="shared" si="89"/>
        <v>7.9498061470347221E-5</v>
      </c>
      <c r="AU316" s="8">
        <f t="shared" si="89"/>
        <v>6.7267590474909194E-5</v>
      </c>
      <c r="AV316" s="8">
        <f t="shared" si="89"/>
        <v>1.100742389589423E-4</v>
      </c>
      <c r="AW316" s="8">
        <f t="shared" si="89"/>
        <v>7.3994349522400109E-4</v>
      </c>
      <c r="AX316" s="8">
        <f t="shared" si="89"/>
        <v>2.5072465540647971E-4</v>
      </c>
      <c r="AY316" s="8">
        <f t="shared" si="89"/>
        <v>4.2806648484033118E-5</v>
      </c>
      <c r="AZ316" s="8">
        <f t="shared" si="89"/>
        <v>9.7843767963504277E-5</v>
      </c>
      <c r="BA316" s="8">
        <f t="shared" si="89"/>
        <v>2.6907036189963677E-4</v>
      </c>
      <c r="BB316" s="8">
        <f t="shared" si="89"/>
        <v>1.4798869904480022E-3</v>
      </c>
      <c r="BC316" s="8">
        <f t="shared" si="89"/>
        <v>5.8706260778102566E-4</v>
      </c>
      <c r="BD316" s="8">
        <f t="shared" si="89"/>
        <v>4.5252742683120725E-4</v>
      </c>
      <c r="BE316" s="8">
        <f t="shared" si="89"/>
        <v>1.2230470995438033E-4</v>
      </c>
      <c r="BF316" s="8">
        <f t="shared" si="89"/>
        <v>7.9498061470347221E-5</v>
      </c>
      <c r="BG316" s="8">
        <f t="shared" si="89"/>
        <v>2.4460941990876069E-5</v>
      </c>
      <c r="BH316" s="8">
        <f t="shared" si="89"/>
        <v>6.9102161124224898E-4</v>
      </c>
      <c r="BI316" s="8">
        <f t="shared" si="89"/>
        <v>5.0144931081295941E-4</v>
      </c>
      <c r="BJ316" s="8">
        <f t="shared" si="89"/>
        <v>1.7734182943385148E-4</v>
      </c>
      <c r="BK316" s="8">
        <f t="shared" si="89"/>
        <v>1.9568753592700853E-3</v>
      </c>
    </row>
    <row r="317" spans="1:63" s="1" customFormat="1" ht="5.0999999999999996" customHeight="1" x14ac:dyDescent="0.2">
      <c r="B317" s="1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 s="1" customFormat="1" ht="9.9" customHeight="1" x14ac:dyDescent="0.2">
      <c r="A318" s="3" t="s">
        <v>109</v>
      </c>
      <c r="B318" s="1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 s="1" customFormat="1" ht="9.9" customHeight="1" x14ac:dyDescent="0.2">
      <c r="B319" s="10" t="s">
        <v>101</v>
      </c>
      <c r="C319" s="4">
        <v>30</v>
      </c>
      <c r="D319" s="4">
        <v>114</v>
      </c>
      <c r="E319" s="4">
        <v>34</v>
      </c>
      <c r="F319" s="4">
        <v>40518</v>
      </c>
      <c r="G319" s="4">
        <v>235</v>
      </c>
      <c r="H319" s="4">
        <v>256</v>
      </c>
      <c r="I319" s="4">
        <v>27</v>
      </c>
      <c r="J319" s="4">
        <v>43</v>
      </c>
      <c r="K319" s="4">
        <v>27</v>
      </c>
      <c r="L319" s="4">
        <v>11</v>
      </c>
      <c r="M319" s="4">
        <v>182</v>
      </c>
      <c r="N319" s="4">
        <v>3037</v>
      </c>
      <c r="O319" s="4">
        <v>229</v>
      </c>
      <c r="P319" s="4">
        <v>31</v>
      </c>
      <c r="Q319" s="4">
        <v>4751</v>
      </c>
      <c r="R319" s="4">
        <v>76</v>
      </c>
      <c r="S319" s="4">
        <v>62</v>
      </c>
      <c r="T319" s="4">
        <v>25</v>
      </c>
      <c r="U319" s="4">
        <v>23765</v>
      </c>
      <c r="V319" s="4">
        <v>416</v>
      </c>
      <c r="W319" s="4">
        <v>623</v>
      </c>
      <c r="X319" s="4">
        <v>2237</v>
      </c>
      <c r="Y319" s="4">
        <v>495</v>
      </c>
      <c r="Z319" s="4">
        <v>379</v>
      </c>
      <c r="AA319" s="4">
        <v>29</v>
      </c>
      <c r="AB319" s="4">
        <v>11777</v>
      </c>
      <c r="AC319" s="4">
        <v>57</v>
      </c>
      <c r="AD319" s="4">
        <v>451</v>
      </c>
      <c r="AE319" s="4">
        <v>108</v>
      </c>
      <c r="AF319" s="4">
        <v>27619</v>
      </c>
      <c r="AG319" s="4">
        <v>134</v>
      </c>
      <c r="AH319" s="4">
        <v>101</v>
      </c>
      <c r="AI319" s="4">
        <v>581</v>
      </c>
      <c r="AJ319" s="4">
        <v>187</v>
      </c>
      <c r="AK319" s="4">
        <v>383</v>
      </c>
      <c r="AL319" s="4">
        <v>365</v>
      </c>
      <c r="AM319" s="4">
        <v>100</v>
      </c>
      <c r="AN319" s="4">
        <v>1120</v>
      </c>
      <c r="AO319" s="4">
        <v>46</v>
      </c>
      <c r="AP319" s="4">
        <v>102</v>
      </c>
      <c r="AQ319" s="4">
        <v>58</v>
      </c>
      <c r="AR319" s="4">
        <v>45</v>
      </c>
      <c r="AS319" s="4">
        <v>9</v>
      </c>
      <c r="AT319" s="4">
        <v>4</v>
      </c>
      <c r="AU319" s="4">
        <v>7</v>
      </c>
      <c r="AV319" s="4">
        <v>6</v>
      </c>
      <c r="AW319" s="4">
        <v>59</v>
      </c>
      <c r="AX319" s="4">
        <v>34</v>
      </c>
      <c r="AY319" s="4">
        <v>8</v>
      </c>
      <c r="AZ319" s="4">
        <v>7</v>
      </c>
      <c r="BA319" s="4">
        <v>42</v>
      </c>
      <c r="BB319" s="4">
        <v>113</v>
      </c>
      <c r="BC319" s="4">
        <v>59</v>
      </c>
      <c r="BD319" s="4">
        <v>60</v>
      </c>
      <c r="BE319" s="4">
        <v>20</v>
      </c>
      <c r="BF319" s="4">
        <v>8</v>
      </c>
      <c r="BG319" s="4">
        <v>5</v>
      </c>
      <c r="BH319" s="4">
        <v>96</v>
      </c>
      <c r="BI319" s="4">
        <v>65</v>
      </c>
      <c r="BJ319" s="4">
        <v>23</v>
      </c>
      <c r="BK319" s="4">
        <v>168</v>
      </c>
    </row>
    <row r="320" spans="1:63" s="1" customFormat="1" ht="9.9" customHeight="1" x14ac:dyDescent="0.2">
      <c r="A320" s="6" t="s">
        <v>15</v>
      </c>
      <c r="B320" s="10"/>
      <c r="C320" s="4">
        <v>30</v>
      </c>
      <c r="D320" s="4">
        <v>114</v>
      </c>
      <c r="E320" s="4">
        <v>34</v>
      </c>
      <c r="F320" s="4">
        <v>40518</v>
      </c>
      <c r="G320" s="4">
        <v>235</v>
      </c>
      <c r="H320" s="4">
        <v>256</v>
      </c>
      <c r="I320" s="4">
        <v>27</v>
      </c>
      <c r="J320" s="4">
        <v>43</v>
      </c>
      <c r="K320" s="4">
        <v>27</v>
      </c>
      <c r="L320" s="4">
        <v>11</v>
      </c>
      <c r="M320" s="4">
        <v>182</v>
      </c>
      <c r="N320" s="4">
        <v>3037</v>
      </c>
      <c r="O320" s="4">
        <v>229</v>
      </c>
      <c r="P320" s="4">
        <v>31</v>
      </c>
      <c r="Q320" s="4">
        <v>4751</v>
      </c>
      <c r="R320" s="4">
        <v>76</v>
      </c>
      <c r="S320" s="4">
        <v>62</v>
      </c>
      <c r="T320" s="4">
        <v>25</v>
      </c>
      <c r="U320" s="4">
        <v>23765</v>
      </c>
      <c r="V320" s="4">
        <v>416</v>
      </c>
      <c r="W320" s="4">
        <v>623</v>
      </c>
      <c r="X320" s="4">
        <v>2237</v>
      </c>
      <c r="Y320" s="4">
        <v>495</v>
      </c>
      <c r="Z320" s="4">
        <v>379</v>
      </c>
      <c r="AA320" s="4">
        <v>29</v>
      </c>
      <c r="AB320" s="4">
        <v>11777</v>
      </c>
      <c r="AC320" s="4">
        <v>57</v>
      </c>
      <c r="AD320" s="4">
        <v>451</v>
      </c>
      <c r="AE320" s="4">
        <v>108</v>
      </c>
      <c r="AF320" s="4">
        <v>27619</v>
      </c>
      <c r="AG320" s="4">
        <v>134</v>
      </c>
      <c r="AH320" s="4">
        <v>101</v>
      </c>
      <c r="AI320" s="4">
        <v>581</v>
      </c>
      <c r="AJ320" s="4">
        <v>187</v>
      </c>
      <c r="AK320" s="4">
        <v>383</v>
      </c>
      <c r="AL320" s="4">
        <v>365</v>
      </c>
      <c r="AM320" s="4">
        <v>100</v>
      </c>
      <c r="AN320" s="4">
        <v>1120</v>
      </c>
      <c r="AO320" s="4">
        <v>46</v>
      </c>
      <c r="AP320" s="4">
        <v>102</v>
      </c>
      <c r="AQ320" s="4">
        <v>58</v>
      </c>
      <c r="AR320" s="4">
        <v>45</v>
      </c>
      <c r="AS320" s="4">
        <v>9</v>
      </c>
      <c r="AT320" s="4">
        <v>4</v>
      </c>
      <c r="AU320" s="4">
        <v>7</v>
      </c>
      <c r="AV320" s="4">
        <v>6</v>
      </c>
      <c r="AW320" s="4">
        <v>59</v>
      </c>
      <c r="AX320" s="4">
        <v>34</v>
      </c>
      <c r="AY320" s="4">
        <v>8</v>
      </c>
      <c r="AZ320" s="4">
        <v>7</v>
      </c>
      <c r="BA320" s="4">
        <v>42</v>
      </c>
      <c r="BB320" s="4">
        <v>113</v>
      </c>
      <c r="BC320" s="4">
        <v>59</v>
      </c>
      <c r="BD320" s="4">
        <v>60</v>
      </c>
      <c r="BE320" s="4">
        <v>20</v>
      </c>
      <c r="BF320" s="4">
        <v>8</v>
      </c>
      <c r="BG320" s="4">
        <v>5</v>
      </c>
      <c r="BH320" s="4">
        <v>96</v>
      </c>
      <c r="BI320" s="4">
        <v>65</v>
      </c>
      <c r="BJ320" s="4">
        <v>23</v>
      </c>
      <c r="BK320" s="4">
        <v>168</v>
      </c>
    </row>
    <row r="321" spans="1:63" s="7" customFormat="1" ht="9.9" customHeight="1" x14ac:dyDescent="0.2">
      <c r="B321" s="11" t="s">
        <v>16</v>
      </c>
      <c r="C321" s="8">
        <f t="shared" ref="C321:AH321" si="90">C320/ 122443</f>
        <v>2.4501196475094531E-4</v>
      </c>
      <c r="D321" s="8">
        <f t="shared" si="90"/>
        <v>9.3104546605359223E-4</v>
      </c>
      <c r="E321" s="8">
        <f t="shared" si="90"/>
        <v>2.7768022671773805E-4</v>
      </c>
      <c r="F321" s="8">
        <f t="shared" si="90"/>
        <v>0.33091315959262679</v>
      </c>
      <c r="G321" s="8">
        <f t="shared" si="90"/>
        <v>1.9192603905490717E-3</v>
      </c>
      <c r="H321" s="8">
        <f t="shared" si="90"/>
        <v>2.0907687658747337E-3</v>
      </c>
      <c r="I321" s="8">
        <f t="shared" si="90"/>
        <v>2.205107682758508E-4</v>
      </c>
      <c r="J321" s="8">
        <f t="shared" si="90"/>
        <v>3.5118381614302163E-4</v>
      </c>
      <c r="K321" s="8">
        <f t="shared" si="90"/>
        <v>2.205107682758508E-4</v>
      </c>
      <c r="L321" s="8">
        <f t="shared" si="90"/>
        <v>8.9837720408679963E-5</v>
      </c>
      <c r="M321" s="8">
        <f t="shared" si="90"/>
        <v>1.4864059194890683E-3</v>
      </c>
      <c r="N321" s="8">
        <f t="shared" si="90"/>
        <v>2.4803377898287366E-2</v>
      </c>
      <c r="O321" s="8">
        <f t="shared" si="90"/>
        <v>1.8702579975988828E-3</v>
      </c>
      <c r="P321" s="8">
        <f t="shared" si="90"/>
        <v>2.5317903024264354E-4</v>
      </c>
      <c r="Q321" s="8">
        <f t="shared" si="90"/>
        <v>3.8801728151058042E-2</v>
      </c>
      <c r="R321" s="8">
        <f t="shared" si="90"/>
        <v>6.2069697736906156E-4</v>
      </c>
      <c r="S321" s="8">
        <f t="shared" si="90"/>
        <v>5.0635806048528707E-4</v>
      </c>
      <c r="T321" s="8">
        <f t="shared" si="90"/>
        <v>2.0417663729245444E-4</v>
      </c>
      <c r="U321" s="8">
        <f t="shared" si="90"/>
        <v>0.19409031141020719</v>
      </c>
      <c r="V321" s="8">
        <f t="shared" si="90"/>
        <v>3.3974992445464421E-3</v>
      </c>
      <c r="W321" s="8">
        <f t="shared" si="90"/>
        <v>5.0880818013279644E-3</v>
      </c>
      <c r="X321" s="8">
        <f t="shared" si="90"/>
        <v>1.8269725504928825E-2</v>
      </c>
      <c r="Y321" s="8">
        <f t="shared" si="90"/>
        <v>4.0426974183905978E-3</v>
      </c>
      <c r="Z321" s="8">
        <f t="shared" si="90"/>
        <v>3.0953178213536095E-3</v>
      </c>
      <c r="AA321" s="8">
        <f t="shared" si="90"/>
        <v>2.3684489925924717E-4</v>
      </c>
      <c r="AB321" s="8">
        <f t="shared" si="90"/>
        <v>9.6183530295729444E-2</v>
      </c>
      <c r="AC321" s="8">
        <f t="shared" si="90"/>
        <v>4.6552273302679612E-4</v>
      </c>
      <c r="AD321" s="8">
        <f t="shared" si="90"/>
        <v>3.6833465367558781E-3</v>
      </c>
      <c r="AE321" s="8">
        <f t="shared" si="90"/>
        <v>8.8204307310340321E-4</v>
      </c>
      <c r="AF321" s="8">
        <f t="shared" si="90"/>
        <v>0.22556618181521199</v>
      </c>
      <c r="AG321" s="8">
        <f t="shared" si="90"/>
        <v>1.0943867758875557E-3</v>
      </c>
      <c r="AH321" s="8">
        <f t="shared" si="90"/>
        <v>8.2487361466151597E-4</v>
      </c>
      <c r="AI321" s="8">
        <f t="shared" ref="AI321:BK321" si="91">AI320/ 122443</f>
        <v>4.7450650506766414E-3</v>
      </c>
      <c r="AJ321" s="8">
        <f t="shared" si="91"/>
        <v>1.5272412469475593E-3</v>
      </c>
      <c r="AK321" s="8">
        <f t="shared" si="91"/>
        <v>3.1279860833204024E-3</v>
      </c>
      <c r="AL321" s="8">
        <f t="shared" si="91"/>
        <v>2.980978904469835E-3</v>
      </c>
      <c r="AM321" s="8">
        <f t="shared" si="91"/>
        <v>8.1670654916981774E-4</v>
      </c>
      <c r="AN321" s="8">
        <f t="shared" si="91"/>
        <v>9.1471133507019589E-3</v>
      </c>
      <c r="AO321" s="8">
        <f t="shared" si="91"/>
        <v>3.7568501261811619E-4</v>
      </c>
      <c r="AP321" s="8">
        <f t="shared" si="91"/>
        <v>8.3304068015321419E-4</v>
      </c>
      <c r="AQ321" s="8">
        <f t="shared" si="91"/>
        <v>4.7368979851849434E-4</v>
      </c>
      <c r="AR321" s="8">
        <f t="shared" si="91"/>
        <v>3.6751794712641802E-4</v>
      </c>
      <c r="AS321" s="8">
        <f t="shared" si="91"/>
        <v>7.3503589425283596E-5</v>
      </c>
      <c r="AT321" s="8">
        <f t="shared" si="91"/>
        <v>3.2668261966792713E-5</v>
      </c>
      <c r="AU321" s="8">
        <f t="shared" si="91"/>
        <v>5.7169458441887243E-5</v>
      </c>
      <c r="AV321" s="8">
        <f t="shared" si="91"/>
        <v>4.9002392950189067E-5</v>
      </c>
      <c r="AW321" s="8">
        <f t="shared" si="91"/>
        <v>4.8185686401019251E-4</v>
      </c>
      <c r="AX321" s="8">
        <f t="shared" si="91"/>
        <v>2.7768022671773805E-4</v>
      </c>
      <c r="AY321" s="8">
        <f t="shared" si="91"/>
        <v>6.5336523933585427E-5</v>
      </c>
      <c r="AZ321" s="8">
        <f t="shared" si="91"/>
        <v>5.7169458441887243E-5</v>
      </c>
      <c r="BA321" s="8">
        <f t="shared" si="91"/>
        <v>3.4301675065132346E-4</v>
      </c>
      <c r="BB321" s="8">
        <f t="shared" si="91"/>
        <v>9.2287840056189412E-4</v>
      </c>
      <c r="BC321" s="8">
        <f t="shared" si="91"/>
        <v>4.8185686401019251E-4</v>
      </c>
      <c r="BD321" s="8">
        <f t="shared" si="91"/>
        <v>4.9002392950189062E-4</v>
      </c>
      <c r="BE321" s="8">
        <f t="shared" si="91"/>
        <v>1.6334130983396356E-4</v>
      </c>
      <c r="BF321" s="8">
        <f t="shared" si="91"/>
        <v>6.5336523933585427E-5</v>
      </c>
      <c r="BG321" s="8">
        <f t="shared" si="91"/>
        <v>4.083532745849089E-5</v>
      </c>
      <c r="BH321" s="8">
        <f t="shared" si="91"/>
        <v>7.8403828720302507E-4</v>
      </c>
      <c r="BI321" s="8">
        <f t="shared" si="91"/>
        <v>5.3085925696038153E-4</v>
      </c>
      <c r="BJ321" s="8">
        <f t="shared" si="91"/>
        <v>1.878425063090581E-4</v>
      </c>
      <c r="BK321" s="8">
        <f t="shared" si="91"/>
        <v>1.3720670026052938E-3</v>
      </c>
    </row>
    <row r="322" spans="1:63" s="1" customFormat="1" ht="5.0999999999999996" customHeight="1" x14ac:dyDescent="0.2">
      <c r="B322" s="1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 s="1" customFormat="1" ht="9.9" customHeight="1" x14ac:dyDescent="0.2">
      <c r="A323" s="3" t="s">
        <v>110</v>
      </c>
      <c r="B323" s="1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 s="1" customFormat="1" ht="9.9" customHeight="1" x14ac:dyDescent="0.2">
      <c r="B324" s="10" t="s">
        <v>101</v>
      </c>
      <c r="C324" s="4">
        <v>30</v>
      </c>
      <c r="D324" s="4">
        <v>139</v>
      </c>
      <c r="E324" s="4">
        <v>5</v>
      </c>
      <c r="F324" s="4">
        <v>48556</v>
      </c>
      <c r="G324" s="4">
        <v>193</v>
      </c>
      <c r="H324" s="4">
        <v>220</v>
      </c>
      <c r="I324" s="4">
        <v>6</v>
      </c>
      <c r="J324" s="4">
        <v>38</v>
      </c>
      <c r="K324" s="4">
        <v>25</v>
      </c>
      <c r="L324" s="4">
        <v>7</v>
      </c>
      <c r="M324" s="4">
        <v>415</v>
      </c>
      <c r="N324" s="4">
        <v>5698</v>
      </c>
      <c r="O324" s="4">
        <v>96</v>
      </c>
      <c r="P324" s="4">
        <v>32</v>
      </c>
      <c r="Q324" s="4">
        <v>13295</v>
      </c>
      <c r="R324" s="4">
        <v>69</v>
      </c>
      <c r="S324" s="4">
        <v>146</v>
      </c>
      <c r="T324" s="4">
        <v>45</v>
      </c>
      <c r="U324" s="4">
        <v>39932</v>
      </c>
      <c r="V324" s="4">
        <v>387</v>
      </c>
      <c r="W324" s="4">
        <v>674</v>
      </c>
      <c r="X324" s="4">
        <v>1075</v>
      </c>
      <c r="Y324" s="4">
        <v>1108</v>
      </c>
      <c r="Z324" s="4">
        <v>63</v>
      </c>
      <c r="AA324" s="4">
        <v>22</v>
      </c>
      <c r="AB324" s="4">
        <v>16265</v>
      </c>
      <c r="AC324" s="4">
        <v>93</v>
      </c>
      <c r="AD324" s="4">
        <v>730</v>
      </c>
      <c r="AE324" s="4">
        <v>96</v>
      </c>
      <c r="AF324" s="4">
        <v>72652</v>
      </c>
      <c r="AG324" s="4">
        <v>329</v>
      </c>
      <c r="AH324" s="4">
        <v>93</v>
      </c>
      <c r="AI324" s="4">
        <v>502</v>
      </c>
      <c r="AJ324" s="4">
        <v>253</v>
      </c>
      <c r="AK324" s="4">
        <v>106</v>
      </c>
      <c r="AL324" s="4">
        <v>53</v>
      </c>
      <c r="AM324" s="4">
        <v>172</v>
      </c>
      <c r="AN324" s="4">
        <v>705</v>
      </c>
      <c r="AO324" s="4">
        <v>62</v>
      </c>
      <c r="AP324" s="4">
        <v>122</v>
      </c>
      <c r="AQ324" s="4">
        <v>71</v>
      </c>
      <c r="AR324" s="4">
        <v>48</v>
      </c>
      <c r="AS324" s="4">
        <v>10</v>
      </c>
      <c r="AT324" s="4">
        <v>8</v>
      </c>
      <c r="AU324" s="4">
        <v>13</v>
      </c>
      <c r="AV324" s="4">
        <v>27</v>
      </c>
      <c r="AW324" s="4">
        <v>127</v>
      </c>
      <c r="AX324" s="4">
        <v>49</v>
      </c>
      <c r="AY324" s="4">
        <v>7</v>
      </c>
      <c r="AZ324" s="4">
        <v>3</v>
      </c>
      <c r="BA324" s="4">
        <v>46</v>
      </c>
      <c r="BB324" s="4">
        <v>25</v>
      </c>
      <c r="BC324" s="4">
        <v>73</v>
      </c>
      <c r="BD324" s="4">
        <v>111</v>
      </c>
      <c r="BE324" s="4">
        <v>11</v>
      </c>
      <c r="BF324" s="4">
        <v>92</v>
      </c>
      <c r="BG324" s="4">
        <v>10</v>
      </c>
      <c r="BH324" s="4">
        <v>57</v>
      </c>
      <c r="BI324" s="4">
        <v>51</v>
      </c>
      <c r="BJ324" s="4">
        <v>16</v>
      </c>
      <c r="BK324" s="4">
        <v>248</v>
      </c>
    </row>
    <row r="325" spans="1:63" s="1" customFormat="1" ht="9.9" customHeight="1" x14ac:dyDescent="0.2">
      <c r="A325" s="6" t="s">
        <v>15</v>
      </c>
      <c r="B325" s="10"/>
      <c r="C325" s="4">
        <v>30</v>
      </c>
      <c r="D325" s="4">
        <v>139</v>
      </c>
      <c r="E325" s="4">
        <v>5</v>
      </c>
      <c r="F325" s="4">
        <v>48556</v>
      </c>
      <c r="G325" s="4">
        <v>193</v>
      </c>
      <c r="H325" s="4">
        <v>220</v>
      </c>
      <c r="I325" s="4">
        <v>6</v>
      </c>
      <c r="J325" s="4">
        <v>38</v>
      </c>
      <c r="K325" s="4">
        <v>25</v>
      </c>
      <c r="L325" s="4">
        <v>7</v>
      </c>
      <c r="M325" s="4">
        <v>415</v>
      </c>
      <c r="N325" s="4">
        <v>5698</v>
      </c>
      <c r="O325" s="4">
        <v>96</v>
      </c>
      <c r="P325" s="4">
        <v>32</v>
      </c>
      <c r="Q325" s="4">
        <v>13295</v>
      </c>
      <c r="R325" s="4">
        <v>69</v>
      </c>
      <c r="S325" s="4">
        <v>146</v>
      </c>
      <c r="T325" s="4">
        <v>45</v>
      </c>
      <c r="U325" s="4">
        <v>39932</v>
      </c>
      <c r="V325" s="4">
        <v>387</v>
      </c>
      <c r="W325" s="4">
        <v>674</v>
      </c>
      <c r="X325" s="4">
        <v>1075</v>
      </c>
      <c r="Y325" s="4">
        <v>1108</v>
      </c>
      <c r="Z325" s="4">
        <v>63</v>
      </c>
      <c r="AA325" s="4">
        <v>22</v>
      </c>
      <c r="AB325" s="4">
        <v>16265</v>
      </c>
      <c r="AC325" s="4">
        <v>93</v>
      </c>
      <c r="AD325" s="4">
        <v>730</v>
      </c>
      <c r="AE325" s="4">
        <v>96</v>
      </c>
      <c r="AF325" s="4">
        <v>72652</v>
      </c>
      <c r="AG325" s="4">
        <v>329</v>
      </c>
      <c r="AH325" s="4">
        <v>93</v>
      </c>
      <c r="AI325" s="4">
        <v>502</v>
      </c>
      <c r="AJ325" s="4">
        <v>253</v>
      </c>
      <c r="AK325" s="4">
        <v>106</v>
      </c>
      <c r="AL325" s="4">
        <v>53</v>
      </c>
      <c r="AM325" s="4">
        <v>172</v>
      </c>
      <c r="AN325" s="4">
        <v>705</v>
      </c>
      <c r="AO325" s="4">
        <v>62</v>
      </c>
      <c r="AP325" s="4">
        <v>122</v>
      </c>
      <c r="AQ325" s="4">
        <v>71</v>
      </c>
      <c r="AR325" s="4">
        <v>48</v>
      </c>
      <c r="AS325" s="4">
        <v>10</v>
      </c>
      <c r="AT325" s="4">
        <v>8</v>
      </c>
      <c r="AU325" s="4">
        <v>13</v>
      </c>
      <c r="AV325" s="4">
        <v>27</v>
      </c>
      <c r="AW325" s="4">
        <v>127</v>
      </c>
      <c r="AX325" s="4">
        <v>49</v>
      </c>
      <c r="AY325" s="4">
        <v>7</v>
      </c>
      <c r="AZ325" s="4">
        <v>3</v>
      </c>
      <c r="BA325" s="4">
        <v>46</v>
      </c>
      <c r="BB325" s="4">
        <v>25</v>
      </c>
      <c r="BC325" s="4">
        <v>73</v>
      </c>
      <c r="BD325" s="4">
        <v>111</v>
      </c>
      <c r="BE325" s="4">
        <v>11</v>
      </c>
      <c r="BF325" s="4">
        <v>92</v>
      </c>
      <c r="BG325" s="4">
        <v>10</v>
      </c>
      <c r="BH325" s="4">
        <v>57</v>
      </c>
      <c r="BI325" s="4">
        <v>51</v>
      </c>
      <c r="BJ325" s="4">
        <v>16</v>
      </c>
      <c r="BK325" s="4">
        <v>248</v>
      </c>
    </row>
    <row r="326" spans="1:63" s="7" customFormat="1" ht="9.9" customHeight="1" x14ac:dyDescent="0.2">
      <c r="B326" s="11" t="s">
        <v>16</v>
      </c>
      <c r="C326" s="8">
        <f t="shared" ref="C326:AH326" si="92">C325/ 206075</f>
        <v>1.4557806623802014E-4</v>
      </c>
      <c r="D326" s="8">
        <f t="shared" si="92"/>
        <v>6.7451170690282667E-4</v>
      </c>
      <c r="E326" s="8">
        <f t="shared" si="92"/>
        <v>2.4263011039670024E-5</v>
      </c>
      <c r="F326" s="8">
        <f t="shared" si="92"/>
        <v>0.23562295280844353</v>
      </c>
      <c r="G326" s="8">
        <f t="shared" si="92"/>
        <v>9.3655222613126291E-4</v>
      </c>
      <c r="H326" s="8">
        <f t="shared" si="92"/>
        <v>1.0675724857454811E-3</v>
      </c>
      <c r="I326" s="8">
        <f t="shared" si="92"/>
        <v>2.9115613247604029E-5</v>
      </c>
      <c r="J326" s="8">
        <f t="shared" si="92"/>
        <v>1.8439888390149218E-4</v>
      </c>
      <c r="K326" s="8">
        <f t="shared" si="92"/>
        <v>1.2131505519835011E-4</v>
      </c>
      <c r="L326" s="8">
        <f t="shared" si="92"/>
        <v>3.3968215455538031E-5</v>
      </c>
      <c r="M326" s="8">
        <f t="shared" si="92"/>
        <v>2.0138299162926121E-3</v>
      </c>
      <c r="N326" s="8">
        <f t="shared" si="92"/>
        <v>2.7650127380807958E-2</v>
      </c>
      <c r="O326" s="8">
        <f t="shared" si="92"/>
        <v>4.6584981196166447E-4</v>
      </c>
      <c r="P326" s="8">
        <f t="shared" si="92"/>
        <v>1.5528327065388815E-4</v>
      </c>
      <c r="Q326" s="8">
        <f t="shared" si="92"/>
        <v>6.4515346354482597E-2</v>
      </c>
      <c r="R326" s="8">
        <f t="shared" si="92"/>
        <v>3.3482955234744629E-4</v>
      </c>
      <c r="S326" s="8">
        <f t="shared" si="92"/>
        <v>7.0847992235836463E-4</v>
      </c>
      <c r="T326" s="8">
        <f t="shared" si="92"/>
        <v>2.1836709935703022E-4</v>
      </c>
      <c r="U326" s="8">
        <f t="shared" si="92"/>
        <v>0.19377411136722067</v>
      </c>
      <c r="V326" s="8">
        <f t="shared" si="92"/>
        <v>1.8779570544704598E-3</v>
      </c>
      <c r="W326" s="8">
        <f t="shared" si="92"/>
        <v>3.2706538881475192E-3</v>
      </c>
      <c r="X326" s="8">
        <f t="shared" si="92"/>
        <v>5.2165473735290551E-3</v>
      </c>
      <c r="Y326" s="8">
        <f t="shared" si="92"/>
        <v>5.3766832463908775E-3</v>
      </c>
      <c r="Z326" s="8">
        <f t="shared" si="92"/>
        <v>3.0571393909984232E-4</v>
      </c>
      <c r="AA326" s="8">
        <f t="shared" si="92"/>
        <v>1.0675724857454811E-4</v>
      </c>
      <c r="AB326" s="8">
        <f t="shared" si="92"/>
        <v>7.8927574912046591E-2</v>
      </c>
      <c r="AC326" s="8">
        <f t="shared" si="92"/>
        <v>4.5129200533786242E-4</v>
      </c>
      <c r="AD326" s="8">
        <f t="shared" si="92"/>
        <v>3.5423996117918233E-3</v>
      </c>
      <c r="AE326" s="8">
        <f t="shared" si="92"/>
        <v>4.6584981196166447E-4</v>
      </c>
      <c r="AF326" s="8">
        <f t="shared" si="92"/>
        <v>0.35255125561082129</v>
      </c>
      <c r="AG326" s="8">
        <f t="shared" si="92"/>
        <v>1.5965061264102875E-3</v>
      </c>
      <c r="AH326" s="8">
        <f t="shared" si="92"/>
        <v>4.5129200533786242E-4</v>
      </c>
      <c r="AI326" s="8">
        <f t="shared" ref="AI326:BK326" si="93">AI325/ 206075</f>
        <v>2.4360063083828701E-3</v>
      </c>
      <c r="AJ326" s="8">
        <f t="shared" si="93"/>
        <v>1.2277083586073032E-3</v>
      </c>
      <c r="AK326" s="8">
        <f t="shared" si="93"/>
        <v>5.1437583404100452E-4</v>
      </c>
      <c r="AL326" s="8">
        <f t="shared" si="93"/>
        <v>2.5718791702050226E-4</v>
      </c>
      <c r="AM326" s="8">
        <f t="shared" si="93"/>
        <v>8.3464757976464883E-4</v>
      </c>
      <c r="AN326" s="8">
        <f t="shared" si="93"/>
        <v>3.4210845565934732E-3</v>
      </c>
      <c r="AO326" s="8">
        <f t="shared" si="93"/>
        <v>3.0086133689190828E-4</v>
      </c>
      <c r="AP326" s="8">
        <f t="shared" si="93"/>
        <v>5.9201746936794861E-4</v>
      </c>
      <c r="AQ326" s="8">
        <f t="shared" si="93"/>
        <v>3.445347567633143E-4</v>
      </c>
      <c r="AR326" s="8">
        <f t="shared" si="93"/>
        <v>2.3292490598083223E-4</v>
      </c>
      <c r="AS326" s="8">
        <f t="shared" si="93"/>
        <v>4.8526022079340048E-5</v>
      </c>
      <c r="AT326" s="8">
        <f t="shared" si="93"/>
        <v>3.8820817663472037E-5</v>
      </c>
      <c r="AU326" s="8">
        <f t="shared" si="93"/>
        <v>6.3083828703142057E-5</v>
      </c>
      <c r="AV326" s="8">
        <f t="shared" si="93"/>
        <v>1.3102025961421812E-4</v>
      </c>
      <c r="AW326" s="8">
        <f t="shared" si="93"/>
        <v>6.1628048040761861E-4</v>
      </c>
      <c r="AX326" s="8">
        <f t="shared" si="93"/>
        <v>2.3777750818876624E-4</v>
      </c>
      <c r="AY326" s="8">
        <f t="shared" si="93"/>
        <v>3.3968215455538031E-5</v>
      </c>
      <c r="AZ326" s="8">
        <f t="shared" si="93"/>
        <v>1.4557806623802015E-5</v>
      </c>
      <c r="BA326" s="8">
        <f t="shared" si="93"/>
        <v>2.2321970156496422E-4</v>
      </c>
      <c r="BB326" s="8">
        <f t="shared" si="93"/>
        <v>1.2131505519835011E-4</v>
      </c>
      <c r="BC326" s="8">
        <f t="shared" si="93"/>
        <v>3.5423996117918232E-4</v>
      </c>
      <c r="BD326" s="8">
        <f t="shared" si="93"/>
        <v>5.3863884508067452E-4</v>
      </c>
      <c r="BE326" s="8">
        <f t="shared" si="93"/>
        <v>5.3378624287274053E-5</v>
      </c>
      <c r="BF326" s="8">
        <f t="shared" si="93"/>
        <v>4.4643940312992845E-4</v>
      </c>
      <c r="BG326" s="8">
        <f t="shared" si="93"/>
        <v>4.8526022079340048E-5</v>
      </c>
      <c r="BH326" s="8">
        <f t="shared" si="93"/>
        <v>2.7659832585223828E-4</v>
      </c>
      <c r="BI326" s="8">
        <f t="shared" si="93"/>
        <v>2.4748271260463425E-4</v>
      </c>
      <c r="BJ326" s="8">
        <f t="shared" si="93"/>
        <v>7.7641635326944073E-5</v>
      </c>
      <c r="BK326" s="8">
        <f t="shared" si="93"/>
        <v>1.2034453475676331E-3</v>
      </c>
    </row>
    <row r="327" spans="1:63" s="1" customFormat="1" ht="5.0999999999999996" customHeight="1" x14ac:dyDescent="0.2">
      <c r="B327" s="1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 s="1" customFormat="1" ht="9.9" customHeight="1" x14ac:dyDescent="0.2">
      <c r="A328" s="3" t="s">
        <v>111</v>
      </c>
      <c r="B328" s="1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 s="1" customFormat="1" ht="9.9" customHeight="1" x14ac:dyDescent="0.2">
      <c r="B329" s="10" t="s">
        <v>81</v>
      </c>
      <c r="C329" s="4">
        <v>21</v>
      </c>
      <c r="D329" s="4">
        <v>49</v>
      </c>
      <c r="E329" s="4">
        <v>35</v>
      </c>
      <c r="F329" s="4">
        <v>27900</v>
      </c>
      <c r="G329" s="4">
        <v>119</v>
      </c>
      <c r="H329" s="4">
        <v>61</v>
      </c>
      <c r="I329" s="4">
        <v>17</v>
      </c>
      <c r="J329" s="4">
        <v>39</v>
      </c>
      <c r="K329" s="4">
        <v>19</v>
      </c>
      <c r="L329" s="4">
        <v>16</v>
      </c>
      <c r="M329" s="4">
        <v>63</v>
      </c>
      <c r="N329" s="4">
        <v>1922</v>
      </c>
      <c r="O329" s="4">
        <v>260</v>
      </c>
      <c r="P329" s="4">
        <v>15</v>
      </c>
      <c r="Q329" s="4">
        <v>3167</v>
      </c>
      <c r="R329" s="4">
        <v>18</v>
      </c>
      <c r="S329" s="4">
        <v>14</v>
      </c>
      <c r="T329" s="4">
        <v>21</v>
      </c>
      <c r="U329" s="4">
        <v>17603</v>
      </c>
      <c r="V329" s="4">
        <v>242</v>
      </c>
      <c r="W329" s="4">
        <v>484</v>
      </c>
      <c r="X329" s="4">
        <v>794</v>
      </c>
      <c r="Y329" s="4">
        <v>205</v>
      </c>
      <c r="Z329" s="4">
        <v>156</v>
      </c>
      <c r="AA329" s="4">
        <v>22</v>
      </c>
      <c r="AB329" s="4">
        <v>25023</v>
      </c>
      <c r="AC329" s="4">
        <v>103</v>
      </c>
      <c r="AD329" s="4">
        <v>94</v>
      </c>
      <c r="AE329" s="4">
        <v>38</v>
      </c>
      <c r="AF329" s="4">
        <v>22602</v>
      </c>
      <c r="AG329" s="4">
        <v>55</v>
      </c>
      <c r="AH329" s="4">
        <v>69</v>
      </c>
      <c r="AI329" s="4">
        <v>176</v>
      </c>
      <c r="AJ329" s="4">
        <v>61</v>
      </c>
      <c r="AK329" s="4">
        <v>43</v>
      </c>
      <c r="AL329" s="4">
        <v>16</v>
      </c>
      <c r="AM329" s="4">
        <v>65</v>
      </c>
      <c r="AN329" s="4">
        <v>387</v>
      </c>
      <c r="AO329" s="4">
        <v>24</v>
      </c>
      <c r="AP329" s="4">
        <v>62</v>
      </c>
      <c r="AQ329" s="4">
        <v>28</v>
      </c>
      <c r="AR329" s="4">
        <v>17</v>
      </c>
      <c r="AS329" s="4">
        <v>4</v>
      </c>
      <c r="AT329" s="4">
        <v>6</v>
      </c>
      <c r="AU329" s="4">
        <v>8</v>
      </c>
      <c r="AV329" s="4">
        <v>11</v>
      </c>
      <c r="AW329" s="4">
        <v>48</v>
      </c>
      <c r="AX329" s="4">
        <v>30</v>
      </c>
      <c r="AY329" s="4">
        <v>3</v>
      </c>
      <c r="AZ329" s="4">
        <v>4</v>
      </c>
      <c r="BA329" s="4">
        <v>10</v>
      </c>
      <c r="BB329" s="4">
        <v>121</v>
      </c>
      <c r="BC329" s="4">
        <v>95</v>
      </c>
      <c r="BD329" s="4">
        <v>22</v>
      </c>
      <c r="BE329" s="4">
        <v>10</v>
      </c>
      <c r="BF329" s="4">
        <v>5</v>
      </c>
      <c r="BG329" s="4">
        <v>5</v>
      </c>
      <c r="BH329" s="4">
        <v>37</v>
      </c>
      <c r="BI329" s="4">
        <v>41</v>
      </c>
      <c r="BJ329" s="4">
        <v>14</v>
      </c>
      <c r="BK329" s="4">
        <v>33</v>
      </c>
    </row>
    <row r="330" spans="1:63" s="1" customFormat="1" ht="9.9" customHeight="1" x14ac:dyDescent="0.2">
      <c r="B330" s="10" t="s">
        <v>112</v>
      </c>
      <c r="C330" s="4">
        <v>20</v>
      </c>
      <c r="D330" s="4">
        <v>45</v>
      </c>
      <c r="E330" s="4">
        <v>15</v>
      </c>
      <c r="F330" s="4">
        <v>25396</v>
      </c>
      <c r="G330" s="4">
        <v>354</v>
      </c>
      <c r="H330" s="4">
        <v>122</v>
      </c>
      <c r="I330" s="4">
        <v>8</v>
      </c>
      <c r="J330" s="4">
        <v>17</v>
      </c>
      <c r="K330" s="4">
        <v>22</v>
      </c>
      <c r="L330" s="4">
        <v>3</v>
      </c>
      <c r="M330" s="4">
        <v>299</v>
      </c>
      <c r="N330" s="4">
        <v>2291</v>
      </c>
      <c r="O330" s="4">
        <v>54</v>
      </c>
      <c r="P330" s="4">
        <v>7</v>
      </c>
      <c r="Q330" s="4">
        <v>3431</v>
      </c>
      <c r="R330" s="4">
        <v>38</v>
      </c>
      <c r="S330" s="4">
        <v>67</v>
      </c>
      <c r="T330" s="4">
        <v>52</v>
      </c>
      <c r="U330" s="4">
        <v>17338</v>
      </c>
      <c r="V330" s="4">
        <v>396</v>
      </c>
      <c r="W330" s="4">
        <v>575</v>
      </c>
      <c r="X330" s="4">
        <v>588</v>
      </c>
      <c r="Y330" s="4">
        <v>338</v>
      </c>
      <c r="Z330" s="4">
        <v>62</v>
      </c>
      <c r="AA330" s="4">
        <v>20</v>
      </c>
      <c r="AB330" s="4">
        <v>9873</v>
      </c>
      <c r="AC330" s="4">
        <v>43</v>
      </c>
      <c r="AD330" s="4">
        <v>320</v>
      </c>
      <c r="AE330" s="4">
        <v>56</v>
      </c>
      <c r="AF330" s="4">
        <v>29362</v>
      </c>
      <c r="AG330" s="4">
        <v>176</v>
      </c>
      <c r="AH330" s="4">
        <v>168</v>
      </c>
      <c r="AI330" s="4">
        <v>216</v>
      </c>
      <c r="AJ330" s="4">
        <v>91</v>
      </c>
      <c r="AK330" s="4">
        <v>35</v>
      </c>
      <c r="AL330" s="4">
        <v>12</v>
      </c>
      <c r="AM330" s="4">
        <v>86</v>
      </c>
      <c r="AN330" s="4">
        <v>516</v>
      </c>
      <c r="AO330" s="4">
        <v>33</v>
      </c>
      <c r="AP330" s="4">
        <v>69</v>
      </c>
      <c r="AQ330" s="4">
        <v>53</v>
      </c>
      <c r="AR330" s="4">
        <v>32</v>
      </c>
      <c r="AS330" s="4">
        <v>4</v>
      </c>
      <c r="AT330" s="4">
        <v>9</v>
      </c>
      <c r="AU330" s="4">
        <v>6</v>
      </c>
      <c r="AV330" s="4">
        <v>11</v>
      </c>
      <c r="AW330" s="4">
        <v>74</v>
      </c>
      <c r="AX330" s="4">
        <v>37</v>
      </c>
      <c r="AY330" s="4">
        <v>11</v>
      </c>
      <c r="AZ330" s="4">
        <v>4</v>
      </c>
      <c r="BA330" s="4">
        <v>21</v>
      </c>
      <c r="BB330" s="4">
        <v>23</v>
      </c>
      <c r="BC330" s="4">
        <v>68</v>
      </c>
      <c r="BD330" s="4">
        <v>25</v>
      </c>
      <c r="BE330" s="4">
        <v>159</v>
      </c>
      <c r="BF330" s="4">
        <v>13</v>
      </c>
      <c r="BG330" s="4">
        <v>19</v>
      </c>
      <c r="BH330" s="4">
        <v>65</v>
      </c>
      <c r="BI330" s="4">
        <v>78</v>
      </c>
      <c r="BJ330" s="4">
        <v>13</v>
      </c>
      <c r="BK330" s="4">
        <v>74</v>
      </c>
    </row>
    <row r="331" spans="1:63" s="1" customFormat="1" ht="9.9" customHeight="1" x14ac:dyDescent="0.2">
      <c r="A331" s="6" t="s">
        <v>15</v>
      </c>
      <c r="B331" s="10"/>
      <c r="C331" s="4">
        <v>41</v>
      </c>
      <c r="D331" s="4">
        <v>94</v>
      </c>
      <c r="E331" s="4">
        <v>50</v>
      </c>
      <c r="F331" s="4">
        <v>53296</v>
      </c>
      <c r="G331" s="4">
        <v>473</v>
      </c>
      <c r="H331" s="4">
        <v>183</v>
      </c>
      <c r="I331" s="4">
        <v>25</v>
      </c>
      <c r="J331" s="4">
        <v>56</v>
      </c>
      <c r="K331" s="4">
        <v>41</v>
      </c>
      <c r="L331" s="4">
        <v>19</v>
      </c>
      <c r="M331" s="4">
        <v>362</v>
      </c>
      <c r="N331" s="4">
        <v>4213</v>
      </c>
      <c r="O331" s="4">
        <v>314</v>
      </c>
      <c r="P331" s="4">
        <v>22</v>
      </c>
      <c r="Q331" s="4">
        <v>6598</v>
      </c>
      <c r="R331" s="4">
        <v>56</v>
      </c>
      <c r="S331" s="4">
        <v>81</v>
      </c>
      <c r="T331" s="4">
        <v>73</v>
      </c>
      <c r="U331" s="4">
        <v>34941</v>
      </c>
      <c r="V331" s="4">
        <v>638</v>
      </c>
      <c r="W331" s="4">
        <v>1059</v>
      </c>
      <c r="X331" s="4">
        <v>1382</v>
      </c>
      <c r="Y331" s="4">
        <v>543</v>
      </c>
      <c r="Z331" s="4">
        <v>218</v>
      </c>
      <c r="AA331" s="4">
        <v>42</v>
      </c>
      <c r="AB331" s="4">
        <v>34896</v>
      </c>
      <c r="AC331" s="4">
        <v>146</v>
      </c>
      <c r="AD331" s="4">
        <v>414</v>
      </c>
      <c r="AE331" s="4">
        <v>94</v>
      </c>
      <c r="AF331" s="4">
        <v>51964</v>
      </c>
      <c r="AG331" s="4">
        <v>231</v>
      </c>
      <c r="AH331" s="4">
        <v>237</v>
      </c>
      <c r="AI331" s="4">
        <v>392</v>
      </c>
      <c r="AJ331" s="4">
        <v>152</v>
      </c>
      <c r="AK331" s="4">
        <v>78</v>
      </c>
      <c r="AL331" s="4">
        <v>28</v>
      </c>
      <c r="AM331" s="4">
        <v>151</v>
      </c>
      <c r="AN331" s="4">
        <v>903</v>
      </c>
      <c r="AO331" s="4">
        <v>57</v>
      </c>
      <c r="AP331" s="4">
        <v>131</v>
      </c>
      <c r="AQ331" s="4">
        <v>81</v>
      </c>
      <c r="AR331" s="4">
        <v>49</v>
      </c>
      <c r="AS331" s="4">
        <v>8</v>
      </c>
      <c r="AT331" s="4">
        <v>15</v>
      </c>
      <c r="AU331" s="4">
        <v>14</v>
      </c>
      <c r="AV331" s="4">
        <v>22</v>
      </c>
      <c r="AW331" s="4">
        <v>122</v>
      </c>
      <c r="AX331" s="4">
        <v>67</v>
      </c>
      <c r="AY331" s="4">
        <v>14</v>
      </c>
      <c r="AZ331" s="4">
        <v>8</v>
      </c>
      <c r="BA331" s="4">
        <v>31</v>
      </c>
      <c r="BB331" s="4">
        <v>144</v>
      </c>
      <c r="BC331" s="4">
        <v>163</v>
      </c>
      <c r="BD331" s="4">
        <v>47</v>
      </c>
      <c r="BE331" s="4">
        <v>169</v>
      </c>
      <c r="BF331" s="4">
        <v>18</v>
      </c>
      <c r="BG331" s="4">
        <v>24</v>
      </c>
      <c r="BH331" s="4">
        <v>102</v>
      </c>
      <c r="BI331" s="4">
        <v>119</v>
      </c>
      <c r="BJ331" s="4">
        <v>27</v>
      </c>
      <c r="BK331" s="4">
        <v>107</v>
      </c>
    </row>
    <row r="332" spans="1:63" s="7" customFormat="1" ht="9.9" customHeight="1" x14ac:dyDescent="0.2">
      <c r="B332" s="11" t="s">
        <v>16</v>
      </c>
      <c r="C332" s="8">
        <f t="shared" ref="C332:AH332" si="94">C331/ 196383</f>
        <v>2.087757086916892E-4</v>
      </c>
      <c r="D332" s="8">
        <f t="shared" si="94"/>
        <v>4.7865650285411668E-4</v>
      </c>
      <c r="E332" s="8">
        <f t="shared" si="94"/>
        <v>2.5460452279474295E-4</v>
      </c>
      <c r="F332" s="8">
        <f t="shared" si="94"/>
        <v>0.27138805293737239</v>
      </c>
      <c r="G332" s="8">
        <f t="shared" si="94"/>
        <v>2.4085587856382679E-3</v>
      </c>
      <c r="H332" s="8">
        <f t="shared" si="94"/>
        <v>9.3185255342875914E-4</v>
      </c>
      <c r="I332" s="8">
        <f t="shared" si="94"/>
        <v>1.2730226139737148E-4</v>
      </c>
      <c r="J332" s="8">
        <f t="shared" si="94"/>
        <v>2.8515706553011207E-4</v>
      </c>
      <c r="K332" s="8">
        <f t="shared" si="94"/>
        <v>2.087757086916892E-4</v>
      </c>
      <c r="L332" s="8">
        <f t="shared" si="94"/>
        <v>9.6749718662002309E-5</v>
      </c>
      <c r="M332" s="8">
        <f t="shared" si="94"/>
        <v>1.8433367450339387E-3</v>
      </c>
      <c r="N332" s="8">
        <f t="shared" si="94"/>
        <v>2.1452977090685037E-2</v>
      </c>
      <c r="O332" s="8">
        <f t="shared" si="94"/>
        <v>1.5989164031509856E-3</v>
      </c>
      <c r="P332" s="8">
        <f t="shared" si="94"/>
        <v>1.1202599002968689E-4</v>
      </c>
      <c r="Q332" s="8">
        <f t="shared" si="94"/>
        <v>3.3597612827994276E-2</v>
      </c>
      <c r="R332" s="8">
        <f t="shared" si="94"/>
        <v>2.8515706553011207E-4</v>
      </c>
      <c r="S332" s="8">
        <f t="shared" si="94"/>
        <v>4.1245932692748351E-4</v>
      </c>
      <c r="T332" s="8">
        <f t="shared" si="94"/>
        <v>3.7172260328032468E-4</v>
      </c>
      <c r="U332" s="8">
        <f t="shared" si="94"/>
        <v>0.17792273261942226</v>
      </c>
      <c r="V332" s="8">
        <f t="shared" si="94"/>
        <v>3.2487537108609197E-3</v>
      </c>
      <c r="W332" s="8">
        <f t="shared" si="94"/>
        <v>5.3925237927926551E-3</v>
      </c>
      <c r="X332" s="8">
        <f t="shared" si="94"/>
        <v>7.0372690100466949E-3</v>
      </c>
      <c r="Y332" s="8">
        <f t="shared" si="94"/>
        <v>2.7650051175509083E-3</v>
      </c>
      <c r="Z332" s="8">
        <f t="shared" si="94"/>
        <v>1.1100757193850791E-3</v>
      </c>
      <c r="AA332" s="8">
        <f t="shared" si="94"/>
        <v>2.1386779914758406E-4</v>
      </c>
      <c r="AB332" s="8">
        <f t="shared" si="94"/>
        <v>0.17769358854890699</v>
      </c>
      <c r="AC332" s="8">
        <f t="shared" si="94"/>
        <v>7.4344520656064936E-4</v>
      </c>
      <c r="AD332" s="8">
        <f t="shared" si="94"/>
        <v>2.1081254487404716E-3</v>
      </c>
      <c r="AE332" s="8">
        <f t="shared" si="94"/>
        <v>4.7865650285411668E-4</v>
      </c>
      <c r="AF332" s="8">
        <f t="shared" si="94"/>
        <v>0.26460538845012044</v>
      </c>
      <c r="AG332" s="8">
        <f t="shared" si="94"/>
        <v>1.1762728953117123E-3</v>
      </c>
      <c r="AH332" s="8">
        <f t="shared" si="94"/>
        <v>1.2068254380470814E-3</v>
      </c>
      <c r="AI332" s="8">
        <f t="shared" ref="AI332:BK332" si="95">AI331/ 196383</f>
        <v>1.9960994587107845E-3</v>
      </c>
      <c r="AJ332" s="8">
        <f t="shared" si="95"/>
        <v>7.7399774929601847E-4</v>
      </c>
      <c r="AK332" s="8">
        <f t="shared" si="95"/>
        <v>3.9718305555979896E-4</v>
      </c>
      <c r="AL332" s="8">
        <f t="shared" si="95"/>
        <v>1.4257853276505603E-4</v>
      </c>
      <c r="AM332" s="8">
        <f t="shared" si="95"/>
        <v>7.6890565884012358E-4</v>
      </c>
      <c r="AN332" s="8">
        <f t="shared" si="95"/>
        <v>4.5981576816730568E-3</v>
      </c>
      <c r="AO332" s="8">
        <f t="shared" si="95"/>
        <v>2.9024915598600695E-4</v>
      </c>
      <c r="AP332" s="8">
        <f t="shared" si="95"/>
        <v>6.6706384972222647E-4</v>
      </c>
      <c r="AQ332" s="8">
        <f t="shared" si="95"/>
        <v>4.1245932692748351E-4</v>
      </c>
      <c r="AR332" s="8">
        <f t="shared" si="95"/>
        <v>2.4951243233884806E-4</v>
      </c>
      <c r="AS332" s="8">
        <f t="shared" si="95"/>
        <v>4.0736723647158869E-5</v>
      </c>
      <c r="AT332" s="8">
        <f t="shared" si="95"/>
        <v>7.6381356838422878E-5</v>
      </c>
      <c r="AU332" s="8">
        <f t="shared" si="95"/>
        <v>7.1289266382528016E-5</v>
      </c>
      <c r="AV332" s="8">
        <f t="shared" si="95"/>
        <v>1.1202599002968689E-4</v>
      </c>
      <c r="AW332" s="8">
        <f t="shared" si="95"/>
        <v>6.2123503561917269E-4</v>
      </c>
      <c r="AX332" s="8">
        <f t="shared" si="95"/>
        <v>3.4117006054495551E-4</v>
      </c>
      <c r="AY332" s="8">
        <f t="shared" si="95"/>
        <v>7.1289266382528016E-5</v>
      </c>
      <c r="AZ332" s="8">
        <f t="shared" si="95"/>
        <v>4.0736723647158869E-5</v>
      </c>
      <c r="BA332" s="8">
        <f t="shared" si="95"/>
        <v>1.5785480413274062E-4</v>
      </c>
      <c r="BB332" s="8">
        <f t="shared" si="95"/>
        <v>7.3326102564885958E-4</v>
      </c>
      <c r="BC332" s="8">
        <f t="shared" si="95"/>
        <v>8.3001074431086192E-4</v>
      </c>
      <c r="BD332" s="8">
        <f t="shared" si="95"/>
        <v>2.3932825142705834E-4</v>
      </c>
      <c r="BE332" s="8">
        <f t="shared" si="95"/>
        <v>8.6056328704623114E-4</v>
      </c>
      <c r="BF332" s="8">
        <f t="shared" si="95"/>
        <v>9.1657628206107448E-5</v>
      </c>
      <c r="BG332" s="8">
        <f t="shared" si="95"/>
        <v>1.2221017094147661E-4</v>
      </c>
      <c r="BH332" s="8">
        <f t="shared" si="95"/>
        <v>5.1939322650127557E-4</v>
      </c>
      <c r="BI332" s="8">
        <f t="shared" si="95"/>
        <v>6.0595876425148813E-4</v>
      </c>
      <c r="BJ332" s="8">
        <f t="shared" si="95"/>
        <v>1.3748644230916117E-4</v>
      </c>
      <c r="BK332" s="8">
        <f t="shared" si="95"/>
        <v>5.4485367878074991E-4</v>
      </c>
    </row>
    <row r="333" spans="1:63" s="1" customFormat="1" ht="5.0999999999999996" customHeight="1" x14ac:dyDescent="0.2">
      <c r="B333" s="1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 s="1" customFormat="1" ht="9.9" customHeight="1" x14ac:dyDescent="0.2">
      <c r="A334" s="3" t="s">
        <v>113</v>
      </c>
      <c r="B334" s="1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 s="1" customFormat="1" ht="9.9" customHeight="1" x14ac:dyDescent="0.2">
      <c r="B335" s="10" t="s">
        <v>101</v>
      </c>
      <c r="C335" s="4">
        <v>2</v>
      </c>
      <c r="D335" s="4">
        <v>8</v>
      </c>
      <c r="E335" s="4">
        <v>4</v>
      </c>
      <c r="F335" s="4">
        <v>8956</v>
      </c>
      <c r="G335" s="4">
        <v>31</v>
      </c>
      <c r="H335" s="4">
        <v>48</v>
      </c>
      <c r="I335" s="4">
        <v>1</v>
      </c>
      <c r="J335" s="4">
        <v>2</v>
      </c>
      <c r="K335" s="4">
        <v>3</v>
      </c>
      <c r="L335" s="4">
        <v>1</v>
      </c>
      <c r="M335" s="4">
        <v>72</v>
      </c>
      <c r="N335" s="4">
        <v>1265</v>
      </c>
      <c r="O335" s="4">
        <v>6</v>
      </c>
      <c r="P335" s="4">
        <v>2</v>
      </c>
      <c r="Q335" s="4">
        <v>1435</v>
      </c>
      <c r="R335" s="4">
        <v>7</v>
      </c>
      <c r="S335" s="4">
        <v>15</v>
      </c>
      <c r="T335" s="4">
        <v>2</v>
      </c>
      <c r="U335" s="4">
        <v>6800</v>
      </c>
      <c r="V335" s="4">
        <v>58</v>
      </c>
      <c r="W335" s="4">
        <v>124</v>
      </c>
      <c r="X335" s="4">
        <v>175</v>
      </c>
      <c r="Y335" s="4">
        <v>125</v>
      </c>
      <c r="Z335" s="4">
        <v>9</v>
      </c>
      <c r="AA335" s="4">
        <v>0</v>
      </c>
      <c r="AB335" s="4">
        <v>4950</v>
      </c>
      <c r="AC335" s="4">
        <v>11</v>
      </c>
      <c r="AD335" s="4">
        <v>84</v>
      </c>
      <c r="AE335" s="4">
        <v>16</v>
      </c>
      <c r="AF335" s="4">
        <v>19608</v>
      </c>
      <c r="AG335" s="4">
        <v>41</v>
      </c>
      <c r="AH335" s="4">
        <v>23</v>
      </c>
      <c r="AI335" s="4">
        <v>37</v>
      </c>
      <c r="AJ335" s="4">
        <v>33</v>
      </c>
      <c r="AK335" s="4">
        <v>13</v>
      </c>
      <c r="AL335" s="4">
        <v>9</v>
      </c>
      <c r="AM335" s="4">
        <v>28</v>
      </c>
      <c r="AN335" s="4">
        <v>83</v>
      </c>
      <c r="AO335" s="4">
        <v>9</v>
      </c>
      <c r="AP335" s="4">
        <v>27</v>
      </c>
      <c r="AQ335" s="4">
        <v>15</v>
      </c>
      <c r="AR335" s="4">
        <v>4</v>
      </c>
      <c r="AS335" s="4">
        <v>1</v>
      </c>
      <c r="AT335" s="4">
        <v>2</v>
      </c>
      <c r="AU335" s="4">
        <v>1</v>
      </c>
      <c r="AV335" s="4">
        <v>7</v>
      </c>
      <c r="AW335" s="4">
        <v>27</v>
      </c>
      <c r="AX335" s="4">
        <v>11</v>
      </c>
      <c r="AY335" s="4">
        <v>2</v>
      </c>
      <c r="AZ335" s="4">
        <v>0</v>
      </c>
      <c r="BA335" s="4">
        <v>4</v>
      </c>
      <c r="BB335" s="4">
        <v>5</v>
      </c>
      <c r="BC335" s="4">
        <v>6</v>
      </c>
      <c r="BD335" s="4">
        <v>5</v>
      </c>
      <c r="BE335" s="4">
        <v>3</v>
      </c>
      <c r="BF335" s="4">
        <v>9</v>
      </c>
      <c r="BG335" s="4">
        <v>1</v>
      </c>
      <c r="BH335" s="4">
        <v>5</v>
      </c>
      <c r="BI335" s="4">
        <v>4</v>
      </c>
      <c r="BJ335" s="4">
        <v>2</v>
      </c>
      <c r="BK335" s="4">
        <v>20</v>
      </c>
    </row>
    <row r="336" spans="1:63" s="1" customFormat="1" ht="9.9" customHeight="1" x14ac:dyDescent="0.2">
      <c r="B336" s="10" t="s">
        <v>112</v>
      </c>
      <c r="C336" s="4">
        <v>29</v>
      </c>
      <c r="D336" s="4">
        <v>50</v>
      </c>
      <c r="E336" s="4">
        <v>15</v>
      </c>
      <c r="F336" s="4">
        <v>49883</v>
      </c>
      <c r="G336" s="4">
        <v>429</v>
      </c>
      <c r="H336" s="4">
        <v>252</v>
      </c>
      <c r="I336" s="4">
        <v>18</v>
      </c>
      <c r="J336" s="4">
        <v>30</v>
      </c>
      <c r="K336" s="4">
        <v>38</v>
      </c>
      <c r="L336" s="4">
        <v>8</v>
      </c>
      <c r="M336" s="4">
        <v>662</v>
      </c>
      <c r="N336" s="4">
        <v>6959</v>
      </c>
      <c r="O336" s="4">
        <v>65</v>
      </c>
      <c r="P336" s="4">
        <v>22</v>
      </c>
      <c r="Q336" s="4">
        <v>6712</v>
      </c>
      <c r="R336" s="4">
        <v>56</v>
      </c>
      <c r="S336" s="4">
        <v>164</v>
      </c>
      <c r="T336" s="4">
        <v>100</v>
      </c>
      <c r="U336" s="4">
        <v>39159</v>
      </c>
      <c r="V336" s="4">
        <v>651</v>
      </c>
      <c r="W336" s="4">
        <v>890</v>
      </c>
      <c r="X336" s="4">
        <v>985</v>
      </c>
      <c r="Y336" s="4">
        <v>599</v>
      </c>
      <c r="Z336" s="4">
        <v>88</v>
      </c>
      <c r="AA336" s="4">
        <v>53</v>
      </c>
      <c r="AB336" s="4">
        <v>14021</v>
      </c>
      <c r="AC336" s="4">
        <v>64</v>
      </c>
      <c r="AD336" s="4">
        <v>630</v>
      </c>
      <c r="AE336" s="4">
        <v>76</v>
      </c>
      <c r="AF336" s="4">
        <v>62399</v>
      </c>
      <c r="AG336" s="4">
        <v>157</v>
      </c>
      <c r="AH336" s="4">
        <v>207</v>
      </c>
      <c r="AI336" s="4">
        <v>328</v>
      </c>
      <c r="AJ336" s="4">
        <v>218</v>
      </c>
      <c r="AK336" s="4">
        <v>61</v>
      </c>
      <c r="AL336" s="4">
        <v>26</v>
      </c>
      <c r="AM336" s="4">
        <v>171</v>
      </c>
      <c r="AN336" s="4">
        <v>508</v>
      </c>
      <c r="AO336" s="4">
        <v>69</v>
      </c>
      <c r="AP336" s="4">
        <v>102</v>
      </c>
      <c r="AQ336" s="4">
        <v>117</v>
      </c>
      <c r="AR336" s="4">
        <v>19</v>
      </c>
      <c r="AS336" s="4">
        <v>6</v>
      </c>
      <c r="AT336" s="4">
        <v>12</v>
      </c>
      <c r="AU336" s="4">
        <v>13</v>
      </c>
      <c r="AV336" s="4">
        <v>30</v>
      </c>
      <c r="AW336" s="4">
        <v>150</v>
      </c>
      <c r="AX336" s="4">
        <v>60</v>
      </c>
      <c r="AY336" s="4">
        <v>19</v>
      </c>
      <c r="AZ336" s="4">
        <v>4</v>
      </c>
      <c r="BA336" s="4">
        <v>45</v>
      </c>
      <c r="BB336" s="4">
        <v>40</v>
      </c>
      <c r="BC336" s="4">
        <v>134</v>
      </c>
      <c r="BD336" s="4">
        <v>38</v>
      </c>
      <c r="BE336" s="4">
        <v>348</v>
      </c>
      <c r="BF336" s="4">
        <v>50</v>
      </c>
      <c r="BG336" s="4">
        <v>34</v>
      </c>
      <c r="BH336" s="4">
        <v>83</v>
      </c>
      <c r="BI336" s="4">
        <v>99</v>
      </c>
      <c r="BJ336" s="4">
        <v>29</v>
      </c>
      <c r="BK336" s="4">
        <v>91</v>
      </c>
    </row>
    <row r="337" spans="1:63" s="1" customFormat="1" ht="9.9" customHeight="1" x14ac:dyDescent="0.2">
      <c r="A337" s="6" t="s">
        <v>15</v>
      </c>
      <c r="B337" s="10"/>
      <c r="C337" s="4">
        <v>31</v>
      </c>
      <c r="D337" s="4">
        <v>58</v>
      </c>
      <c r="E337" s="4">
        <v>19</v>
      </c>
      <c r="F337" s="4">
        <v>58839</v>
      </c>
      <c r="G337" s="4">
        <v>460</v>
      </c>
      <c r="H337" s="4">
        <v>300</v>
      </c>
      <c r="I337" s="4">
        <v>19</v>
      </c>
      <c r="J337" s="4">
        <v>32</v>
      </c>
      <c r="K337" s="4">
        <v>41</v>
      </c>
      <c r="L337" s="4">
        <v>9</v>
      </c>
      <c r="M337" s="4">
        <v>734</v>
      </c>
      <c r="N337" s="4">
        <v>8224</v>
      </c>
      <c r="O337" s="4">
        <v>71</v>
      </c>
      <c r="P337" s="4">
        <v>24</v>
      </c>
      <c r="Q337" s="4">
        <v>8147</v>
      </c>
      <c r="R337" s="4">
        <v>63</v>
      </c>
      <c r="S337" s="4">
        <v>179</v>
      </c>
      <c r="T337" s="4">
        <v>102</v>
      </c>
      <c r="U337" s="4">
        <v>45959</v>
      </c>
      <c r="V337" s="4">
        <v>709</v>
      </c>
      <c r="W337" s="4">
        <v>1014</v>
      </c>
      <c r="X337" s="4">
        <v>1160</v>
      </c>
      <c r="Y337" s="4">
        <v>724</v>
      </c>
      <c r="Z337" s="4">
        <v>97</v>
      </c>
      <c r="AA337" s="4">
        <v>53</v>
      </c>
      <c r="AB337" s="4">
        <v>18971</v>
      </c>
      <c r="AC337" s="4">
        <v>75</v>
      </c>
      <c r="AD337" s="4">
        <v>714</v>
      </c>
      <c r="AE337" s="4">
        <v>92</v>
      </c>
      <c r="AF337" s="4">
        <v>82007</v>
      </c>
      <c r="AG337" s="4">
        <v>198</v>
      </c>
      <c r="AH337" s="4">
        <v>230</v>
      </c>
      <c r="AI337" s="4">
        <v>365</v>
      </c>
      <c r="AJ337" s="4">
        <v>251</v>
      </c>
      <c r="AK337" s="4">
        <v>74</v>
      </c>
      <c r="AL337" s="4">
        <v>35</v>
      </c>
      <c r="AM337" s="4">
        <v>199</v>
      </c>
      <c r="AN337" s="4">
        <v>591</v>
      </c>
      <c r="AO337" s="4">
        <v>78</v>
      </c>
      <c r="AP337" s="4">
        <v>129</v>
      </c>
      <c r="AQ337" s="4">
        <v>132</v>
      </c>
      <c r="AR337" s="4">
        <v>23</v>
      </c>
      <c r="AS337" s="4">
        <v>7</v>
      </c>
      <c r="AT337" s="4">
        <v>14</v>
      </c>
      <c r="AU337" s="4">
        <v>14</v>
      </c>
      <c r="AV337" s="4">
        <v>37</v>
      </c>
      <c r="AW337" s="4">
        <v>177</v>
      </c>
      <c r="AX337" s="4">
        <v>71</v>
      </c>
      <c r="AY337" s="4">
        <v>21</v>
      </c>
      <c r="AZ337" s="4">
        <v>4</v>
      </c>
      <c r="BA337" s="4">
        <v>49</v>
      </c>
      <c r="BB337" s="4">
        <v>45</v>
      </c>
      <c r="BC337" s="4">
        <v>140</v>
      </c>
      <c r="BD337" s="4">
        <v>43</v>
      </c>
      <c r="BE337" s="4">
        <v>351</v>
      </c>
      <c r="BF337" s="4">
        <v>59</v>
      </c>
      <c r="BG337" s="4">
        <v>35</v>
      </c>
      <c r="BH337" s="4">
        <v>88</v>
      </c>
      <c r="BI337" s="4">
        <v>103</v>
      </c>
      <c r="BJ337" s="4">
        <v>31</v>
      </c>
      <c r="BK337" s="4">
        <v>111</v>
      </c>
    </row>
    <row r="338" spans="1:63" s="7" customFormat="1" ht="9.9" customHeight="1" x14ac:dyDescent="0.2">
      <c r="B338" s="11" t="s">
        <v>16</v>
      </c>
      <c r="C338" s="8">
        <f t="shared" ref="C338:AH338" si="96">C337/ 232989</f>
        <v>1.3305349179575001E-4</v>
      </c>
      <c r="D338" s="8">
        <f t="shared" si="96"/>
        <v>2.4893879110172583E-4</v>
      </c>
      <c r="E338" s="8">
        <f t="shared" si="96"/>
        <v>8.1548914326427422E-5</v>
      </c>
      <c r="F338" s="8">
        <f t="shared" si="96"/>
        <v>0.25253981947645598</v>
      </c>
      <c r="G338" s="8">
        <f t="shared" si="96"/>
        <v>1.9743421363240324E-3</v>
      </c>
      <c r="H338" s="8">
        <f t="shared" si="96"/>
        <v>1.2876144367330647E-3</v>
      </c>
      <c r="I338" s="8">
        <f t="shared" si="96"/>
        <v>8.1548914326427422E-5</v>
      </c>
      <c r="J338" s="8">
        <f t="shared" si="96"/>
        <v>1.3734553991819358E-4</v>
      </c>
      <c r="K338" s="8">
        <f t="shared" si="96"/>
        <v>1.7597397302018551E-4</v>
      </c>
      <c r="L338" s="8">
        <f t="shared" si="96"/>
        <v>3.8628433101991936E-5</v>
      </c>
      <c r="M338" s="8">
        <f t="shared" si="96"/>
        <v>3.1503633218735649E-3</v>
      </c>
      <c r="N338" s="8">
        <f t="shared" si="96"/>
        <v>3.5297803758975746E-2</v>
      </c>
      <c r="O338" s="8">
        <f t="shared" si="96"/>
        <v>3.0473541669349198E-4</v>
      </c>
      <c r="P338" s="8">
        <f t="shared" si="96"/>
        <v>1.0300915493864517E-4</v>
      </c>
      <c r="Q338" s="8">
        <f t="shared" si="96"/>
        <v>3.4967316053547595E-2</v>
      </c>
      <c r="R338" s="8">
        <f t="shared" si="96"/>
        <v>2.7039903171394359E-4</v>
      </c>
      <c r="S338" s="8">
        <f t="shared" si="96"/>
        <v>7.6827661391739525E-4</v>
      </c>
      <c r="T338" s="8">
        <f t="shared" si="96"/>
        <v>4.37788908489242E-4</v>
      </c>
      <c r="U338" s="8">
        <f t="shared" si="96"/>
        <v>0.19725823965938305</v>
      </c>
      <c r="V338" s="8">
        <f t="shared" si="96"/>
        <v>3.0430621188124759E-3</v>
      </c>
      <c r="W338" s="8">
        <f t="shared" si="96"/>
        <v>4.3521367961577581E-3</v>
      </c>
      <c r="X338" s="8">
        <f t="shared" si="96"/>
        <v>4.9787758220345164E-3</v>
      </c>
      <c r="Y338" s="8">
        <f t="shared" si="96"/>
        <v>3.1074428406491295E-3</v>
      </c>
      <c r="Z338" s="8">
        <f t="shared" si="96"/>
        <v>4.1632866787702424E-4</v>
      </c>
      <c r="AA338" s="8">
        <f t="shared" si="96"/>
        <v>2.274785504895081E-4</v>
      </c>
      <c r="AB338" s="8">
        <f t="shared" si="96"/>
        <v>8.1424444930876569E-2</v>
      </c>
      <c r="AC338" s="8">
        <f t="shared" si="96"/>
        <v>3.2190360918326618E-4</v>
      </c>
      <c r="AD338" s="8">
        <f t="shared" si="96"/>
        <v>3.0645223594246941E-3</v>
      </c>
      <c r="AE338" s="8">
        <f t="shared" si="96"/>
        <v>3.9486842726480648E-4</v>
      </c>
      <c r="AF338" s="8">
        <f t="shared" si="96"/>
        <v>0.3519779903772281</v>
      </c>
      <c r="AG338" s="8">
        <f t="shared" si="96"/>
        <v>8.4982552824382272E-4</v>
      </c>
      <c r="AH338" s="8">
        <f t="shared" si="96"/>
        <v>9.8717106816201619E-4</v>
      </c>
      <c r="AI338" s="8">
        <f t="shared" ref="AI338:BK338" si="97">AI337/ 232989</f>
        <v>1.5665975646918953E-3</v>
      </c>
      <c r="AJ338" s="8">
        <f t="shared" si="97"/>
        <v>1.0773040787333307E-3</v>
      </c>
      <c r="AK338" s="8">
        <f t="shared" si="97"/>
        <v>3.1761156106082262E-4</v>
      </c>
      <c r="AL338" s="8">
        <f t="shared" si="97"/>
        <v>1.5022168428552421E-4</v>
      </c>
      <c r="AM338" s="8">
        <f t="shared" si="97"/>
        <v>8.5411757636626618E-4</v>
      </c>
      <c r="AN338" s="8">
        <f t="shared" si="97"/>
        <v>2.5366004403641375E-3</v>
      </c>
      <c r="AO338" s="8">
        <f t="shared" si="97"/>
        <v>3.3477975355059681E-4</v>
      </c>
      <c r="AP338" s="8">
        <f t="shared" si="97"/>
        <v>5.5367420779521776E-4</v>
      </c>
      <c r="AQ338" s="8">
        <f t="shared" si="97"/>
        <v>5.6655035216254845E-4</v>
      </c>
      <c r="AR338" s="8">
        <f t="shared" si="97"/>
        <v>9.8717106816201619E-5</v>
      </c>
      <c r="AS338" s="8">
        <f t="shared" si="97"/>
        <v>3.0044336857104841E-5</v>
      </c>
      <c r="AT338" s="8">
        <f t="shared" si="97"/>
        <v>6.0088673714209683E-5</v>
      </c>
      <c r="AU338" s="8">
        <f t="shared" si="97"/>
        <v>6.0088673714209683E-5</v>
      </c>
      <c r="AV338" s="8">
        <f t="shared" si="97"/>
        <v>1.5880578053041131E-4</v>
      </c>
      <c r="AW338" s="8">
        <f t="shared" si="97"/>
        <v>7.5969251767250812E-4</v>
      </c>
      <c r="AX338" s="8">
        <f t="shared" si="97"/>
        <v>3.0473541669349198E-4</v>
      </c>
      <c r="AY338" s="8">
        <f t="shared" si="97"/>
        <v>9.0133010571314521E-5</v>
      </c>
      <c r="AZ338" s="8">
        <f t="shared" si="97"/>
        <v>1.7168192489774197E-5</v>
      </c>
      <c r="BA338" s="8">
        <f t="shared" si="97"/>
        <v>2.103103579997339E-4</v>
      </c>
      <c r="BB338" s="8">
        <f t="shared" si="97"/>
        <v>1.931421655099597E-4</v>
      </c>
      <c r="BC338" s="8">
        <f t="shared" si="97"/>
        <v>6.0088673714209684E-4</v>
      </c>
      <c r="BD338" s="8">
        <f t="shared" si="97"/>
        <v>1.845580692650726E-4</v>
      </c>
      <c r="BE338" s="8">
        <f t="shared" si="97"/>
        <v>1.5065088909776857E-3</v>
      </c>
      <c r="BF338" s="8">
        <f t="shared" si="97"/>
        <v>2.5323083922416939E-4</v>
      </c>
      <c r="BG338" s="8">
        <f t="shared" si="97"/>
        <v>1.5022168428552421E-4</v>
      </c>
      <c r="BH338" s="8">
        <f t="shared" si="97"/>
        <v>3.7770023477503228E-4</v>
      </c>
      <c r="BI338" s="8">
        <f t="shared" si="97"/>
        <v>4.420809566116855E-4</v>
      </c>
      <c r="BJ338" s="8">
        <f t="shared" si="97"/>
        <v>1.3305349179575001E-4</v>
      </c>
      <c r="BK338" s="8">
        <f t="shared" si="97"/>
        <v>4.764173415912339E-4</v>
      </c>
    </row>
    <row r="339" spans="1:63" s="1" customFormat="1" ht="5.0999999999999996" customHeight="1" x14ac:dyDescent="0.2">
      <c r="B339" s="1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 s="1" customFormat="1" ht="9.9" customHeight="1" x14ac:dyDescent="0.2">
      <c r="A340" s="3" t="s">
        <v>114</v>
      </c>
      <c r="B340" s="1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 s="1" customFormat="1" ht="9.9" customHeight="1" x14ac:dyDescent="0.2">
      <c r="B341" s="10" t="s">
        <v>112</v>
      </c>
      <c r="C341" s="4">
        <v>46</v>
      </c>
      <c r="D341" s="4">
        <v>78</v>
      </c>
      <c r="E341" s="4">
        <v>16</v>
      </c>
      <c r="F341" s="4">
        <v>56135</v>
      </c>
      <c r="G341" s="4">
        <v>577</v>
      </c>
      <c r="H341" s="4">
        <v>298</v>
      </c>
      <c r="I341" s="4">
        <v>31</v>
      </c>
      <c r="J341" s="4">
        <v>53</v>
      </c>
      <c r="K341" s="4">
        <v>69</v>
      </c>
      <c r="L341" s="4">
        <v>11</v>
      </c>
      <c r="M341" s="4">
        <v>652</v>
      </c>
      <c r="N341" s="4">
        <v>7771</v>
      </c>
      <c r="O341" s="4">
        <v>108</v>
      </c>
      <c r="P341" s="4">
        <v>27</v>
      </c>
      <c r="Q341" s="4">
        <v>9004</v>
      </c>
      <c r="R341" s="4">
        <v>87</v>
      </c>
      <c r="S341" s="4">
        <v>139</v>
      </c>
      <c r="T341" s="4">
        <v>147</v>
      </c>
      <c r="U341" s="4">
        <v>47939</v>
      </c>
      <c r="V341" s="4">
        <v>853</v>
      </c>
      <c r="W341" s="4">
        <v>1350</v>
      </c>
      <c r="X341" s="4">
        <v>1297</v>
      </c>
      <c r="Y341" s="4">
        <v>565</v>
      </c>
      <c r="Z341" s="4">
        <v>139</v>
      </c>
      <c r="AA341" s="4">
        <v>66</v>
      </c>
      <c r="AB341" s="4">
        <v>16632</v>
      </c>
      <c r="AC341" s="4">
        <v>121</v>
      </c>
      <c r="AD341" s="4">
        <v>939</v>
      </c>
      <c r="AE341" s="4">
        <v>89</v>
      </c>
      <c r="AF341" s="4">
        <v>70442</v>
      </c>
      <c r="AG341" s="4">
        <v>177</v>
      </c>
      <c r="AH341" s="4">
        <v>282</v>
      </c>
      <c r="AI341" s="4">
        <v>434</v>
      </c>
      <c r="AJ341" s="4">
        <v>271</v>
      </c>
      <c r="AK341" s="4">
        <v>89</v>
      </c>
      <c r="AL341" s="4">
        <v>23</v>
      </c>
      <c r="AM341" s="4">
        <v>207</v>
      </c>
      <c r="AN341" s="4">
        <v>809</v>
      </c>
      <c r="AO341" s="4">
        <v>89</v>
      </c>
      <c r="AP341" s="4">
        <v>157</v>
      </c>
      <c r="AQ341" s="4">
        <v>135</v>
      </c>
      <c r="AR341" s="4">
        <v>46</v>
      </c>
      <c r="AS341" s="4">
        <v>15</v>
      </c>
      <c r="AT341" s="4">
        <v>24</v>
      </c>
      <c r="AU341" s="4">
        <v>19</v>
      </c>
      <c r="AV341" s="4">
        <v>18</v>
      </c>
      <c r="AW341" s="4">
        <v>172</v>
      </c>
      <c r="AX341" s="4">
        <v>70</v>
      </c>
      <c r="AY341" s="4">
        <v>25</v>
      </c>
      <c r="AZ341" s="4">
        <v>13</v>
      </c>
      <c r="BA341" s="4">
        <v>59</v>
      </c>
      <c r="BB341" s="4">
        <v>51</v>
      </c>
      <c r="BC341" s="4">
        <v>183</v>
      </c>
      <c r="BD341" s="4">
        <v>66</v>
      </c>
      <c r="BE341" s="4">
        <v>382</v>
      </c>
      <c r="BF341" s="4">
        <v>61</v>
      </c>
      <c r="BG341" s="4">
        <v>51</v>
      </c>
      <c r="BH341" s="4">
        <v>116</v>
      </c>
      <c r="BI341" s="4">
        <v>128</v>
      </c>
      <c r="BJ341" s="4">
        <v>42</v>
      </c>
      <c r="BK341" s="4">
        <v>112</v>
      </c>
    </row>
    <row r="342" spans="1:63" s="1" customFormat="1" ht="9.9" customHeight="1" x14ac:dyDescent="0.2">
      <c r="A342" s="6" t="s">
        <v>15</v>
      </c>
      <c r="B342" s="10"/>
      <c r="C342" s="4">
        <v>46</v>
      </c>
      <c r="D342" s="4">
        <v>78</v>
      </c>
      <c r="E342" s="4">
        <v>16</v>
      </c>
      <c r="F342" s="4">
        <v>56135</v>
      </c>
      <c r="G342" s="4">
        <v>577</v>
      </c>
      <c r="H342" s="4">
        <v>298</v>
      </c>
      <c r="I342" s="4">
        <v>31</v>
      </c>
      <c r="J342" s="4">
        <v>53</v>
      </c>
      <c r="K342" s="4">
        <v>69</v>
      </c>
      <c r="L342" s="4">
        <v>11</v>
      </c>
      <c r="M342" s="4">
        <v>652</v>
      </c>
      <c r="N342" s="4">
        <v>7771</v>
      </c>
      <c r="O342" s="4">
        <v>108</v>
      </c>
      <c r="P342" s="4">
        <v>27</v>
      </c>
      <c r="Q342" s="4">
        <v>9004</v>
      </c>
      <c r="R342" s="4">
        <v>87</v>
      </c>
      <c r="S342" s="4">
        <v>139</v>
      </c>
      <c r="T342" s="4">
        <v>147</v>
      </c>
      <c r="U342" s="4">
        <v>47939</v>
      </c>
      <c r="V342" s="4">
        <v>853</v>
      </c>
      <c r="W342" s="4">
        <v>1350</v>
      </c>
      <c r="X342" s="4">
        <v>1297</v>
      </c>
      <c r="Y342" s="4">
        <v>565</v>
      </c>
      <c r="Z342" s="4">
        <v>139</v>
      </c>
      <c r="AA342" s="4">
        <v>66</v>
      </c>
      <c r="AB342" s="4">
        <v>16632</v>
      </c>
      <c r="AC342" s="4">
        <v>121</v>
      </c>
      <c r="AD342" s="4">
        <v>939</v>
      </c>
      <c r="AE342" s="4">
        <v>89</v>
      </c>
      <c r="AF342" s="4">
        <v>70442</v>
      </c>
      <c r="AG342" s="4">
        <v>177</v>
      </c>
      <c r="AH342" s="4">
        <v>282</v>
      </c>
      <c r="AI342" s="4">
        <v>434</v>
      </c>
      <c r="AJ342" s="4">
        <v>271</v>
      </c>
      <c r="AK342" s="4">
        <v>89</v>
      </c>
      <c r="AL342" s="4">
        <v>23</v>
      </c>
      <c r="AM342" s="4">
        <v>207</v>
      </c>
      <c r="AN342" s="4">
        <v>809</v>
      </c>
      <c r="AO342" s="4">
        <v>89</v>
      </c>
      <c r="AP342" s="4">
        <v>157</v>
      </c>
      <c r="AQ342" s="4">
        <v>135</v>
      </c>
      <c r="AR342" s="4">
        <v>46</v>
      </c>
      <c r="AS342" s="4">
        <v>15</v>
      </c>
      <c r="AT342" s="4">
        <v>24</v>
      </c>
      <c r="AU342" s="4">
        <v>19</v>
      </c>
      <c r="AV342" s="4">
        <v>18</v>
      </c>
      <c r="AW342" s="4">
        <v>172</v>
      </c>
      <c r="AX342" s="4">
        <v>70</v>
      </c>
      <c r="AY342" s="4">
        <v>25</v>
      </c>
      <c r="AZ342" s="4">
        <v>13</v>
      </c>
      <c r="BA342" s="4">
        <v>59</v>
      </c>
      <c r="BB342" s="4">
        <v>51</v>
      </c>
      <c r="BC342" s="4">
        <v>183</v>
      </c>
      <c r="BD342" s="4">
        <v>66</v>
      </c>
      <c r="BE342" s="4">
        <v>382</v>
      </c>
      <c r="BF342" s="4">
        <v>61</v>
      </c>
      <c r="BG342" s="4">
        <v>51</v>
      </c>
      <c r="BH342" s="4">
        <v>116</v>
      </c>
      <c r="BI342" s="4">
        <v>128</v>
      </c>
      <c r="BJ342" s="4">
        <v>42</v>
      </c>
      <c r="BK342" s="4">
        <v>112</v>
      </c>
    </row>
    <row r="343" spans="1:63" s="7" customFormat="1" ht="9.9" customHeight="1" x14ac:dyDescent="0.2">
      <c r="B343" s="11" t="s">
        <v>16</v>
      </c>
      <c r="C343" s="8">
        <f t="shared" ref="C343:AH343" si="98">C342/ 220455</f>
        <v>2.0865936358894105E-4</v>
      </c>
      <c r="D343" s="8">
        <f t="shared" si="98"/>
        <v>3.5381370347690007E-4</v>
      </c>
      <c r="E343" s="8">
        <f t="shared" si="98"/>
        <v>7.2577169943979496E-5</v>
      </c>
      <c r="F343" s="8">
        <f t="shared" si="98"/>
        <v>0.25463246467533057</v>
      </c>
      <c r="G343" s="8">
        <f t="shared" si="98"/>
        <v>2.6173141911047604E-3</v>
      </c>
      <c r="H343" s="8">
        <f t="shared" si="98"/>
        <v>1.3517497902066182E-3</v>
      </c>
      <c r="I343" s="8">
        <f t="shared" si="98"/>
        <v>1.4061826676646028E-4</v>
      </c>
      <c r="J343" s="8">
        <f t="shared" si="98"/>
        <v>2.4041187543943207E-4</v>
      </c>
      <c r="K343" s="8">
        <f t="shared" si="98"/>
        <v>3.1298904538341156E-4</v>
      </c>
      <c r="L343" s="8">
        <f t="shared" si="98"/>
        <v>4.9896804336485902E-5</v>
      </c>
      <c r="M343" s="8">
        <f t="shared" si="98"/>
        <v>2.9575196752171643E-3</v>
      </c>
      <c r="N343" s="8">
        <f t="shared" si="98"/>
        <v>3.5249824227166542E-2</v>
      </c>
      <c r="O343" s="8">
        <f t="shared" si="98"/>
        <v>4.8989589712186156E-4</v>
      </c>
      <c r="P343" s="8">
        <f t="shared" si="98"/>
        <v>1.2247397428046539E-4</v>
      </c>
      <c r="Q343" s="8">
        <f t="shared" si="98"/>
        <v>4.0842802385974465E-2</v>
      </c>
      <c r="R343" s="8">
        <f t="shared" si="98"/>
        <v>3.9463836157038854E-4</v>
      </c>
      <c r="S343" s="8">
        <f t="shared" si="98"/>
        <v>6.3051416388832185E-4</v>
      </c>
      <c r="T343" s="8">
        <f t="shared" si="98"/>
        <v>6.6680274886031163E-4</v>
      </c>
      <c r="U343" s="8">
        <f t="shared" si="98"/>
        <v>0.21745480937152706</v>
      </c>
      <c r="V343" s="8">
        <f t="shared" si="98"/>
        <v>3.8692703726384069E-3</v>
      </c>
      <c r="W343" s="8">
        <f t="shared" si="98"/>
        <v>6.1236987140232697E-3</v>
      </c>
      <c r="X343" s="8">
        <f t="shared" si="98"/>
        <v>5.8832868385838384E-3</v>
      </c>
      <c r="Y343" s="8">
        <f t="shared" si="98"/>
        <v>2.562881313646776E-3</v>
      </c>
      <c r="Z343" s="8">
        <f t="shared" si="98"/>
        <v>6.3051416388832185E-4</v>
      </c>
      <c r="AA343" s="8">
        <f t="shared" si="98"/>
        <v>2.993808260189154E-4</v>
      </c>
      <c r="AB343" s="8">
        <f t="shared" si="98"/>
        <v>7.5443968156766683E-2</v>
      </c>
      <c r="AC343" s="8">
        <f t="shared" si="98"/>
        <v>5.4886484770134492E-4</v>
      </c>
      <c r="AD343" s="8">
        <f t="shared" si="98"/>
        <v>4.2593726610872969E-3</v>
      </c>
      <c r="AE343" s="8">
        <f t="shared" si="98"/>
        <v>4.0371050781338596E-4</v>
      </c>
      <c r="AF343" s="8">
        <f t="shared" si="98"/>
        <v>0.31953006282461272</v>
      </c>
      <c r="AG343" s="8">
        <f t="shared" si="98"/>
        <v>8.0288494250527317E-4</v>
      </c>
      <c r="AH343" s="8">
        <f t="shared" si="98"/>
        <v>1.2791726202626386E-3</v>
      </c>
      <c r="AI343" s="8">
        <f t="shared" ref="AI343:BK343" si="99">AI342/ 220455</f>
        <v>1.9686557347304437E-3</v>
      </c>
      <c r="AJ343" s="8">
        <f t="shared" si="99"/>
        <v>1.2292758159261528E-3</v>
      </c>
      <c r="AK343" s="8">
        <f t="shared" si="99"/>
        <v>4.0371050781338596E-4</v>
      </c>
      <c r="AL343" s="8">
        <f t="shared" si="99"/>
        <v>1.0432968179447053E-4</v>
      </c>
      <c r="AM343" s="8">
        <f t="shared" si="99"/>
        <v>9.3896713615023472E-4</v>
      </c>
      <c r="AN343" s="8">
        <f t="shared" si="99"/>
        <v>3.6696831552924633E-3</v>
      </c>
      <c r="AO343" s="8">
        <f t="shared" si="99"/>
        <v>4.0371050781338596E-4</v>
      </c>
      <c r="AP343" s="8">
        <f t="shared" si="99"/>
        <v>7.1216348007529877E-4</v>
      </c>
      <c r="AQ343" s="8">
        <f t="shared" si="99"/>
        <v>6.1236987140232701E-4</v>
      </c>
      <c r="AR343" s="8">
        <f t="shared" si="99"/>
        <v>2.0865936358894105E-4</v>
      </c>
      <c r="AS343" s="8">
        <f t="shared" si="99"/>
        <v>6.8041096822480773E-5</v>
      </c>
      <c r="AT343" s="8">
        <f t="shared" si="99"/>
        <v>1.0886575491596925E-4</v>
      </c>
      <c r="AU343" s="8">
        <f t="shared" si="99"/>
        <v>8.618538930847565E-5</v>
      </c>
      <c r="AV343" s="8">
        <f t="shared" si="99"/>
        <v>8.1649316186976927E-5</v>
      </c>
      <c r="AW343" s="8">
        <f t="shared" si="99"/>
        <v>7.802045768977796E-4</v>
      </c>
      <c r="AX343" s="8">
        <f t="shared" si="99"/>
        <v>3.1752511850491029E-4</v>
      </c>
      <c r="AY343" s="8">
        <f t="shared" si="99"/>
        <v>1.1340182803746796E-4</v>
      </c>
      <c r="AZ343" s="8">
        <f t="shared" si="99"/>
        <v>5.8968950579483341E-5</v>
      </c>
      <c r="BA343" s="8">
        <f t="shared" si="99"/>
        <v>2.6762831416842441E-4</v>
      </c>
      <c r="BB343" s="8">
        <f t="shared" si="99"/>
        <v>2.3133972919643465E-4</v>
      </c>
      <c r="BC343" s="8">
        <f t="shared" si="99"/>
        <v>8.3010138123426548E-4</v>
      </c>
      <c r="BD343" s="8">
        <f t="shared" si="99"/>
        <v>2.993808260189154E-4</v>
      </c>
      <c r="BE343" s="8">
        <f t="shared" si="99"/>
        <v>1.7327799324125105E-3</v>
      </c>
      <c r="BF343" s="8">
        <f t="shared" si="99"/>
        <v>2.7670046041142183E-4</v>
      </c>
      <c r="BG343" s="8">
        <f t="shared" si="99"/>
        <v>2.3133972919643465E-4</v>
      </c>
      <c r="BH343" s="8">
        <f t="shared" si="99"/>
        <v>5.2618448209385135E-4</v>
      </c>
      <c r="BI343" s="8">
        <f t="shared" si="99"/>
        <v>5.8061735955183596E-4</v>
      </c>
      <c r="BJ343" s="8">
        <f t="shared" si="99"/>
        <v>1.9051507110294619E-4</v>
      </c>
      <c r="BK343" s="8">
        <f t="shared" si="99"/>
        <v>5.0804018960785651E-4</v>
      </c>
    </row>
    <row r="344" spans="1:63" s="1" customFormat="1" ht="5.0999999999999996" customHeight="1" x14ac:dyDescent="0.2">
      <c r="B344" s="1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 s="1" customFormat="1" ht="9.9" customHeight="1" x14ac:dyDescent="0.2">
      <c r="A345" s="3" t="s">
        <v>115</v>
      </c>
      <c r="B345" s="1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 s="1" customFormat="1" ht="9.9" customHeight="1" x14ac:dyDescent="0.2">
      <c r="B346" s="10" t="s">
        <v>112</v>
      </c>
      <c r="C346" s="4">
        <v>58</v>
      </c>
      <c r="D346" s="4">
        <v>96</v>
      </c>
      <c r="E346" s="4">
        <v>26</v>
      </c>
      <c r="F346" s="4">
        <v>54597</v>
      </c>
      <c r="G346" s="4">
        <v>784</v>
      </c>
      <c r="H346" s="4">
        <v>422</v>
      </c>
      <c r="I346" s="4">
        <v>35</v>
      </c>
      <c r="J346" s="4">
        <v>60</v>
      </c>
      <c r="K346" s="4">
        <v>99</v>
      </c>
      <c r="L346" s="4">
        <v>5</v>
      </c>
      <c r="M346" s="4">
        <v>218</v>
      </c>
      <c r="N346" s="4">
        <v>5755</v>
      </c>
      <c r="O346" s="4">
        <v>123</v>
      </c>
      <c r="P346" s="4">
        <v>28</v>
      </c>
      <c r="Q346" s="4">
        <v>8691</v>
      </c>
      <c r="R346" s="4">
        <v>95</v>
      </c>
      <c r="S346" s="4">
        <v>82</v>
      </c>
      <c r="T346" s="4">
        <v>118</v>
      </c>
      <c r="U346" s="4">
        <v>46378</v>
      </c>
      <c r="V346" s="4">
        <v>738</v>
      </c>
      <c r="W346" s="4">
        <v>1535</v>
      </c>
      <c r="X346" s="4">
        <v>1395</v>
      </c>
      <c r="Y346" s="4">
        <v>420</v>
      </c>
      <c r="Z346" s="4">
        <v>112</v>
      </c>
      <c r="AA346" s="4">
        <v>84</v>
      </c>
      <c r="AB346" s="4">
        <v>17048</v>
      </c>
      <c r="AC346" s="4">
        <v>124</v>
      </c>
      <c r="AD346" s="4">
        <v>764</v>
      </c>
      <c r="AE346" s="4">
        <v>98</v>
      </c>
      <c r="AF346" s="4">
        <v>55447</v>
      </c>
      <c r="AG346" s="4">
        <v>128</v>
      </c>
      <c r="AH346" s="4">
        <v>292</v>
      </c>
      <c r="AI346" s="4">
        <v>384</v>
      </c>
      <c r="AJ346" s="4">
        <v>225</v>
      </c>
      <c r="AK346" s="4">
        <v>70</v>
      </c>
      <c r="AL346" s="4">
        <v>17</v>
      </c>
      <c r="AM346" s="4">
        <v>164</v>
      </c>
      <c r="AN346" s="4">
        <v>1205</v>
      </c>
      <c r="AO346" s="4">
        <v>73</v>
      </c>
      <c r="AP346" s="4">
        <v>185</v>
      </c>
      <c r="AQ346" s="4">
        <v>119</v>
      </c>
      <c r="AR346" s="4">
        <v>61</v>
      </c>
      <c r="AS346" s="4">
        <v>11</v>
      </c>
      <c r="AT346" s="4">
        <v>13</v>
      </c>
      <c r="AU346" s="4">
        <v>21</v>
      </c>
      <c r="AV346" s="4">
        <v>27</v>
      </c>
      <c r="AW346" s="4">
        <v>169</v>
      </c>
      <c r="AX346" s="4">
        <v>91</v>
      </c>
      <c r="AY346" s="4">
        <v>20</v>
      </c>
      <c r="AZ346" s="4">
        <v>11</v>
      </c>
      <c r="BA346" s="4">
        <v>53</v>
      </c>
      <c r="BB346" s="4">
        <v>55</v>
      </c>
      <c r="BC346" s="4">
        <v>219</v>
      </c>
      <c r="BD346" s="4">
        <v>67</v>
      </c>
      <c r="BE346" s="4">
        <v>368</v>
      </c>
      <c r="BF346" s="4">
        <v>19</v>
      </c>
      <c r="BG346" s="4">
        <v>32</v>
      </c>
      <c r="BH346" s="4">
        <v>101</v>
      </c>
      <c r="BI346" s="4">
        <v>124</v>
      </c>
      <c r="BJ346" s="4">
        <v>42</v>
      </c>
      <c r="BK346" s="4">
        <v>114</v>
      </c>
    </row>
    <row r="347" spans="1:63" s="1" customFormat="1" ht="9.9" customHeight="1" x14ac:dyDescent="0.2">
      <c r="A347" s="6" t="s">
        <v>15</v>
      </c>
      <c r="B347" s="10"/>
      <c r="C347" s="4">
        <v>58</v>
      </c>
      <c r="D347" s="4">
        <v>96</v>
      </c>
      <c r="E347" s="4">
        <v>26</v>
      </c>
      <c r="F347" s="4">
        <v>54597</v>
      </c>
      <c r="G347" s="4">
        <v>784</v>
      </c>
      <c r="H347" s="4">
        <v>422</v>
      </c>
      <c r="I347" s="4">
        <v>35</v>
      </c>
      <c r="J347" s="4">
        <v>60</v>
      </c>
      <c r="K347" s="4">
        <v>99</v>
      </c>
      <c r="L347" s="4">
        <v>5</v>
      </c>
      <c r="M347" s="4">
        <v>218</v>
      </c>
      <c r="N347" s="4">
        <v>5755</v>
      </c>
      <c r="O347" s="4">
        <v>123</v>
      </c>
      <c r="P347" s="4">
        <v>28</v>
      </c>
      <c r="Q347" s="4">
        <v>8691</v>
      </c>
      <c r="R347" s="4">
        <v>95</v>
      </c>
      <c r="S347" s="4">
        <v>82</v>
      </c>
      <c r="T347" s="4">
        <v>118</v>
      </c>
      <c r="U347" s="4">
        <v>46378</v>
      </c>
      <c r="V347" s="4">
        <v>738</v>
      </c>
      <c r="W347" s="4">
        <v>1535</v>
      </c>
      <c r="X347" s="4">
        <v>1395</v>
      </c>
      <c r="Y347" s="4">
        <v>420</v>
      </c>
      <c r="Z347" s="4">
        <v>112</v>
      </c>
      <c r="AA347" s="4">
        <v>84</v>
      </c>
      <c r="AB347" s="4">
        <v>17048</v>
      </c>
      <c r="AC347" s="4">
        <v>124</v>
      </c>
      <c r="AD347" s="4">
        <v>764</v>
      </c>
      <c r="AE347" s="4">
        <v>98</v>
      </c>
      <c r="AF347" s="4">
        <v>55447</v>
      </c>
      <c r="AG347" s="4">
        <v>128</v>
      </c>
      <c r="AH347" s="4">
        <v>292</v>
      </c>
      <c r="AI347" s="4">
        <v>384</v>
      </c>
      <c r="AJ347" s="4">
        <v>225</v>
      </c>
      <c r="AK347" s="4">
        <v>70</v>
      </c>
      <c r="AL347" s="4">
        <v>17</v>
      </c>
      <c r="AM347" s="4">
        <v>164</v>
      </c>
      <c r="AN347" s="4">
        <v>1205</v>
      </c>
      <c r="AO347" s="4">
        <v>73</v>
      </c>
      <c r="AP347" s="4">
        <v>185</v>
      </c>
      <c r="AQ347" s="4">
        <v>119</v>
      </c>
      <c r="AR347" s="4">
        <v>61</v>
      </c>
      <c r="AS347" s="4">
        <v>11</v>
      </c>
      <c r="AT347" s="4">
        <v>13</v>
      </c>
      <c r="AU347" s="4">
        <v>21</v>
      </c>
      <c r="AV347" s="4">
        <v>27</v>
      </c>
      <c r="AW347" s="4">
        <v>169</v>
      </c>
      <c r="AX347" s="4">
        <v>91</v>
      </c>
      <c r="AY347" s="4">
        <v>20</v>
      </c>
      <c r="AZ347" s="4">
        <v>11</v>
      </c>
      <c r="BA347" s="4">
        <v>53</v>
      </c>
      <c r="BB347" s="4">
        <v>55</v>
      </c>
      <c r="BC347" s="4">
        <v>219</v>
      </c>
      <c r="BD347" s="4">
        <v>67</v>
      </c>
      <c r="BE347" s="4">
        <v>368</v>
      </c>
      <c r="BF347" s="4">
        <v>19</v>
      </c>
      <c r="BG347" s="4">
        <v>32</v>
      </c>
      <c r="BH347" s="4">
        <v>101</v>
      </c>
      <c r="BI347" s="4">
        <v>124</v>
      </c>
      <c r="BJ347" s="4">
        <v>42</v>
      </c>
      <c r="BK347" s="4">
        <v>114</v>
      </c>
    </row>
    <row r="348" spans="1:63" s="7" customFormat="1" ht="9.9" customHeight="1" x14ac:dyDescent="0.2">
      <c r="B348" s="11" t="s">
        <v>16</v>
      </c>
      <c r="C348" s="8">
        <f t="shared" ref="C348:AH348" si="100">C347/ 200612</f>
        <v>2.8911530716009011E-4</v>
      </c>
      <c r="D348" s="8">
        <f t="shared" si="100"/>
        <v>4.7853568081670091E-4</v>
      </c>
      <c r="E348" s="8">
        <f t="shared" si="100"/>
        <v>1.2960341355452317E-4</v>
      </c>
      <c r="F348" s="8">
        <f t="shared" si="100"/>
        <v>0.27215221422447311</v>
      </c>
      <c r="G348" s="8">
        <f t="shared" si="100"/>
        <v>3.9080413933363905E-3</v>
      </c>
      <c r="H348" s="8">
        <f t="shared" si="100"/>
        <v>2.1035630969234143E-3</v>
      </c>
      <c r="I348" s="8">
        <f t="shared" si="100"/>
        <v>1.7446613363108888E-4</v>
      </c>
      <c r="J348" s="8">
        <f t="shared" si="100"/>
        <v>2.9908480051043807E-4</v>
      </c>
      <c r="K348" s="8">
        <f t="shared" si="100"/>
        <v>4.9348992084222284E-4</v>
      </c>
      <c r="L348" s="8">
        <f t="shared" si="100"/>
        <v>2.4923733375869837E-5</v>
      </c>
      <c r="M348" s="8">
        <f t="shared" si="100"/>
        <v>1.0866747751879248E-3</v>
      </c>
      <c r="N348" s="8">
        <f t="shared" si="100"/>
        <v>2.8687217115626183E-2</v>
      </c>
      <c r="O348" s="8">
        <f t="shared" si="100"/>
        <v>6.1312384104639803E-4</v>
      </c>
      <c r="P348" s="8">
        <f t="shared" si="100"/>
        <v>1.395729069048711E-4</v>
      </c>
      <c r="Q348" s="8">
        <f t="shared" si="100"/>
        <v>4.332243335393695E-2</v>
      </c>
      <c r="R348" s="8">
        <f t="shared" si="100"/>
        <v>4.7355093414152693E-4</v>
      </c>
      <c r="S348" s="8">
        <f t="shared" si="100"/>
        <v>4.0874922736426535E-4</v>
      </c>
      <c r="T348" s="8">
        <f t="shared" si="100"/>
        <v>5.8820010767052819E-4</v>
      </c>
      <c r="U348" s="8">
        <f t="shared" si="100"/>
        <v>0.23118258130121827</v>
      </c>
      <c r="V348" s="8">
        <f t="shared" si="100"/>
        <v>3.6787430462783882E-3</v>
      </c>
      <c r="W348" s="8">
        <f t="shared" si="100"/>
        <v>7.6515861463920401E-3</v>
      </c>
      <c r="X348" s="8">
        <f t="shared" si="100"/>
        <v>6.9537216118676845E-3</v>
      </c>
      <c r="Y348" s="8">
        <f t="shared" si="100"/>
        <v>2.0935936035730665E-3</v>
      </c>
      <c r="Z348" s="8">
        <f t="shared" si="100"/>
        <v>5.5829162761948442E-4</v>
      </c>
      <c r="AA348" s="8">
        <f t="shared" si="100"/>
        <v>4.1871872071461326E-4</v>
      </c>
      <c r="AB348" s="8">
        <f t="shared" si="100"/>
        <v>8.4979961318365799E-2</v>
      </c>
      <c r="AC348" s="8">
        <f t="shared" si="100"/>
        <v>6.1810858772157196E-4</v>
      </c>
      <c r="AD348" s="8">
        <f t="shared" si="100"/>
        <v>3.8083464598329111E-3</v>
      </c>
      <c r="AE348" s="8">
        <f t="shared" si="100"/>
        <v>4.8850517416704881E-4</v>
      </c>
      <c r="AF348" s="8">
        <f t="shared" si="100"/>
        <v>0.27638924889837096</v>
      </c>
      <c r="AG348" s="8">
        <f t="shared" si="100"/>
        <v>6.3804757442226787E-4</v>
      </c>
      <c r="AH348" s="8">
        <f t="shared" si="100"/>
        <v>1.4555460291507986E-3</v>
      </c>
      <c r="AI348" s="8">
        <f t="shared" ref="AI348:BK348" si="101">AI347/ 200612</f>
        <v>1.9141427232668036E-3</v>
      </c>
      <c r="AJ348" s="8">
        <f t="shared" si="101"/>
        <v>1.1215680019141428E-3</v>
      </c>
      <c r="AK348" s="8">
        <f t="shared" si="101"/>
        <v>3.4893226726217776E-4</v>
      </c>
      <c r="AL348" s="8">
        <f t="shared" si="101"/>
        <v>8.474069347795745E-5</v>
      </c>
      <c r="AM348" s="8">
        <f t="shared" si="101"/>
        <v>8.1749845472853071E-4</v>
      </c>
      <c r="AN348" s="8">
        <f t="shared" si="101"/>
        <v>6.0066197435846309E-3</v>
      </c>
      <c r="AO348" s="8">
        <f t="shared" si="101"/>
        <v>3.6388650728769965E-4</v>
      </c>
      <c r="AP348" s="8">
        <f t="shared" si="101"/>
        <v>9.2217813490718401E-4</v>
      </c>
      <c r="AQ348" s="8">
        <f t="shared" si="101"/>
        <v>5.9318485434570211E-4</v>
      </c>
      <c r="AR348" s="8">
        <f t="shared" si="101"/>
        <v>3.0406954718561205E-4</v>
      </c>
      <c r="AS348" s="8">
        <f t="shared" si="101"/>
        <v>5.4832213426913647E-5</v>
      </c>
      <c r="AT348" s="8">
        <f t="shared" si="101"/>
        <v>6.4801706777261586E-5</v>
      </c>
      <c r="AU348" s="8">
        <f t="shared" si="101"/>
        <v>1.0467968017865331E-4</v>
      </c>
      <c r="AV348" s="8">
        <f t="shared" si="101"/>
        <v>1.3458816022969712E-4</v>
      </c>
      <c r="AW348" s="8">
        <f t="shared" si="101"/>
        <v>8.4242218810440055E-4</v>
      </c>
      <c r="AX348" s="8">
        <f t="shared" si="101"/>
        <v>4.5361194744083106E-4</v>
      </c>
      <c r="AY348" s="8">
        <f t="shared" si="101"/>
        <v>9.9694933503479349E-5</v>
      </c>
      <c r="AZ348" s="8">
        <f t="shared" si="101"/>
        <v>5.4832213426913647E-5</v>
      </c>
      <c r="BA348" s="8">
        <f t="shared" si="101"/>
        <v>2.6419157378422027E-4</v>
      </c>
      <c r="BB348" s="8">
        <f t="shared" si="101"/>
        <v>2.7416106713456823E-4</v>
      </c>
      <c r="BC348" s="8">
        <f t="shared" si="101"/>
        <v>1.091659521863099E-3</v>
      </c>
      <c r="BD348" s="8">
        <f t="shared" si="101"/>
        <v>3.3397802723665582E-4</v>
      </c>
      <c r="BE348" s="8">
        <f t="shared" si="101"/>
        <v>1.8343867764640202E-3</v>
      </c>
      <c r="BF348" s="8">
        <f t="shared" si="101"/>
        <v>9.4710186828305383E-5</v>
      </c>
      <c r="BG348" s="8">
        <f t="shared" si="101"/>
        <v>1.5951189360556697E-4</v>
      </c>
      <c r="BH348" s="8">
        <f t="shared" si="101"/>
        <v>5.034594141925707E-4</v>
      </c>
      <c r="BI348" s="8">
        <f t="shared" si="101"/>
        <v>6.1810858772157196E-4</v>
      </c>
      <c r="BJ348" s="8">
        <f t="shared" si="101"/>
        <v>2.0935936035730663E-4</v>
      </c>
      <c r="BK348" s="8">
        <f t="shared" si="101"/>
        <v>5.6826112096983227E-4</v>
      </c>
    </row>
    <row r="349" spans="1:63" s="1" customFormat="1" ht="5.0999999999999996" customHeight="1" x14ac:dyDescent="0.2">
      <c r="B349" s="1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 s="1" customFormat="1" ht="9.9" customHeight="1" x14ac:dyDescent="0.2">
      <c r="A350" s="3" t="s">
        <v>116</v>
      </c>
      <c r="B350" s="1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 s="1" customFormat="1" ht="9.9" customHeight="1" x14ac:dyDescent="0.2">
      <c r="B351" s="10" t="s">
        <v>112</v>
      </c>
      <c r="C351" s="4">
        <v>69</v>
      </c>
      <c r="D351" s="4">
        <v>104</v>
      </c>
      <c r="E351" s="4">
        <v>64</v>
      </c>
      <c r="F351" s="4">
        <v>41281</v>
      </c>
      <c r="G351" s="4">
        <v>838</v>
      </c>
      <c r="H351" s="4">
        <v>531</v>
      </c>
      <c r="I351" s="4">
        <v>34</v>
      </c>
      <c r="J351" s="4">
        <v>64</v>
      </c>
      <c r="K351" s="4">
        <v>76</v>
      </c>
      <c r="L351" s="4">
        <v>27</v>
      </c>
      <c r="M351" s="4">
        <v>123</v>
      </c>
      <c r="N351" s="4">
        <v>2907</v>
      </c>
      <c r="O351" s="4">
        <v>284</v>
      </c>
      <c r="P351" s="4">
        <v>20</v>
      </c>
      <c r="Q351" s="4">
        <v>4127</v>
      </c>
      <c r="R351" s="4">
        <v>136</v>
      </c>
      <c r="S351" s="4">
        <v>91</v>
      </c>
      <c r="T351" s="4">
        <v>145</v>
      </c>
      <c r="U351" s="4">
        <v>25842</v>
      </c>
      <c r="V351" s="4">
        <v>745</v>
      </c>
      <c r="W351" s="4">
        <v>1047</v>
      </c>
      <c r="X351" s="4">
        <v>2348</v>
      </c>
      <c r="Y351" s="4">
        <v>280</v>
      </c>
      <c r="Z351" s="4">
        <v>86</v>
      </c>
      <c r="AA351" s="4">
        <v>62</v>
      </c>
      <c r="AB351" s="4">
        <v>12132</v>
      </c>
      <c r="AC351" s="4">
        <v>283</v>
      </c>
      <c r="AD351" s="4">
        <v>486</v>
      </c>
      <c r="AE351" s="4">
        <v>256</v>
      </c>
      <c r="AF351" s="4">
        <v>30521</v>
      </c>
      <c r="AG351" s="4">
        <v>41</v>
      </c>
      <c r="AH351" s="4">
        <v>354</v>
      </c>
      <c r="AI351" s="4">
        <v>579</v>
      </c>
      <c r="AJ351" s="4">
        <v>287</v>
      </c>
      <c r="AK351" s="4">
        <v>77</v>
      </c>
      <c r="AL351" s="4">
        <v>32</v>
      </c>
      <c r="AM351" s="4">
        <v>83</v>
      </c>
      <c r="AN351" s="4">
        <v>975</v>
      </c>
      <c r="AO351" s="4">
        <v>71</v>
      </c>
      <c r="AP351" s="4">
        <v>162</v>
      </c>
      <c r="AQ351" s="4">
        <v>72</v>
      </c>
      <c r="AR351" s="4">
        <v>125</v>
      </c>
      <c r="AS351" s="4">
        <v>5</v>
      </c>
      <c r="AT351" s="4">
        <v>14</v>
      </c>
      <c r="AU351" s="4">
        <v>17</v>
      </c>
      <c r="AV351" s="4">
        <v>15</v>
      </c>
      <c r="AW351" s="4">
        <v>99</v>
      </c>
      <c r="AX351" s="4">
        <v>40</v>
      </c>
      <c r="AY351" s="4">
        <v>32</v>
      </c>
      <c r="AZ351" s="4">
        <v>7</v>
      </c>
      <c r="BA351" s="4">
        <v>23</v>
      </c>
      <c r="BB351" s="4">
        <v>73</v>
      </c>
      <c r="BC351" s="4">
        <v>183</v>
      </c>
      <c r="BD351" s="4">
        <v>49</v>
      </c>
      <c r="BE351" s="4">
        <v>254</v>
      </c>
      <c r="BF351" s="4">
        <v>12</v>
      </c>
      <c r="BG351" s="4">
        <v>24</v>
      </c>
      <c r="BH351" s="4">
        <v>150</v>
      </c>
      <c r="BI351" s="4">
        <v>172</v>
      </c>
      <c r="BJ351" s="4">
        <v>50</v>
      </c>
      <c r="BK351" s="4">
        <v>65</v>
      </c>
    </row>
    <row r="352" spans="1:63" s="1" customFormat="1" ht="9.9" customHeight="1" x14ac:dyDescent="0.2">
      <c r="A352" s="6" t="s">
        <v>15</v>
      </c>
      <c r="B352" s="10"/>
      <c r="C352" s="4">
        <v>69</v>
      </c>
      <c r="D352" s="4">
        <v>104</v>
      </c>
      <c r="E352" s="4">
        <v>64</v>
      </c>
      <c r="F352" s="4">
        <v>41281</v>
      </c>
      <c r="G352" s="4">
        <v>838</v>
      </c>
      <c r="H352" s="4">
        <v>531</v>
      </c>
      <c r="I352" s="4">
        <v>34</v>
      </c>
      <c r="J352" s="4">
        <v>64</v>
      </c>
      <c r="K352" s="4">
        <v>76</v>
      </c>
      <c r="L352" s="4">
        <v>27</v>
      </c>
      <c r="M352" s="4">
        <v>123</v>
      </c>
      <c r="N352" s="4">
        <v>2907</v>
      </c>
      <c r="O352" s="4">
        <v>284</v>
      </c>
      <c r="P352" s="4">
        <v>20</v>
      </c>
      <c r="Q352" s="4">
        <v>4127</v>
      </c>
      <c r="R352" s="4">
        <v>136</v>
      </c>
      <c r="S352" s="4">
        <v>91</v>
      </c>
      <c r="T352" s="4">
        <v>145</v>
      </c>
      <c r="U352" s="4">
        <v>25842</v>
      </c>
      <c r="V352" s="4">
        <v>745</v>
      </c>
      <c r="W352" s="4">
        <v>1047</v>
      </c>
      <c r="X352" s="4">
        <v>2348</v>
      </c>
      <c r="Y352" s="4">
        <v>280</v>
      </c>
      <c r="Z352" s="4">
        <v>86</v>
      </c>
      <c r="AA352" s="4">
        <v>62</v>
      </c>
      <c r="AB352" s="4">
        <v>12132</v>
      </c>
      <c r="AC352" s="4">
        <v>283</v>
      </c>
      <c r="AD352" s="4">
        <v>486</v>
      </c>
      <c r="AE352" s="4">
        <v>256</v>
      </c>
      <c r="AF352" s="4">
        <v>30521</v>
      </c>
      <c r="AG352" s="4">
        <v>41</v>
      </c>
      <c r="AH352" s="4">
        <v>354</v>
      </c>
      <c r="AI352" s="4">
        <v>579</v>
      </c>
      <c r="AJ352" s="4">
        <v>287</v>
      </c>
      <c r="AK352" s="4">
        <v>77</v>
      </c>
      <c r="AL352" s="4">
        <v>32</v>
      </c>
      <c r="AM352" s="4">
        <v>83</v>
      </c>
      <c r="AN352" s="4">
        <v>975</v>
      </c>
      <c r="AO352" s="4">
        <v>71</v>
      </c>
      <c r="AP352" s="4">
        <v>162</v>
      </c>
      <c r="AQ352" s="4">
        <v>72</v>
      </c>
      <c r="AR352" s="4">
        <v>125</v>
      </c>
      <c r="AS352" s="4">
        <v>5</v>
      </c>
      <c r="AT352" s="4">
        <v>14</v>
      </c>
      <c r="AU352" s="4">
        <v>17</v>
      </c>
      <c r="AV352" s="4">
        <v>15</v>
      </c>
      <c r="AW352" s="4">
        <v>99</v>
      </c>
      <c r="AX352" s="4">
        <v>40</v>
      </c>
      <c r="AY352" s="4">
        <v>32</v>
      </c>
      <c r="AZ352" s="4">
        <v>7</v>
      </c>
      <c r="BA352" s="4">
        <v>23</v>
      </c>
      <c r="BB352" s="4">
        <v>73</v>
      </c>
      <c r="BC352" s="4">
        <v>183</v>
      </c>
      <c r="BD352" s="4">
        <v>49</v>
      </c>
      <c r="BE352" s="4">
        <v>254</v>
      </c>
      <c r="BF352" s="4">
        <v>12</v>
      </c>
      <c r="BG352" s="4">
        <v>24</v>
      </c>
      <c r="BH352" s="4">
        <v>150</v>
      </c>
      <c r="BI352" s="4">
        <v>172</v>
      </c>
      <c r="BJ352" s="4">
        <v>50</v>
      </c>
      <c r="BK352" s="4">
        <v>65</v>
      </c>
    </row>
    <row r="353" spans="2:63" s="7" customFormat="1" ht="9.9" customHeight="1" x14ac:dyDescent="0.2">
      <c r="B353" s="11" t="s">
        <v>16</v>
      </c>
      <c r="C353" s="8">
        <f t="shared" ref="C353:AH353" si="102">C352/ 129671</f>
        <v>5.3211589329919568E-4</v>
      </c>
      <c r="D353" s="8">
        <f t="shared" si="102"/>
        <v>8.020297522190775E-4</v>
      </c>
      <c r="E353" s="8">
        <f t="shared" si="102"/>
        <v>4.9355677059635542E-4</v>
      </c>
      <c r="F353" s="8">
        <f t="shared" si="102"/>
        <v>0.31835182885918978</v>
      </c>
      <c r="G353" s="8">
        <f t="shared" si="102"/>
        <v>6.462508964996028E-3</v>
      </c>
      <c r="H353" s="8">
        <f t="shared" si="102"/>
        <v>4.0949788310416365E-3</v>
      </c>
      <c r="I353" s="8">
        <f t="shared" si="102"/>
        <v>2.622020343793138E-4</v>
      </c>
      <c r="J353" s="8">
        <f t="shared" si="102"/>
        <v>4.9355677059635542E-4</v>
      </c>
      <c r="K353" s="8">
        <f t="shared" si="102"/>
        <v>5.8609866508317198E-4</v>
      </c>
      <c r="L353" s="8">
        <f t="shared" si="102"/>
        <v>2.0821926259533742E-4</v>
      </c>
      <c r="M353" s="8">
        <f t="shared" si="102"/>
        <v>9.4855441848987047E-4</v>
      </c>
      <c r="N353" s="8">
        <f t="shared" si="102"/>
        <v>2.241827393943133E-2</v>
      </c>
      <c r="O353" s="8">
        <f t="shared" si="102"/>
        <v>2.1901581695213269E-3</v>
      </c>
      <c r="P353" s="8">
        <f t="shared" si="102"/>
        <v>1.5423649081136107E-4</v>
      </c>
      <c r="Q353" s="8">
        <f t="shared" si="102"/>
        <v>3.1826699878924357E-2</v>
      </c>
      <c r="R353" s="8">
        <f t="shared" si="102"/>
        <v>1.0488081375172552E-3</v>
      </c>
      <c r="S353" s="8">
        <f t="shared" si="102"/>
        <v>7.0177603319169287E-4</v>
      </c>
      <c r="T353" s="8">
        <f t="shared" si="102"/>
        <v>1.1182145583823677E-3</v>
      </c>
      <c r="U353" s="8">
        <f t="shared" si="102"/>
        <v>0.19928896977735963</v>
      </c>
      <c r="V353" s="8">
        <f t="shared" si="102"/>
        <v>5.7453092827231995E-3</v>
      </c>
      <c r="W353" s="8">
        <f t="shared" si="102"/>
        <v>8.0742802939747522E-3</v>
      </c>
      <c r="X353" s="8">
        <f t="shared" si="102"/>
        <v>1.8107364021253788E-2</v>
      </c>
      <c r="Y353" s="8">
        <f t="shared" si="102"/>
        <v>2.159310871359055E-3</v>
      </c>
      <c r="Z353" s="8">
        <f t="shared" si="102"/>
        <v>6.6321691048885261E-4</v>
      </c>
      <c r="AA353" s="8">
        <f t="shared" si="102"/>
        <v>4.7813312151521927E-4</v>
      </c>
      <c r="AB353" s="8">
        <f t="shared" si="102"/>
        <v>9.3559855326171615E-2</v>
      </c>
      <c r="AC353" s="8">
        <f t="shared" si="102"/>
        <v>2.182446344980759E-3</v>
      </c>
      <c r="AD353" s="8">
        <f t="shared" si="102"/>
        <v>3.7479467267160739E-3</v>
      </c>
      <c r="AE353" s="8">
        <f t="shared" si="102"/>
        <v>1.9742270823854217E-3</v>
      </c>
      <c r="AF353" s="8">
        <f t="shared" si="102"/>
        <v>0.23537259680267755</v>
      </c>
      <c r="AG353" s="8">
        <f t="shared" si="102"/>
        <v>3.1618480616329016E-4</v>
      </c>
      <c r="AH353" s="8">
        <f t="shared" si="102"/>
        <v>2.7299858873610907E-3</v>
      </c>
      <c r="AI353" s="8">
        <f t="shared" ref="AI353:BK353" si="103">AI352/ 129671</f>
        <v>4.4651464089889023E-3</v>
      </c>
      <c r="AJ353" s="8">
        <f t="shared" si="103"/>
        <v>2.2132936431430313E-3</v>
      </c>
      <c r="AK353" s="8">
        <f t="shared" si="103"/>
        <v>5.9381048962374005E-4</v>
      </c>
      <c r="AL353" s="8">
        <f t="shared" si="103"/>
        <v>2.4677838529817771E-4</v>
      </c>
      <c r="AM353" s="8">
        <f t="shared" si="103"/>
        <v>6.4008143686714839E-4</v>
      </c>
      <c r="AN353" s="8">
        <f t="shared" si="103"/>
        <v>7.5190289270538517E-3</v>
      </c>
      <c r="AO353" s="8">
        <f t="shared" si="103"/>
        <v>5.4753954238033172E-4</v>
      </c>
      <c r="AP353" s="8">
        <f t="shared" si="103"/>
        <v>1.2493155755720245E-3</v>
      </c>
      <c r="AQ353" s="8">
        <f t="shared" si="103"/>
        <v>5.5525136692089979E-4</v>
      </c>
      <c r="AR353" s="8">
        <f t="shared" si="103"/>
        <v>9.6397806757100662E-4</v>
      </c>
      <c r="AS353" s="8">
        <f t="shared" si="103"/>
        <v>3.8559122702840267E-5</v>
      </c>
      <c r="AT353" s="8">
        <f t="shared" si="103"/>
        <v>1.0796554356795275E-4</v>
      </c>
      <c r="AU353" s="8">
        <f t="shared" si="103"/>
        <v>1.311010171896569E-4</v>
      </c>
      <c r="AV353" s="8">
        <f t="shared" si="103"/>
        <v>1.1567736810852079E-4</v>
      </c>
      <c r="AW353" s="8">
        <f t="shared" si="103"/>
        <v>7.6347062951623724E-4</v>
      </c>
      <c r="AX353" s="8">
        <f t="shared" si="103"/>
        <v>3.0847298162272214E-4</v>
      </c>
      <c r="AY353" s="8">
        <f t="shared" si="103"/>
        <v>2.4677838529817771E-4</v>
      </c>
      <c r="AZ353" s="8">
        <f t="shared" si="103"/>
        <v>5.3982771783976374E-5</v>
      </c>
      <c r="BA353" s="8">
        <f t="shared" si="103"/>
        <v>1.7737196443306521E-4</v>
      </c>
      <c r="BB353" s="8">
        <f t="shared" si="103"/>
        <v>5.6296319146146787E-4</v>
      </c>
      <c r="BC353" s="8">
        <f t="shared" si="103"/>
        <v>1.4112638909239536E-3</v>
      </c>
      <c r="BD353" s="8">
        <f t="shared" si="103"/>
        <v>3.7787940248783458E-4</v>
      </c>
      <c r="BE353" s="8">
        <f t="shared" si="103"/>
        <v>1.9588034333042855E-3</v>
      </c>
      <c r="BF353" s="8">
        <f t="shared" si="103"/>
        <v>9.2541894486816641E-5</v>
      </c>
      <c r="BG353" s="8">
        <f t="shared" si="103"/>
        <v>1.8508378897363328E-4</v>
      </c>
      <c r="BH353" s="8">
        <f t="shared" si="103"/>
        <v>1.156773681085208E-3</v>
      </c>
      <c r="BI353" s="8">
        <f t="shared" si="103"/>
        <v>1.3264338209777052E-3</v>
      </c>
      <c r="BJ353" s="8">
        <f t="shared" si="103"/>
        <v>3.8559122702840266E-4</v>
      </c>
      <c r="BK353" s="8">
        <f t="shared" si="103"/>
        <v>5.0126859513692349E-4</v>
      </c>
    </row>
    <row r="354" spans="2:63" s="1" customFormat="1" ht="5.0999999999999996" customHeight="1" x14ac:dyDescent="0.2">
      <c r="B354" s="1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2:63" s="1" customFormat="1" ht="9.9" customHeight="1" x14ac:dyDescent="0.2">
      <c r="B355" s="1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</sheetData>
  <pageMargins left="0.9" right="0.9" top="1" bottom="0.8" header="0.3" footer="0.3"/>
  <pageSetup scale="91" firstPageNumber="245" orientation="portrait" useFirstPageNumber="1" r:id="rId1"/>
  <headerFooter alignWithMargins="0">
    <oddHeader>&amp;C&amp;"Arial,Bold"&amp;11Supplement to the Statement of Vote
June 2, 2026, Primary Election
Counties by Congressional Districts for Governor</oddHeader>
    <oddFooter>&amp;C&amp;"Arial,Bold"&amp;8&amp;P</oddFooter>
  </headerFooter>
  <rowBreaks count="4" manualBreakCount="4">
    <brk id="72" max="62" man="1"/>
    <brk id="152" max="62" man="1"/>
    <brk id="232" max="62" man="1"/>
    <brk id="311" max="6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83E893774B4488D83706D5EAA006" ma:contentTypeVersion="15" ma:contentTypeDescription="Create a new document." ma:contentTypeScope="" ma:versionID="8712b521c9b7ee07bb7d8ab5ea36cb39">
  <xsd:schema xmlns:xsd="http://www.w3.org/2001/XMLSchema" xmlns:xs="http://www.w3.org/2001/XMLSchema" xmlns:p="http://schemas.microsoft.com/office/2006/metadata/properties" xmlns:ns2="f1ffaf4f-b842-48ef-9dee-b1cd59eef1d9" xmlns:ns3="38ada56d-0350-46cb-9022-4c1ceeff5d14" targetNamespace="http://schemas.microsoft.com/office/2006/metadata/properties" ma:root="true" ma:fieldsID="ee7ce77e6333f7431ac8bed116fc8ef0" ns2:_="" ns3:_="">
    <xsd:import namespace="f1ffaf4f-b842-48ef-9dee-b1cd59eef1d9"/>
    <xsd:import namespace="38ada56d-0350-46cb-9022-4c1ceeff5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faf4f-b842-48ef-9dee-b1cd59eef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da56d-0350-46cb-9022-4c1ceeff5d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41ab22-f1be-42a7-bb56-53152f3d4ae1}" ma:internalName="TaxCatchAll" ma:showField="CatchAllData" ma:web="38ada56d-0350-46cb-9022-4c1ceeff5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ffaf4f-b842-48ef-9dee-b1cd59eef1d9">
      <Terms xmlns="http://schemas.microsoft.com/office/infopath/2007/PartnerControls"/>
    </lcf76f155ced4ddcb4097134ff3c332f>
    <TaxCatchAll xmlns="38ada56d-0350-46cb-9022-4c1ceeff5d14" xsi:nil="true"/>
  </documentManagement>
</p:properties>
</file>

<file path=customXml/itemProps1.xml><?xml version="1.0" encoding="utf-8"?>
<ds:datastoreItem xmlns:ds="http://schemas.openxmlformats.org/officeDocument/2006/customXml" ds:itemID="{09CBFD00-A19D-4F11-8350-45B60582A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faf4f-b842-48ef-9dee-b1cd59eef1d9"/>
    <ds:schemaRef ds:uri="38ada56d-0350-46cb-9022-4c1ceeff5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2E8FCF-9167-4D63-A612-5F427A1E5C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1A74E4-25E9-4514-B26F-ADB8A833C4C0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38ada56d-0350-46cb-9022-4c1ceeff5d14"/>
    <ds:schemaRef ds:uri="http://schemas.openxmlformats.org/package/2006/metadata/core-properties"/>
    <ds:schemaRef ds:uri="f1ffaf4f-b842-48ef-9dee-b1cd59eef1d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SSOV Statewide Office CD Export</vt:lpstr>
      <vt:lpstr>'SSOV Statewide Office CD Export'!Print_Area</vt:lpstr>
      <vt:lpstr>'SSOV Statewide Office CD Export'!Print_Titles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Keller, Wesley</cp:lastModifiedBy>
  <cp:revision/>
  <cp:lastPrinted>2026-10-04T00:08:23Z</cp:lastPrinted>
  <dcterms:created xsi:type="dcterms:W3CDTF">2026-09-16T16:44:39Z</dcterms:created>
  <dcterms:modified xsi:type="dcterms:W3CDTF">2026-10-04T00:08:57Z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0x01010011F783E893774B4488D83706D5EAA006</vt:lpwstr>
  </property>
  <property fmtid="{D5CDD505-2E9C-101B-9397-08002B2CF9AE}" pid="3" name="MediaServiceImageTags">
    <vt:lpwstr/>
  </property>
</Properties>
</file>