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liforniagold.sharepoint.com/sites/ElectionsDivision-CandE/CE/SOV - SSOV/Primary 2026 SSOV/SSOV Exports/Formatted/"/>
    </mc:Choice>
  </mc:AlternateContent>
  <xr:revisionPtr revIDLastSave="173" documentId="13_ncr:1_{7B134A69-E451-4362-A906-DA822E1EA8C4}" xr6:coauthVersionLast="47" xr6:coauthVersionMax="47" xr10:uidLastSave="{E788EAB4-3427-42A3-9919-C2C322DA6302}"/>
  <bookViews>
    <workbookView xWindow="-108" yWindow="-108" windowWidth="23256" windowHeight="13896" xr2:uid="{00000000-000D-0000-FFFF-FFFF00000000}"/>
  </bookViews>
  <sheets>
    <sheet name="SSOV Statewide Office SD Export" sheetId="1" r:id="rId1"/>
  </sheets>
  <definedNames>
    <definedName name="_xlnm.Print_Area" localSheetId="0">'SSOV Statewide Office SD Export'!$A$1:$BK$276</definedName>
    <definedName name="_xlnm.Print_Titles" localSheetId="0">'SSOV Statewide Office SD Export'!$A:$B,'SSOV Statewide Office SD Export'!$1:$2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K275" i="1" l="1"/>
  <c r="BJ275" i="1"/>
  <c r="BI275" i="1"/>
  <c r="BH275" i="1"/>
  <c r="BG275" i="1"/>
  <c r="BF275" i="1"/>
  <c r="BE275" i="1"/>
  <c r="BD275" i="1"/>
  <c r="BC275" i="1"/>
  <c r="BB275" i="1"/>
  <c r="BA275" i="1"/>
  <c r="AZ275" i="1"/>
  <c r="AY275" i="1"/>
  <c r="AX275" i="1"/>
  <c r="AW275" i="1"/>
  <c r="AV275" i="1"/>
  <c r="AU275" i="1"/>
  <c r="AT275" i="1"/>
  <c r="AS275" i="1"/>
  <c r="AR275" i="1"/>
  <c r="AQ275" i="1"/>
  <c r="AP275" i="1"/>
  <c r="AO275" i="1"/>
  <c r="AN275" i="1"/>
  <c r="AM275" i="1"/>
  <c r="AL275" i="1"/>
  <c r="AK275" i="1"/>
  <c r="AJ275" i="1"/>
  <c r="AI275" i="1"/>
  <c r="AH275" i="1"/>
  <c r="AG275" i="1"/>
  <c r="AF275" i="1"/>
  <c r="AE275" i="1"/>
  <c r="AD275" i="1"/>
  <c r="AC275" i="1"/>
  <c r="AB275" i="1"/>
  <c r="AA275" i="1"/>
  <c r="Z275" i="1"/>
  <c r="Y275" i="1"/>
  <c r="X275" i="1"/>
  <c r="W275" i="1"/>
  <c r="V275" i="1"/>
  <c r="U275" i="1"/>
  <c r="T275" i="1"/>
  <c r="S275" i="1"/>
  <c r="R275" i="1"/>
  <c r="Q275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C275" i="1"/>
  <c r="BK270" i="1"/>
  <c r="BJ270" i="1"/>
  <c r="BI270" i="1"/>
  <c r="BH270" i="1"/>
  <c r="BG270" i="1"/>
  <c r="BF270" i="1"/>
  <c r="BE270" i="1"/>
  <c r="BD270" i="1"/>
  <c r="BC270" i="1"/>
  <c r="BB270" i="1"/>
  <c r="BA270" i="1"/>
  <c r="AZ270" i="1"/>
  <c r="AY270" i="1"/>
  <c r="AX270" i="1"/>
  <c r="AW270" i="1"/>
  <c r="AV270" i="1"/>
  <c r="AU270" i="1"/>
  <c r="AT270" i="1"/>
  <c r="AS270" i="1"/>
  <c r="AR270" i="1"/>
  <c r="AQ270" i="1"/>
  <c r="AP270" i="1"/>
  <c r="AO270" i="1"/>
  <c r="AN270" i="1"/>
  <c r="AM270" i="1"/>
  <c r="AL270" i="1"/>
  <c r="AK270" i="1"/>
  <c r="AJ270" i="1"/>
  <c r="AI270" i="1"/>
  <c r="AH270" i="1"/>
  <c r="AG270" i="1"/>
  <c r="AF270" i="1"/>
  <c r="AE270" i="1"/>
  <c r="AD270" i="1"/>
  <c r="AC270" i="1"/>
  <c r="AB270" i="1"/>
  <c r="AA270" i="1"/>
  <c r="Z270" i="1"/>
  <c r="Y270" i="1"/>
  <c r="X270" i="1"/>
  <c r="W270" i="1"/>
  <c r="V270" i="1"/>
  <c r="U270" i="1"/>
  <c r="T270" i="1"/>
  <c r="S270" i="1"/>
  <c r="R270" i="1"/>
  <c r="Q270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C270" i="1"/>
  <c r="BK265" i="1"/>
  <c r="BJ265" i="1"/>
  <c r="BI265" i="1"/>
  <c r="BH265" i="1"/>
  <c r="BG265" i="1"/>
  <c r="BF265" i="1"/>
  <c r="BE265" i="1"/>
  <c r="BD265" i="1"/>
  <c r="BC265" i="1"/>
  <c r="BB265" i="1"/>
  <c r="BA265" i="1"/>
  <c r="AZ265" i="1"/>
  <c r="AY265" i="1"/>
  <c r="AX265" i="1"/>
  <c r="AW265" i="1"/>
  <c r="AV265" i="1"/>
  <c r="AU265" i="1"/>
  <c r="AT265" i="1"/>
  <c r="AS265" i="1"/>
  <c r="AR265" i="1"/>
  <c r="AQ265" i="1"/>
  <c r="AP265" i="1"/>
  <c r="AO265" i="1"/>
  <c r="AN265" i="1"/>
  <c r="AM265" i="1"/>
  <c r="AL265" i="1"/>
  <c r="AK265" i="1"/>
  <c r="AJ265" i="1"/>
  <c r="AI265" i="1"/>
  <c r="AH265" i="1"/>
  <c r="AG265" i="1"/>
  <c r="AF265" i="1"/>
  <c r="AE265" i="1"/>
  <c r="AD265" i="1"/>
  <c r="AC265" i="1"/>
  <c r="AB265" i="1"/>
  <c r="AA265" i="1"/>
  <c r="Z265" i="1"/>
  <c r="Y265" i="1"/>
  <c r="X265" i="1"/>
  <c r="W265" i="1"/>
  <c r="V265" i="1"/>
  <c r="U265" i="1"/>
  <c r="T265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C265" i="1"/>
  <c r="BK259" i="1"/>
  <c r="BJ259" i="1"/>
  <c r="BI259" i="1"/>
  <c r="BH259" i="1"/>
  <c r="BG259" i="1"/>
  <c r="BF259" i="1"/>
  <c r="BE259" i="1"/>
  <c r="BD259" i="1"/>
  <c r="BC259" i="1"/>
  <c r="BB259" i="1"/>
  <c r="BA259" i="1"/>
  <c r="AZ259" i="1"/>
  <c r="AY259" i="1"/>
  <c r="AX259" i="1"/>
  <c r="AW259" i="1"/>
  <c r="AV259" i="1"/>
  <c r="AU259" i="1"/>
  <c r="AT259" i="1"/>
  <c r="AS259" i="1"/>
  <c r="AR259" i="1"/>
  <c r="AQ259" i="1"/>
  <c r="AP259" i="1"/>
  <c r="AO259" i="1"/>
  <c r="AN259" i="1"/>
  <c r="AM259" i="1"/>
  <c r="AL259" i="1"/>
  <c r="AK259" i="1"/>
  <c r="AJ259" i="1"/>
  <c r="AI259" i="1"/>
  <c r="AH259" i="1"/>
  <c r="AG259" i="1"/>
  <c r="AF259" i="1"/>
  <c r="AE259" i="1"/>
  <c r="AD259" i="1"/>
  <c r="AC259" i="1"/>
  <c r="AB259" i="1"/>
  <c r="AA259" i="1"/>
  <c r="Z259" i="1"/>
  <c r="Y259" i="1"/>
  <c r="X259" i="1"/>
  <c r="W259" i="1"/>
  <c r="V259" i="1"/>
  <c r="U259" i="1"/>
  <c r="T259" i="1"/>
  <c r="S259" i="1"/>
  <c r="R259" i="1"/>
  <c r="Q259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C259" i="1"/>
  <c r="BK254" i="1"/>
  <c r="BJ254" i="1"/>
  <c r="BI254" i="1"/>
  <c r="BH254" i="1"/>
  <c r="BG254" i="1"/>
  <c r="BF254" i="1"/>
  <c r="BE254" i="1"/>
  <c r="BD254" i="1"/>
  <c r="BC254" i="1"/>
  <c r="BB254" i="1"/>
  <c r="BA254" i="1"/>
  <c r="AZ254" i="1"/>
  <c r="AY254" i="1"/>
  <c r="AX254" i="1"/>
  <c r="AW254" i="1"/>
  <c r="AV254" i="1"/>
  <c r="AU254" i="1"/>
  <c r="AT254" i="1"/>
  <c r="AS254" i="1"/>
  <c r="AR254" i="1"/>
  <c r="AQ254" i="1"/>
  <c r="AP254" i="1"/>
  <c r="AO254" i="1"/>
  <c r="AN254" i="1"/>
  <c r="AM254" i="1"/>
  <c r="AL254" i="1"/>
  <c r="AK254" i="1"/>
  <c r="AJ254" i="1"/>
  <c r="AI254" i="1"/>
  <c r="AH254" i="1"/>
  <c r="AG254" i="1"/>
  <c r="AF254" i="1"/>
  <c r="AE254" i="1"/>
  <c r="AD254" i="1"/>
  <c r="AC254" i="1"/>
  <c r="AB254" i="1"/>
  <c r="AA254" i="1"/>
  <c r="Z254" i="1"/>
  <c r="Y254" i="1"/>
  <c r="X254" i="1"/>
  <c r="W254" i="1"/>
  <c r="V254" i="1"/>
  <c r="U254" i="1"/>
  <c r="T254" i="1"/>
  <c r="S254" i="1"/>
  <c r="R254" i="1"/>
  <c r="Q254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C254" i="1"/>
  <c r="BK248" i="1"/>
  <c r="BJ248" i="1"/>
  <c r="BI248" i="1"/>
  <c r="BH248" i="1"/>
  <c r="BG248" i="1"/>
  <c r="BF248" i="1"/>
  <c r="BE248" i="1"/>
  <c r="BD248" i="1"/>
  <c r="BC248" i="1"/>
  <c r="BB248" i="1"/>
  <c r="BA248" i="1"/>
  <c r="AZ248" i="1"/>
  <c r="AY248" i="1"/>
  <c r="AX248" i="1"/>
  <c r="AW248" i="1"/>
  <c r="AV248" i="1"/>
  <c r="AU248" i="1"/>
  <c r="AT248" i="1"/>
  <c r="AS248" i="1"/>
  <c r="AR248" i="1"/>
  <c r="AQ248" i="1"/>
  <c r="AP248" i="1"/>
  <c r="AO248" i="1"/>
  <c r="AN248" i="1"/>
  <c r="AM248" i="1"/>
  <c r="AL248" i="1"/>
  <c r="AK248" i="1"/>
  <c r="AJ248" i="1"/>
  <c r="AI248" i="1"/>
  <c r="AH248" i="1"/>
  <c r="AG248" i="1"/>
  <c r="AF248" i="1"/>
  <c r="AE248" i="1"/>
  <c r="AD248" i="1"/>
  <c r="AC248" i="1"/>
  <c r="AB248" i="1"/>
  <c r="AA248" i="1"/>
  <c r="Z248" i="1"/>
  <c r="Y248" i="1"/>
  <c r="X248" i="1"/>
  <c r="W248" i="1"/>
  <c r="V248" i="1"/>
  <c r="U248" i="1"/>
  <c r="T248" i="1"/>
  <c r="S248" i="1"/>
  <c r="R248" i="1"/>
  <c r="Q248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C248" i="1"/>
  <c r="BK243" i="1"/>
  <c r="BJ243" i="1"/>
  <c r="BI243" i="1"/>
  <c r="BH243" i="1"/>
  <c r="BG243" i="1"/>
  <c r="BF243" i="1"/>
  <c r="BE243" i="1"/>
  <c r="BD243" i="1"/>
  <c r="BC243" i="1"/>
  <c r="BB243" i="1"/>
  <c r="BA243" i="1"/>
  <c r="AZ243" i="1"/>
  <c r="AY243" i="1"/>
  <c r="AX243" i="1"/>
  <c r="AW243" i="1"/>
  <c r="AV243" i="1"/>
  <c r="AU243" i="1"/>
  <c r="AT243" i="1"/>
  <c r="AS243" i="1"/>
  <c r="AR243" i="1"/>
  <c r="AQ243" i="1"/>
  <c r="AP243" i="1"/>
  <c r="AO243" i="1"/>
  <c r="AN243" i="1"/>
  <c r="AM243" i="1"/>
  <c r="AL243" i="1"/>
  <c r="AK243" i="1"/>
  <c r="AJ243" i="1"/>
  <c r="AI243" i="1"/>
  <c r="AH243" i="1"/>
  <c r="AG243" i="1"/>
  <c r="AF243" i="1"/>
  <c r="AE243" i="1"/>
  <c r="AD243" i="1"/>
  <c r="AC243" i="1"/>
  <c r="AB243" i="1"/>
  <c r="AA243" i="1"/>
  <c r="Z243" i="1"/>
  <c r="Y243" i="1"/>
  <c r="X243" i="1"/>
  <c r="W243" i="1"/>
  <c r="V243" i="1"/>
  <c r="U243" i="1"/>
  <c r="T243" i="1"/>
  <c r="S243" i="1"/>
  <c r="R243" i="1"/>
  <c r="Q243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C243" i="1"/>
  <c r="BK237" i="1"/>
  <c r="BJ237" i="1"/>
  <c r="BI237" i="1"/>
  <c r="BH237" i="1"/>
  <c r="BG237" i="1"/>
  <c r="BF237" i="1"/>
  <c r="BE237" i="1"/>
  <c r="BD237" i="1"/>
  <c r="BC237" i="1"/>
  <c r="BB237" i="1"/>
  <c r="BA237" i="1"/>
  <c r="AZ237" i="1"/>
  <c r="AY237" i="1"/>
  <c r="AX237" i="1"/>
  <c r="AW237" i="1"/>
  <c r="AV237" i="1"/>
  <c r="AU237" i="1"/>
  <c r="AT237" i="1"/>
  <c r="AS237" i="1"/>
  <c r="AR237" i="1"/>
  <c r="AQ237" i="1"/>
  <c r="AP237" i="1"/>
  <c r="AO237" i="1"/>
  <c r="AN237" i="1"/>
  <c r="AM237" i="1"/>
  <c r="AL237" i="1"/>
  <c r="AK237" i="1"/>
  <c r="AJ237" i="1"/>
  <c r="AI237" i="1"/>
  <c r="AH237" i="1"/>
  <c r="AG237" i="1"/>
  <c r="AF237" i="1"/>
  <c r="AE237" i="1"/>
  <c r="AD237" i="1"/>
  <c r="AC237" i="1"/>
  <c r="AB237" i="1"/>
  <c r="AA237" i="1"/>
  <c r="Z237" i="1"/>
  <c r="Y237" i="1"/>
  <c r="X237" i="1"/>
  <c r="W237" i="1"/>
  <c r="V237" i="1"/>
  <c r="U237" i="1"/>
  <c r="T237" i="1"/>
  <c r="S237" i="1"/>
  <c r="R237" i="1"/>
  <c r="Q237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C237" i="1"/>
  <c r="BK232" i="1"/>
  <c r="BJ232" i="1"/>
  <c r="BI232" i="1"/>
  <c r="BH232" i="1"/>
  <c r="BG232" i="1"/>
  <c r="BF232" i="1"/>
  <c r="BE232" i="1"/>
  <c r="BD232" i="1"/>
  <c r="BC232" i="1"/>
  <c r="BB232" i="1"/>
  <c r="BA232" i="1"/>
  <c r="AZ232" i="1"/>
  <c r="AY232" i="1"/>
  <c r="AX232" i="1"/>
  <c r="AW232" i="1"/>
  <c r="AV232" i="1"/>
  <c r="AU232" i="1"/>
  <c r="AT232" i="1"/>
  <c r="AS232" i="1"/>
  <c r="AR232" i="1"/>
  <c r="AQ232" i="1"/>
  <c r="AP232" i="1"/>
  <c r="AO232" i="1"/>
  <c r="AN232" i="1"/>
  <c r="AM232" i="1"/>
  <c r="AL232" i="1"/>
  <c r="AK232" i="1"/>
  <c r="AJ232" i="1"/>
  <c r="AI232" i="1"/>
  <c r="AH232" i="1"/>
  <c r="AG232" i="1"/>
  <c r="AF232" i="1"/>
  <c r="AE232" i="1"/>
  <c r="AD232" i="1"/>
  <c r="AC232" i="1"/>
  <c r="AB232" i="1"/>
  <c r="AA232" i="1"/>
  <c r="Z232" i="1"/>
  <c r="Y232" i="1"/>
  <c r="X232" i="1"/>
  <c r="W232" i="1"/>
  <c r="V232" i="1"/>
  <c r="U232" i="1"/>
  <c r="T232" i="1"/>
  <c r="S232" i="1"/>
  <c r="R232" i="1"/>
  <c r="Q232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C232" i="1"/>
  <c r="BK224" i="1"/>
  <c r="BJ224" i="1"/>
  <c r="BI224" i="1"/>
  <c r="BH224" i="1"/>
  <c r="BG224" i="1"/>
  <c r="BF224" i="1"/>
  <c r="BE224" i="1"/>
  <c r="BD224" i="1"/>
  <c r="BC224" i="1"/>
  <c r="BB224" i="1"/>
  <c r="BA224" i="1"/>
  <c r="AZ224" i="1"/>
  <c r="AY224" i="1"/>
  <c r="AX224" i="1"/>
  <c r="AW224" i="1"/>
  <c r="AV224" i="1"/>
  <c r="AU224" i="1"/>
  <c r="AT224" i="1"/>
  <c r="AS224" i="1"/>
  <c r="AR224" i="1"/>
  <c r="AQ224" i="1"/>
  <c r="AP224" i="1"/>
  <c r="AO224" i="1"/>
  <c r="AN224" i="1"/>
  <c r="AM224" i="1"/>
  <c r="AL224" i="1"/>
  <c r="AK224" i="1"/>
  <c r="AJ224" i="1"/>
  <c r="AI224" i="1"/>
  <c r="AH224" i="1"/>
  <c r="AG224" i="1"/>
  <c r="AF224" i="1"/>
  <c r="AE224" i="1"/>
  <c r="AD224" i="1"/>
  <c r="AC224" i="1"/>
  <c r="AB224" i="1"/>
  <c r="AA224" i="1"/>
  <c r="Z224" i="1"/>
  <c r="Y224" i="1"/>
  <c r="X224" i="1"/>
  <c r="W224" i="1"/>
  <c r="V224" i="1"/>
  <c r="U224" i="1"/>
  <c r="T224" i="1"/>
  <c r="S224" i="1"/>
  <c r="R224" i="1"/>
  <c r="Q224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C224" i="1"/>
  <c r="BK218" i="1"/>
  <c r="BJ218" i="1"/>
  <c r="BI218" i="1"/>
  <c r="BH218" i="1"/>
  <c r="BG218" i="1"/>
  <c r="BF218" i="1"/>
  <c r="BE218" i="1"/>
  <c r="BD218" i="1"/>
  <c r="BC218" i="1"/>
  <c r="BB218" i="1"/>
  <c r="BA218" i="1"/>
  <c r="AZ218" i="1"/>
  <c r="AY218" i="1"/>
  <c r="AX218" i="1"/>
  <c r="AW218" i="1"/>
  <c r="AV218" i="1"/>
  <c r="AU218" i="1"/>
  <c r="AT218" i="1"/>
  <c r="AS218" i="1"/>
  <c r="AR218" i="1"/>
  <c r="AQ218" i="1"/>
  <c r="AP218" i="1"/>
  <c r="AO218" i="1"/>
  <c r="AN218" i="1"/>
  <c r="AM218" i="1"/>
  <c r="AL218" i="1"/>
  <c r="AK218" i="1"/>
  <c r="AJ218" i="1"/>
  <c r="AI218" i="1"/>
  <c r="AH218" i="1"/>
  <c r="AG218" i="1"/>
  <c r="AF218" i="1"/>
  <c r="AE218" i="1"/>
  <c r="AD218" i="1"/>
  <c r="AC218" i="1"/>
  <c r="AB218" i="1"/>
  <c r="AA218" i="1"/>
  <c r="Z218" i="1"/>
  <c r="Y218" i="1"/>
  <c r="X218" i="1"/>
  <c r="W218" i="1"/>
  <c r="V218" i="1"/>
  <c r="U218" i="1"/>
  <c r="T218" i="1"/>
  <c r="S218" i="1"/>
  <c r="R218" i="1"/>
  <c r="Q218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C218" i="1"/>
  <c r="BK212" i="1"/>
  <c r="BJ212" i="1"/>
  <c r="BI212" i="1"/>
  <c r="BH212" i="1"/>
  <c r="BG212" i="1"/>
  <c r="BF212" i="1"/>
  <c r="BE212" i="1"/>
  <c r="BD212" i="1"/>
  <c r="BC212" i="1"/>
  <c r="BB212" i="1"/>
  <c r="BA212" i="1"/>
  <c r="AZ212" i="1"/>
  <c r="AY212" i="1"/>
  <c r="AX212" i="1"/>
  <c r="AW212" i="1"/>
  <c r="AV212" i="1"/>
  <c r="AU212" i="1"/>
  <c r="AT212" i="1"/>
  <c r="AS212" i="1"/>
  <c r="AR212" i="1"/>
  <c r="AQ212" i="1"/>
  <c r="AP212" i="1"/>
  <c r="AO212" i="1"/>
  <c r="AN212" i="1"/>
  <c r="AM212" i="1"/>
  <c r="AL212" i="1"/>
  <c r="AK212" i="1"/>
  <c r="AJ212" i="1"/>
  <c r="AI212" i="1"/>
  <c r="AH212" i="1"/>
  <c r="AG212" i="1"/>
  <c r="AF212" i="1"/>
  <c r="AE212" i="1"/>
  <c r="AD212" i="1"/>
  <c r="AC212" i="1"/>
  <c r="AB212" i="1"/>
  <c r="AA212" i="1"/>
  <c r="Z212" i="1"/>
  <c r="Y212" i="1"/>
  <c r="X212" i="1"/>
  <c r="W212" i="1"/>
  <c r="V212" i="1"/>
  <c r="U212" i="1"/>
  <c r="T212" i="1"/>
  <c r="S212" i="1"/>
  <c r="R212" i="1"/>
  <c r="Q212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C212" i="1"/>
  <c r="BK207" i="1"/>
  <c r="BJ207" i="1"/>
  <c r="BI207" i="1"/>
  <c r="BH207" i="1"/>
  <c r="BG207" i="1"/>
  <c r="BF207" i="1"/>
  <c r="BE207" i="1"/>
  <c r="BD207" i="1"/>
  <c r="BC207" i="1"/>
  <c r="BB207" i="1"/>
  <c r="BA207" i="1"/>
  <c r="AZ207" i="1"/>
  <c r="AY207" i="1"/>
  <c r="AX207" i="1"/>
  <c r="AW207" i="1"/>
  <c r="AV207" i="1"/>
  <c r="AU207" i="1"/>
  <c r="AT207" i="1"/>
  <c r="AS207" i="1"/>
  <c r="AR207" i="1"/>
  <c r="AQ207" i="1"/>
  <c r="AP207" i="1"/>
  <c r="AO207" i="1"/>
  <c r="AN207" i="1"/>
  <c r="AM207" i="1"/>
  <c r="AL207" i="1"/>
  <c r="AK207" i="1"/>
  <c r="AJ207" i="1"/>
  <c r="AI207" i="1"/>
  <c r="AH207" i="1"/>
  <c r="AG207" i="1"/>
  <c r="AF207" i="1"/>
  <c r="AE207" i="1"/>
  <c r="AD207" i="1"/>
  <c r="AC207" i="1"/>
  <c r="AB207" i="1"/>
  <c r="AA207" i="1"/>
  <c r="Z207" i="1"/>
  <c r="Y207" i="1"/>
  <c r="X207" i="1"/>
  <c r="W207" i="1"/>
  <c r="V207" i="1"/>
  <c r="U207" i="1"/>
  <c r="T207" i="1"/>
  <c r="S207" i="1"/>
  <c r="R207" i="1"/>
  <c r="Q207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C207" i="1"/>
  <c r="BK202" i="1"/>
  <c r="BJ202" i="1"/>
  <c r="BI202" i="1"/>
  <c r="BH202" i="1"/>
  <c r="BG202" i="1"/>
  <c r="BF202" i="1"/>
  <c r="BE202" i="1"/>
  <c r="BD202" i="1"/>
  <c r="BC202" i="1"/>
  <c r="BB202" i="1"/>
  <c r="BA202" i="1"/>
  <c r="AZ202" i="1"/>
  <c r="AY202" i="1"/>
  <c r="AX202" i="1"/>
  <c r="AW202" i="1"/>
  <c r="AV202" i="1"/>
  <c r="AU202" i="1"/>
  <c r="AT202" i="1"/>
  <c r="AS202" i="1"/>
  <c r="AR202" i="1"/>
  <c r="AQ202" i="1"/>
  <c r="AP202" i="1"/>
  <c r="AO202" i="1"/>
  <c r="AN202" i="1"/>
  <c r="AM202" i="1"/>
  <c r="AL202" i="1"/>
  <c r="AK202" i="1"/>
  <c r="AJ202" i="1"/>
  <c r="AI202" i="1"/>
  <c r="AH202" i="1"/>
  <c r="AG202" i="1"/>
  <c r="AF202" i="1"/>
  <c r="AE202" i="1"/>
  <c r="AD202" i="1"/>
  <c r="AC202" i="1"/>
  <c r="AB202" i="1"/>
  <c r="AA202" i="1"/>
  <c r="Z202" i="1"/>
  <c r="Y202" i="1"/>
  <c r="X202" i="1"/>
  <c r="W202" i="1"/>
  <c r="V202" i="1"/>
  <c r="U202" i="1"/>
  <c r="T202" i="1"/>
  <c r="S202" i="1"/>
  <c r="R202" i="1"/>
  <c r="Q202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C202" i="1"/>
  <c r="BK196" i="1"/>
  <c r="BJ196" i="1"/>
  <c r="BI196" i="1"/>
  <c r="BH196" i="1"/>
  <c r="BG196" i="1"/>
  <c r="BF196" i="1"/>
  <c r="BE196" i="1"/>
  <c r="BD196" i="1"/>
  <c r="BC196" i="1"/>
  <c r="BB196" i="1"/>
  <c r="BA196" i="1"/>
  <c r="AZ196" i="1"/>
  <c r="AY196" i="1"/>
  <c r="AX196" i="1"/>
  <c r="AW196" i="1"/>
  <c r="AV196" i="1"/>
  <c r="AU196" i="1"/>
  <c r="AT196" i="1"/>
  <c r="AS196" i="1"/>
  <c r="AR196" i="1"/>
  <c r="AQ196" i="1"/>
  <c r="AP196" i="1"/>
  <c r="AO196" i="1"/>
  <c r="AN196" i="1"/>
  <c r="AM196" i="1"/>
  <c r="AL196" i="1"/>
  <c r="AK196" i="1"/>
  <c r="AJ196" i="1"/>
  <c r="AI196" i="1"/>
  <c r="AH196" i="1"/>
  <c r="AG196" i="1"/>
  <c r="AF196" i="1"/>
  <c r="AE196" i="1"/>
  <c r="AD196" i="1"/>
  <c r="AC196" i="1"/>
  <c r="AB196" i="1"/>
  <c r="AA196" i="1"/>
  <c r="Z196" i="1"/>
  <c r="Y196" i="1"/>
  <c r="X196" i="1"/>
  <c r="W196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C196" i="1"/>
  <c r="BK191" i="1"/>
  <c r="BJ191" i="1"/>
  <c r="BI191" i="1"/>
  <c r="BH191" i="1"/>
  <c r="BG191" i="1"/>
  <c r="BF191" i="1"/>
  <c r="BE191" i="1"/>
  <c r="BD191" i="1"/>
  <c r="BC191" i="1"/>
  <c r="BB191" i="1"/>
  <c r="BA191" i="1"/>
  <c r="AZ191" i="1"/>
  <c r="AY191" i="1"/>
  <c r="AX191" i="1"/>
  <c r="AW191" i="1"/>
  <c r="AV191" i="1"/>
  <c r="AU191" i="1"/>
  <c r="AT191" i="1"/>
  <c r="AS191" i="1"/>
  <c r="AR191" i="1"/>
  <c r="AQ191" i="1"/>
  <c r="AP191" i="1"/>
  <c r="AO191" i="1"/>
  <c r="AN191" i="1"/>
  <c r="AM191" i="1"/>
  <c r="AL191" i="1"/>
  <c r="AK191" i="1"/>
  <c r="AJ191" i="1"/>
  <c r="AI191" i="1"/>
  <c r="AH191" i="1"/>
  <c r="AG191" i="1"/>
  <c r="AF191" i="1"/>
  <c r="AE191" i="1"/>
  <c r="AD191" i="1"/>
  <c r="AC191" i="1"/>
  <c r="AB191" i="1"/>
  <c r="AA191" i="1"/>
  <c r="Z191" i="1"/>
  <c r="Y191" i="1"/>
  <c r="X191" i="1"/>
  <c r="W191" i="1"/>
  <c r="V191" i="1"/>
  <c r="U191" i="1"/>
  <c r="T191" i="1"/>
  <c r="S191" i="1"/>
  <c r="R191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C191" i="1"/>
  <c r="BK185" i="1"/>
  <c r="BJ185" i="1"/>
  <c r="BI185" i="1"/>
  <c r="BH185" i="1"/>
  <c r="BG185" i="1"/>
  <c r="BF185" i="1"/>
  <c r="BE185" i="1"/>
  <c r="BD185" i="1"/>
  <c r="BC185" i="1"/>
  <c r="BB185" i="1"/>
  <c r="BA185" i="1"/>
  <c r="AZ185" i="1"/>
  <c r="AY185" i="1"/>
  <c r="AX185" i="1"/>
  <c r="AW185" i="1"/>
  <c r="AV185" i="1"/>
  <c r="AU185" i="1"/>
  <c r="AT185" i="1"/>
  <c r="AS185" i="1"/>
  <c r="AR185" i="1"/>
  <c r="AQ185" i="1"/>
  <c r="AP185" i="1"/>
  <c r="AO185" i="1"/>
  <c r="AN185" i="1"/>
  <c r="AM185" i="1"/>
  <c r="AL185" i="1"/>
  <c r="AK185" i="1"/>
  <c r="AJ185" i="1"/>
  <c r="AI185" i="1"/>
  <c r="AH185" i="1"/>
  <c r="AG185" i="1"/>
  <c r="AF185" i="1"/>
  <c r="AE185" i="1"/>
  <c r="AD185" i="1"/>
  <c r="AC185" i="1"/>
  <c r="AB185" i="1"/>
  <c r="AA185" i="1"/>
  <c r="Z185" i="1"/>
  <c r="Y185" i="1"/>
  <c r="X185" i="1"/>
  <c r="W185" i="1"/>
  <c r="V185" i="1"/>
  <c r="U185" i="1"/>
  <c r="T185" i="1"/>
  <c r="S185" i="1"/>
  <c r="R185" i="1"/>
  <c r="Q185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C185" i="1"/>
  <c r="BK180" i="1"/>
  <c r="BJ180" i="1"/>
  <c r="BI180" i="1"/>
  <c r="BH180" i="1"/>
  <c r="BG180" i="1"/>
  <c r="BF180" i="1"/>
  <c r="BE180" i="1"/>
  <c r="BD180" i="1"/>
  <c r="BC180" i="1"/>
  <c r="BB180" i="1"/>
  <c r="BA180" i="1"/>
  <c r="AZ180" i="1"/>
  <c r="AY180" i="1"/>
  <c r="AX180" i="1"/>
  <c r="AW180" i="1"/>
  <c r="AV180" i="1"/>
  <c r="AU180" i="1"/>
  <c r="AT180" i="1"/>
  <c r="AS180" i="1"/>
  <c r="AR180" i="1"/>
  <c r="AQ180" i="1"/>
  <c r="AP180" i="1"/>
  <c r="AO180" i="1"/>
  <c r="AN180" i="1"/>
  <c r="AM180" i="1"/>
  <c r="AL180" i="1"/>
  <c r="AK180" i="1"/>
  <c r="AJ180" i="1"/>
  <c r="AI180" i="1"/>
  <c r="AH180" i="1"/>
  <c r="AG180" i="1"/>
  <c r="AF180" i="1"/>
  <c r="AE180" i="1"/>
  <c r="AD180" i="1"/>
  <c r="AC180" i="1"/>
  <c r="AB180" i="1"/>
  <c r="AA180" i="1"/>
  <c r="Z180" i="1"/>
  <c r="Y180" i="1"/>
  <c r="X180" i="1"/>
  <c r="W180" i="1"/>
  <c r="V180" i="1"/>
  <c r="U180" i="1"/>
  <c r="T180" i="1"/>
  <c r="S180" i="1"/>
  <c r="R180" i="1"/>
  <c r="Q180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C180" i="1"/>
  <c r="BK174" i="1"/>
  <c r="BJ174" i="1"/>
  <c r="BI174" i="1"/>
  <c r="BH174" i="1"/>
  <c r="BG174" i="1"/>
  <c r="BF174" i="1"/>
  <c r="BE174" i="1"/>
  <c r="BD174" i="1"/>
  <c r="BC174" i="1"/>
  <c r="BB174" i="1"/>
  <c r="BA174" i="1"/>
  <c r="AZ174" i="1"/>
  <c r="AY174" i="1"/>
  <c r="AX174" i="1"/>
  <c r="AW174" i="1"/>
  <c r="AV174" i="1"/>
  <c r="AU174" i="1"/>
  <c r="AT174" i="1"/>
  <c r="AS174" i="1"/>
  <c r="AR174" i="1"/>
  <c r="AQ174" i="1"/>
  <c r="AP174" i="1"/>
  <c r="AO174" i="1"/>
  <c r="AN174" i="1"/>
  <c r="AM174" i="1"/>
  <c r="AL174" i="1"/>
  <c r="AK174" i="1"/>
  <c r="AJ174" i="1"/>
  <c r="AI174" i="1"/>
  <c r="AH174" i="1"/>
  <c r="AG174" i="1"/>
  <c r="AF174" i="1"/>
  <c r="AE174" i="1"/>
  <c r="AD174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C174" i="1"/>
  <c r="BK168" i="1"/>
  <c r="BJ168" i="1"/>
  <c r="BI168" i="1"/>
  <c r="BH168" i="1"/>
  <c r="BG168" i="1"/>
  <c r="BF168" i="1"/>
  <c r="BE168" i="1"/>
  <c r="BD168" i="1"/>
  <c r="BC168" i="1"/>
  <c r="BB168" i="1"/>
  <c r="BA168" i="1"/>
  <c r="AZ168" i="1"/>
  <c r="AY168" i="1"/>
  <c r="AX168" i="1"/>
  <c r="AW168" i="1"/>
  <c r="AV168" i="1"/>
  <c r="AU168" i="1"/>
  <c r="AT168" i="1"/>
  <c r="AS168" i="1"/>
  <c r="AR168" i="1"/>
  <c r="AQ168" i="1"/>
  <c r="AP168" i="1"/>
  <c r="AO168" i="1"/>
  <c r="AN168" i="1"/>
  <c r="AM168" i="1"/>
  <c r="AL168" i="1"/>
  <c r="AK168" i="1"/>
  <c r="AJ168" i="1"/>
  <c r="AI168" i="1"/>
  <c r="AH168" i="1"/>
  <c r="AG168" i="1"/>
  <c r="AF168" i="1"/>
  <c r="AE168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C168" i="1"/>
  <c r="BK161" i="1"/>
  <c r="BJ161" i="1"/>
  <c r="BI161" i="1"/>
  <c r="BH161" i="1"/>
  <c r="BG161" i="1"/>
  <c r="BF161" i="1"/>
  <c r="BE161" i="1"/>
  <c r="BD161" i="1"/>
  <c r="BC161" i="1"/>
  <c r="BB161" i="1"/>
  <c r="BA161" i="1"/>
  <c r="AZ161" i="1"/>
  <c r="AY161" i="1"/>
  <c r="AX161" i="1"/>
  <c r="AW161" i="1"/>
  <c r="AV161" i="1"/>
  <c r="AU161" i="1"/>
  <c r="AT161" i="1"/>
  <c r="AS161" i="1"/>
  <c r="AR161" i="1"/>
  <c r="AQ161" i="1"/>
  <c r="AP161" i="1"/>
  <c r="AO161" i="1"/>
  <c r="AN161" i="1"/>
  <c r="AM161" i="1"/>
  <c r="AL161" i="1"/>
  <c r="AK161" i="1"/>
  <c r="AJ161" i="1"/>
  <c r="AI161" i="1"/>
  <c r="AH161" i="1"/>
  <c r="AG161" i="1"/>
  <c r="AF161" i="1"/>
  <c r="AE161" i="1"/>
  <c r="AD161" i="1"/>
  <c r="AC161" i="1"/>
  <c r="AB161" i="1"/>
  <c r="AA161" i="1"/>
  <c r="Z161" i="1"/>
  <c r="Y161" i="1"/>
  <c r="X161" i="1"/>
  <c r="W161" i="1"/>
  <c r="V161" i="1"/>
  <c r="U161" i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C161" i="1"/>
  <c r="BK156" i="1"/>
  <c r="BJ156" i="1"/>
  <c r="BI156" i="1"/>
  <c r="BH156" i="1"/>
  <c r="BG156" i="1"/>
  <c r="BF156" i="1"/>
  <c r="BE156" i="1"/>
  <c r="BD156" i="1"/>
  <c r="BC156" i="1"/>
  <c r="BB156" i="1"/>
  <c r="BA156" i="1"/>
  <c r="AZ156" i="1"/>
  <c r="AY156" i="1"/>
  <c r="AX156" i="1"/>
  <c r="AW156" i="1"/>
  <c r="AV156" i="1"/>
  <c r="AU156" i="1"/>
  <c r="AT156" i="1"/>
  <c r="AS156" i="1"/>
  <c r="AR156" i="1"/>
  <c r="AQ156" i="1"/>
  <c r="AP156" i="1"/>
  <c r="AO156" i="1"/>
  <c r="AN156" i="1"/>
  <c r="AM156" i="1"/>
  <c r="AL156" i="1"/>
  <c r="AK156" i="1"/>
  <c r="AJ156" i="1"/>
  <c r="AI156" i="1"/>
  <c r="AH156" i="1"/>
  <c r="AG156" i="1"/>
  <c r="AF156" i="1"/>
  <c r="AE156" i="1"/>
  <c r="AD156" i="1"/>
  <c r="AC156" i="1"/>
  <c r="AB156" i="1"/>
  <c r="AA156" i="1"/>
  <c r="Z156" i="1"/>
  <c r="Y156" i="1"/>
  <c r="X156" i="1"/>
  <c r="W156" i="1"/>
  <c r="V156" i="1"/>
  <c r="U156" i="1"/>
  <c r="T156" i="1"/>
  <c r="S156" i="1"/>
  <c r="R156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C156" i="1"/>
  <c r="BK150" i="1"/>
  <c r="BJ150" i="1"/>
  <c r="BI150" i="1"/>
  <c r="BH150" i="1"/>
  <c r="BG150" i="1"/>
  <c r="BF150" i="1"/>
  <c r="BE150" i="1"/>
  <c r="BD150" i="1"/>
  <c r="BC150" i="1"/>
  <c r="BB150" i="1"/>
  <c r="BA150" i="1"/>
  <c r="AZ150" i="1"/>
  <c r="AY150" i="1"/>
  <c r="AX150" i="1"/>
  <c r="AW150" i="1"/>
  <c r="AV150" i="1"/>
  <c r="AU150" i="1"/>
  <c r="AT150" i="1"/>
  <c r="AS150" i="1"/>
  <c r="AR150" i="1"/>
  <c r="AQ150" i="1"/>
  <c r="AP150" i="1"/>
  <c r="AO150" i="1"/>
  <c r="AN150" i="1"/>
  <c r="AM150" i="1"/>
  <c r="AL150" i="1"/>
  <c r="AK150" i="1"/>
  <c r="AJ150" i="1"/>
  <c r="AI150" i="1"/>
  <c r="AH150" i="1"/>
  <c r="AG150" i="1"/>
  <c r="AF150" i="1"/>
  <c r="AE150" i="1"/>
  <c r="AD150" i="1"/>
  <c r="AC150" i="1"/>
  <c r="AB150" i="1"/>
  <c r="AA150" i="1"/>
  <c r="Z150" i="1"/>
  <c r="Y150" i="1"/>
  <c r="X150" i="1"/>
  <c r="W150" i="1"/>
  <c r="V150" i="1"/>
  <c r="U150" i="1"/>
  <c r="T150" i="1"/>
  <c r="S150" i="1"/>
  <c r="R150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C150" i="1"/>
  <c r="BK142" i="1"/>
  <c r="BJ142" i="1"/>
  <c r="BI142" i="1"/>
  <c r="BH142" i="1"/>
  <c r="BG142" i="1"/>
  <c r="BF142" i="1"/>
  <c r="BE142" i="1"/>
  <c r="BD142" i="1"/>
  <c r="BC142" i="1"/>
  <c r="BB142" i="1"/>
  <c r="BA142" i="1"/>
  <c r="AZ142" i="1"/>
  <c r="AY142" i="1"/>
  <c r="AX142" i="1"/>
  <c r="AW142" i="1"/>
  <c r="AV142" i="1"/>
  <c r="AU142" i="1"/>
  <c r="AT142" i="1"/>
  <c r="AS142" i="1"/>
  <c r="AR142" i="1"/>
  <c r="AQ142" i="1"/>
  <c r="AP142" i="1"/>
  <c r="AO142" i="1"/>
  <c r="AN142" i="1"/>
  <c r="AM142" i="1"/>
  <c r="AL142" i="1"/>
  <c r="AK142" i="1"/>
  <c r="AJ142" i="1"/>
  <c r="AI142" i="1"/>
  <c r="AH142" i="1"/>
  <c r="AG142" i="1"/>
  <c r="AF142" i="1"/>
  <c r="AE142" i="1"/>
  <c r="AD142" i="1"/>
  <c r="AC142" i="1"/>
  <c r="AB142" i="1"/>
  <c r="AA142" i="1"/>
  <c r="Z142" i="1"/>
  <c r="Y142" i="1"/>
  <c r="X142" i="1"/>
  <c r="W142" i="1"/>
  <c r="V142" i="1"/>
  <c r="U142" i="1"/>
  <c r="T142" i="1"/>
  <c r="S142" i="1"/>
  <c r="R142" i="1"/>
  <c r="Q142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C142" i="1"/>
  <c r="BK134" i="1"/>
  <c r="BJ134" i="1"/>
  <c r="BI134" i="1"/>
  <c r="BH134" i="1"/>
  <c r="BG134" i="1"/>
  <c r="BF134" i="1"/>
  <c r="BE134" i="1"/>
  <c r="BD134" i="1"/>
  <c r="BC134" i="1"/>
  <c r="BB134" i="1"/>
  <c r="BA134" i="1"/>
  <c r="AZ134" i="1"/>
  <c r="AY134" i="1"/>
  <c r="AX134" i="1"/>
  <c r="AW134" i="1"/>
  <c r="AV134" i="1"/>
  <c r="AU134" i="1"/>
  <c r="AT134" i="1"/>
  <c r="AS134" i="1"/>
  <c r="AR134" i="1"/>
  <c r="AQ134" i="1"/>
  <c r="AP134" i="1"/>
  <c r="AO134" i="1"/>
  <c r="AN134" i="1"/>
  <c r="AM134" i="1"/>
  <c r="AL134" i="1"/>
  <c r="AK134" i="1"/>
  <c r="AJ134" i="1"/>
  <c r="AI134" i="1"/>
  <c r="AH134" i="1"/>
  <c r="AG134" i="1"/>
  <c r="AF134" i="1"/>
  <c r="AE134" i="1"/>
  <c r="AD134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C134" i="1"/>
  <c r="BK126" i="1"/>
  <c r="BJ126" i="1"/>
  <c r="BI126" i="1"/>
  <c r="BH126" i="1"/>
  <c r="BG126" i="1"/>
  <c r="BF126" i="1"/>
  <c r="BE126" i="1"/>
  <c r="BD126" i="1"/>
  <c r="BC126" i="1"/>
  <c r="BB126" i="1"/>
  <c r="BA126" i="1"/>
  <c r="AZ126" i="1"/>
  <c r="AY126" i="1"/>
  <c r="AX126" i="1"/>
  <c r="AW126" i="1"/>
  <c r="AV126" i="1"/>
  <c r="AU126" i="1"/>
  <c r="AT126" i="1"/>
  <c r="AS126" i="1"/>
  <c r="AR126" i="1"/>
  <c r="AQ126" i="1"/>
  <c r="AP126" i="1"/>
  <c r="AO126" i="1"/>
  <c r="AN126" i="1"/>
  <c r="AM126" i="1"/>
  <c r="AL126" i="1"/>
  <c r="AK126" i="1"/>
  <c r="AJ126" i="1"/>
  <c r="AI126" i="1"/>
  <c r="AH126" i="1"/>
  <c r="AG126" i="1"/>
  <c r="AF126" i="1"/>
  <c r="AE126" i="1"/>
  <c r="AD126" i="1"/>
  <c r="AC126" i="1"/>
  <c r="AB126" i="1"/>
  <c r="AA126" i="1"/>
  <c r="Z126" i="1"/>
  <c r="Y126" i="1"/>
  <c r="X126" i="1"/>
  <c r="W126" i="1"/>
  <c r="V126" i="1"/>
  <c r="U126" i="1"/>
  <c r="T126" i="1"/>
  <c r="S126" i="1"/>
  <c r="R126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C126" i="1"/>
  <c r="BK121" i="1"/>
  <c r="BJ121" i="1"/>
  <c r="BI121" i="1"/>
  <c r="BH121" i="1"/>
  <c r="BG121" i="1"/>
  <c r="BF121" i="1"/>
  <c r="BE121" i="1"/>
  <c r="BD121" i="1"/>
  <c r="BC121" i="1"/>
  <c r="BB121" i="1"/>
  <c r="BA121" i="1"/>
  <c r="AZ121" i="1"/>
  <c r="AY121" i="1"/>
  <c r="AX121" i="1"/>
  <c r="AW121" i="1"/>
  <c r="AV121" i="1"/>
  <c r="AU121" i="1"/>
  <c r="AT121" i="1"/>
  <c r="AS121" i="1"/>
  <c r="AR121" i="1"/>
  <c r="AQ121" i="1"/>
  <c r="AP121" i="1"/>
  <c r="AO121" i="1"/>
  <c r="AN121" i="1"/>
  <c r="AM121" i="1"/>
  <c r="AL121" i="1"/>
  <c r="AK121" i="1"/>
  <c r="AJ121" i="1"/>
  <c r="AI121" i="1"/>
  <c r="AH121" i="1"/>
  <c r="AG121" i="1"/>
  <c r="AF121" i="1"/>
  <c r="AE121" i="1"/>
  <c r="AD121" i="1"/>
  <c r="AC121" i="1"/>
  <c r="AB121" i="1"/>
  <c r="AA121" i="1"/>
  <c r="Z121" i="1"/>
  <c r="Y121" i="1"/>
  <c r="X121" i="1"/>
  <c r="W121" i="1"/>
  <c r="V121" i="1"/>
  <c r="U121" i="1"/>
  <c r="T121" i="1"/>
  <c r="S121" i="1"/>
  <c r="R121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C121" i="1"/>
  <c r="BK113" i="1"/>
  <c r="BJ113" i="1"/>
  <c r="BI113" i="1"/>
  <c r="BH113" i="1"/>
  <c r="BG113" i="1"/>
  <c r="BF113" i="1"/>
  <c r="BE113" i="1"/>
  <c r="BD113" i="1"/>
  <c r="BC113" i="1"/>
  <c r="BB113" i="1"/>
  <c r="BA113" i="1"/>
  <c r="AZ113" i="1"/>
  <c r="AY113" i="1"/>
  <c r="AX113" i="1"/>
  <c r="AW113" i="1"/>
  <c r="AV113" i="1"/>
  <c r="AU113" i="1"/>
  <c r="AT113" i="1"/>
  <c r="AS113" i="1"/>
  <c r="AR113" i="1"/>
  <c r="AQ113" i="1"/>
  <c r="AP113" i="1"/>
  <c r="AO113" i="1"/>
  <c r="AN113" i="1"/>
  <c r="AM113" i="1"/>
  <c r="AL113" i="1"/>
  <c r="AK113" i="1"/>
  <c r="AJ113" i="1"/>
  <c r="AI113" i="1"/>
  <c r="AH113" i="1"/>
  <c r="AG113" i="1"/>
  <c r="AF113" i="1"/>
  <c r="AE113" i="1"/>
  <c r="AD113" i="1"/>
  <c r="AC113" i="1"/>
  <c r="AB113" i="1"/>
  <c r="AA113" i="1"/>
  <c r="Z113" i="1"/>
  <c r="Y113" i="1"/>
  <c r="X113" i="1"/>
  <c r="W113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C113" i="1"/>
  <c r="BK107" i="1"/>
  <c r="BJ107" i="1"/>
  <c r="BI107" i="1"/>
  <c r="BH107" i="1"/>
  <c r="BG107" i="1"/>
  <c r="BF107" i="1"/>
  <c r="BE107" i="1"/>
  <c r="BD107" i="1"/>
  <c r="BC107" i="1"/>
  <c r="BB107" i="1"/>
  <c r="BA107" i="1"/>
  <c r="AZ107" i="1"/>
  <c r="AY107" i="1"/>
  <c r="AX107" i="1"/>
  <c r="AW107" i="1"/>
  <c r="AV107" i="1"/>
  <c r="AU107" i="1"/>
  <c r="AT107" i="1"/>
  <c r="AS107" i="1"/>
  <c r="AR107" i="1"/>
  <c r="AQ107" i="1"/>
  <c r="AP107" i="1"/>
  <c r="AO107" i="1"/>
  <c r="AN107" i="1"/>
  <c r="AM107" i="1"/>
  <c r="AL107" i="1"/>
  <c r="AK107" i="1"/>
  <c r="AJ107" i="1"/>
  <c r="AI107" i="1"/>
  <c r="AH107" i="1"/>
  <c r="AG107" i="1"/>
  <c r="AF107" i="1"/>
  <c r="AE107" i="1"/>
  <c r="AD107" i="1"/>
  <c r="AC107" i="1"/>
  <c r="AB107" i="1"/>
  <c r="AA107" i="1"/>
  <c r="Z107" i="1"/>
  <c r="Y107" i="1"/>
  <c r="X107" i="1"/>
  <c r="W107" i="1"/>
  <c r="V107" i="1"/>
  <c r="U107" i="1"/>
  <c r="T107" i="1"/>
  <c r="S107" i="1"/>
  <c r="R107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C107" i="1"/>
  <c r="BK100" i="1"/>
  <c r="BJ100" i="1"/>
  <c r="BI100" i="1"/>
  <c r="BH100" i="1"/>
  <c r="BG100" i="1"/>
  <c r="BF100" i="1"/>
  <c r="BE100" i="1"/>
  <c r="BD100" i="1"/>
  <c r="BC100" i="1"/>
  <c r="BB100" i="1"/>
  <c r="BA100" i="1"/>
  <c r="AZ100" i="1"/>
  <c r="AY100" i="1"/>
  <c r="AX100" i="1"/>
  <c r="AW100" i="1"/>
  <c r="AV100" i="1"/>
  <c r="AU100" i="1"/>
  <c r="AT100" i="1"/>
  <c r="AS100" i="1"/>
  <c r="AR100" i="1"/>
  <c r="AQ100" i="1"/>
  <c r="AP100" i="1"/>
  <c r="AO100" i="1"/>
  <c r="AN100" i="1"/>
  <c r="AM100" i="1"/>
  <c r="AL100" i="1"/>
  <c r="AK100" i="1"/>
  <c r="AJ100" i="1"/>
  <c r="AI100" i="1"/>
  <c r="AH100" i="1"/>
  <c r="AG100" i="1"/>
  <c r="AF100" i="1"/>
  <c r="AE100" i="1"/>
  <c r="AD100" i="1"/>
  <c r="AC100" i="1"/>
  <c r="AB100" i="1"/>
  <c r="AA100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BK94" i="1"/>
  <c r="BJ94" i="1"/>
  <c r="BI94" i="1"/>
  <c r="BH94" i="1"/>
  <c r="BG94" i="1"/>
  <c r="BF94" i="1"/>
  <c r="BE94" i="1"/>
  <c r="BD94" i="1"/>
  <c r="BC94" i="1"/>
  <c r="BB94" i="1"/>
  <c r="BA94" i="1"/>
  <c r="AZ94" i="1"/>
  <c r="AY94" i="1"/>
  <c r="AX94" i="1"/>
  <c r="AW94" i="1"/>
  <c r="AV94" i="1"/>
  <c r="AU94" i="1"/>
  <c r="AT94" i="1"/>
  <c r="AS94" i="1"/>
  <c r="AR94" i="1"/>
  <c r="AQ94" i="1"/>
  <c r="AP94" i="1"/>
  <c r="AO94" i="1"/>
  <c r="AN94" i="1"/>
  <c r="AM94" i="1"/>
  <c r="AL94" i="1"/>
  <c r="AK94" i="1"/>
  <c r="AJ94" i="1"/>
  <c r="AI94" i="1"/>
  <c r="AH94" i="1"/>
  <c r="AG94" i="1"/>
  <c r="AF94" i="1"/>
  <c r="AE94" i="1"/>
  <c r="AD94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C94" i="1"/>
  <c r="BK88" i="1"/>
  <c r="BJ88" i="1"/>
  <c r="BI88" i="1"/>
  <c r="BH88" i="1"/>
  <c r="BG88" i="1"/>
  <c r="BF88" i="1"/>
  <c r="BE88" i="1"/>
  <c r="BD88" i="1"/>
  <c r="BC88" i="1"/>
  <c r="BB88" i="1"/>
  <c r="BA88" i="1"/>
  <c r="AZ88" i="1"/>
  <c r="AY88" i="1"/>
  <c r="AX88" i="1"/>
  <c r="AW88" i="1"/>
  <c r="AV88" i="1"/>
  <c r="AU88" i="1"/>
  <c r="AT88" i="1"/>
  <c r="AS88" i="1"/>
  <c r="AR88" i="1"/>
  <c r="AQ88" i="1"/>
  <c r="AP88" i="1"/>
  <c r="AO88" i="1"/>
  <c r="AN88" i="1"/>
  <c r="AM88" i="1"/>
  <c r="AL88" i="1"/>
  <c r="AK88" i="1"/>
  <c r="AJ88" i="1"/>
  <c r="AI88" i="1"/>
  <c r="AH88" i="1"/>
  <c r="AG88" i="1"/>
  <c r="AF88" i="1"/>
  <c r="AE88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BK82" i="1"/>
  <c r="BJ82" i="1"/>
  <c r="BI82" i="1"/>
  <c r="BH82" i="1"/>
  <c r="BG82" i="1"/>
  <c r="BF82" i="1"/>
  <c r="BE82" i="1"/>
  <c r="BD82" i="1"/>
  <c r="BC82" i="1"/>
  <c r="BB82" i="1"/>
  <c r="BA82" i="1"/>
  <c r="AZ82" i="1"/>
  <c r="AY82" i="1"/>
  <c r="AX82" i="1"/>
  <c r="AW82" i="1"/>
  <c r="AV82" i="1"/>
  <c r="AU82" i="1"/>
  <c r="AT82" i="1"/>
  <c r="AS82" i="1"/>
  <c r="AR82" i="1"/>
  <c r="AQ82" i="1"/>
  <c r="AP82" i="1"/>
  <c r="AO82" i="1"/>
  <c r="AN82" i="1"/>
  <c r="AM82" i="1"/>
  <c r="AL82" i="1"/>
  <c r="AK82" i="1"/>
  <c r="AJ82" i="1"/>
  <c r="AI82" i="1"/>
  <c r="AH82" i="1"/>
  <c r="AG82" i="1"/>
  <c r="AF82" i="1"/>
  <c r="AE82" i="1"/>
  <c r="AD82" i="1"/>
  <c r="AC82" i="1"/>
  <c r="AB82" i="1"/>
  <c r="AA82" i="1"/>
  <c r="Z82" i="1"/>
  <c r="Y82" i="1"/>
  <c r="X82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C82" i="1"/>
  <c r="BK77" i="1"/>
  <c r="BJ77" i="1"/>
  <c r="BI77" i="1"/>
  <c r="BH77" i="1"/>
  <c r="BG77" i="1"/>
  <c r="BF77" i="1"/>
  <c r="BE77" i="1"/>
  <c r="BD77" i="1"/>
  <c r="BC77" i="1"/>
  <c r="BB77" i="1"/>
  <c r="BA77" i="1"/>
  <c r="AZ77" i="1"/>
  <c r="AY77" i="1"/>
  <c r="AX77" i="1"/>
  <c r="AW77" i="1"/>
  <c r="AV77" i="1"/>
  <c r="AU77" i="1"/>
  <c r="AT77" i="1"/>
  <c r="AS77" i="1"/>
  <c r="AR77" i="1"/>
  <c r="AQ77" i="1"/>
  <c r="AP77" i="1"/>
  <c r="AO77" i="1"/>
  <c r="AN77" i="1"/>
  <c r="AM77" i="1"/>
  <c r="AL77" i="1"/>
  <c r="AK77" i="1"/>
  <c r="AJ77" i="1"/>
  <c r="AI77" i="1"/>
  <c r="AH77" i="1"/>
  <c r="AG77" i="1"/>
  <c r="AF77" i="1"/>
  <c r="AE77" i="1"/>
  <c r="AD77" i="1"/>
  <c r="AC77" i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C77" i="1"/>
  <c r="BK70" i="1"/>
  <c r="BJ70" i="1"/>
  <c r="BI70" i="1"/>
  <c r="BH70" i="1"/>
  <c r="BG70" i="1"/>
  <c r="BF70" i="1"/>
  <c r="BE70" i="1"/>
  <c r="BD70" i="1"/>
  <c r="BC70" i="1"/>
  <c r="BB70" i="1"/>
  <c r="BA70" i="1"/>
  <c r="AZ70" i="1"/>
  <c r="AY70" i="1"/>
  <c r="AX70" i="1"/>
  <c r="AW70" i="1"/>
  <c r="AV70" i="1"/>
  <c r="AU70" i="1"/>
  <c r="AT70" i="1"/>
  <c r="AS70" i="1"/>
  <c r="AR70" i="1"/>
  <c r="AQ70" i="1"/>
  <c r="AP70" i="1"/>
  <c r="AO70" i="1"/>
  <c r="AN70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BK64" i="1"/>
  <c r="BJ64" i="1"/>
  <c r="BI64" i="1"/>
  <c r="BH64" i="1"/>
  <c r="BG64" i="1"/>
  <c r="BF64" i="1"/>
  <c r="BE64" i="1"/>
  <c r="BD64" i="1"/>
  <c r="BC64" i="1"/>
  <c r="BB64" i="1"/>
  <c r="BA64" i="1"/>
  <c r="AZ64" i="1"/>
  <c r="AY64" i="1"/>
  <c r="AX64" i="1"/>
  <c r="AW64" i="1"/>
  <c r="AV64" i="1"/>
  <c r="AU64" i="1"/>
  <c r="AT64" i="1"/>
  <c r="AS64" i="1"/>
  <c r="AR64" i="1"/>
  <c r="AQ64" i="1"/>
  <c r="AP64" i="1"/>
  <c r="AO64" i="1"/>
  <c r="AN64" i="1"/>
  <c r="AM64" i="1"/>
  <c r="AL64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BK58" i="1"/>
  <c r="BJ58" i="1"/>
  <c r="BI58" i="1"/>
  <c r="BH58" i="1"/>
  <c r="BG58" i="1"/>
  <c r="BF58" i="1"/>
  <c r="BE58" i="1"/>
  <c r="BD58" i="1"/>
  <c r="BC58" i="1"/>
  <c r="BB58" i="1"/>
  <c r="BA5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K41" i="1"/>
  <c r="BJ41" i="1"/>
  <c r="BI41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K31" i="1"/>
  <c r="BJ31" i="1"/>
  <c r="BI31" i="1"/>
  <c r="BH31" i="1"/>
  <c r="BG31" i="1"/>
  <c r="BF31" i="1"/>
  <c r="BE31" i="1"/>
  <c r="BD31" i="1"/>
  <c r="BC31" i="1"/>
  <c r="BB31" i="1"/>
  <c r="BA31" i="1"/>
  <c r="AZ31" i="1"/>
  <c r="AY31" i="1"/>
  <c r="AX31" i="1"/>
  <c r="AW31" i="1"/>
  <c r="AV31" i="1"/>
  <c r="AU31" i="1"/>
  <c r="AT31" i="1"/>
  <c r="AS31" i="1"/>
  <c r="AR31" i="1"/>
  <c r="AQ31" i="1"/>
  <c r="AP31" i="1"/>
  <c r="AO31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K19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</calcChain>
</file>

<file path=xl/sharedStrings.xml><?xml version="1.0" encoding="utf-8"?>
<sst xmlns="http://schemas.openxmlformats.org/spreadsheetml/2006/main" count="417" uniqueCount="168">
  <si>
    <t>DEM</t>
  </si>
  <si>
    <t>REP</t>
  </si>
  <si>
    <t>LIB</t>
  </si>
  <si>
    <t>PF</t>
  </si>
  <si>
    <t>NPP</t>
  </si>
  <si>
    <t>State Senate 1</t>
  </si>
  <si>
    <t>Butte</t>
  </si>
  <si>
    <t>Colusa</t>
  </si>
  <si>
    <t>Glenn</t>
  </si>
  <si>
    <t>Lassen</t>
  </si>
  <si>
    <t>Modoc</t>
  </si>
  <si>
    <t>Nevada</t>
  </si>
  <si>
    <t>Placer</t>
  </si>
  <si>
    <t>Plumas</t>
  </si>
  <si>
    <t>Shasta</t>
  </si>
  <si>
    <t>Sierra</t>
  </si>
  <si>
    <t>Siskiyou</t>
  </si>
  <si>
    <t>Sutter</t>
  </si>
  <si>
    <t>Tehama</t>
  </si>
  <si>
    <t>Yuba</t>
  </si>
  <si>
    <t>District Totals</t>
  </si>
  <si>
    <t>Percent</t>
  </si>
  <si>
    <t>State Senate 2</t>
  </si>
  <si>
    <t>Del Norte</t>
  </si>
  <si>
    <t>Humboldt</t>
  </si>
  <si>
    <t>Lake</t>
  </si>
  <si>
    <t>Marin</t>
  </si>
  <si>
    <t>Mendocino</t>
  </si>
  <si>
    <t>San Francisco</t>
  </si>
  <si>
    <t>Sonoma</t>
  </si>
  <si>
    <t>Trinity</t>
  </si>
  <si>
    <t>State Senate 3</t>
  </si>
  <si>
    <t>Contra Costa</t>
  </si>
  <si>
    <t>Napa</t>
  </si>
  <si>
    <t>Sacramento</t>
  </si>
  <si>
    <t>Solano</t>
  </si>
  <si>
    <t>Yolo</t>
  </si>
  <si>
    <t>State Senate 4</t>
  </si>
  <si>
    <t>Alpine</t>
  </si>
  <si>
    <t>Amador</t>
  </si>
  <si>
    <t>Calaveras</t>
  </si>
  <si>
    <t>El Dorado</t>
  </si>
  <si>
    <t>Inyo</t>
  </si>
  <si>
    <t>Madera</t>
  </si>
  <si>
    <t>Mariposa</t>
  </si>
  <si>
    <t>Merced</t>
  </si>
  <si>
    <t>Mono</t>
  </si>
  <si>
    <t>Stanislaus</t>
  </si>
  <si>
    <t>Tuolumne</t>
  </si>
  <si>
    <t>State Senate 5</t>
  </si>
  <si>
    <t>Alameda</t>
  </si>
  <si>
    <t>San Joaquin</t>
  </si>
  <si>
    <t>State Senate 6</t>
  </si>
  <si>
    <t>State Senate 7</t>
  </si>
  <si>
    <t>State Senate 8</t>
  </si>
  <si>
    <t>State Senate 9</t>
  </si>
  <si>
    <t>State Senate 10</t>
  </si>
  <si>
    <t>Santa Clara</t>
  </si>
  <si>
    <t>State Senate 11</t>
  </si>
  <si>
    <t>San Mateo</t>
  </si>
  <si>
    <t>State Senate 12</t>
  </si>
  <si>
    <t>Fresno</t>
  </si>
  <si>
    <t>Kern</t>
  </si>
  <si>
    <t>Tulare</t>
  </si>
  <si>
    <t>State Senate 13</t>
  </si>
  <si>
    <t>State Senate 14</t>
  </si>
  <si>
    <t>State Senate 15</t>
  </si>
  <si>
    <t>State Senate 16</t>
  </si>
  <si>
    <t>Kings</t>
  </si>
  <si>
    <t>State Senate 17</t>
  </si>
  <si>
    <t>Monterey</t>
  </si>
  <si>
    <t>San Benito</t>
  </si>
  <si>
    <t>San Luis Obispo</t>
  </si>
  <si>
    <t>Santa Cruz</t>
  </si>
  <si>
    <t>State Senate 18</t>
  </si>
  <si>
    <t>Imperial</t>
  </si>
  <si>
    <t>Riverside</t>
  </si>
  <si>
    <t>San Bernardino</t>
  </si>
  <si>
    <t>San Diego</t>
  </si>
  <si>
    <t>State Senate 19</t>
  </si>
  <si>
    <t>State Senate 20</t>
  </si>
  <si>
    <t>Los Angeles</t>
  </si>
  <si>
    <t>State Senate 21</t>
  </si>
  <si>
    <t>Santa Barbara</t>
  </si>
  <si>
    <t>Ventura</t>
  </si>
  <si>
    <t>State Senate 22</t>
  </si>
  <si>
    <t>State Senate 23</t>
  </si>
  <si>
    <t>State Senate 24</t>
  </si>
  <si>
    <t>State Senate 25</t>
  </si>
  <si>
    <t>State Senate 26</t>
  </si>
  <si>
    <t>State Senate 27</t>
  </si>
  <si>
    <t>State Senate 28</t>
  </si>
  <si>
    <t>State Senate 29</t>
  </si>
  <si>
    <t>State Senate 30</t>
  </si>
  <si>
    <t>Orange</t>
  </si>
  <si>
    <t>State Senate 31</t>
  </si>
  <si>
    <t>State Senate 32</t>
  </si>
  <si>
    <t>State Senate 33</t>
  </si>
  <si>
    <t>State Senate 34</t>
  </si>
  <si>
    <t>State Senate 35</t>
  </si>
  <si>
    <t>State Senate 36</t>
  </si>
  <si>
    <t>State Senate 37</t>
  </si>
  <si>
    <t>State Senate 38</t>
  </si>
  <si>
    <t>State Senate 39</t>
  </si>
  <si>
    <t>State Senate 40</t>
  </si>
  <si>
    <t>Akinyemi
Agbede</t>
  </si>
  <si>
    <t>Mohammad
Arif</t>
  </si>
  <si>
    <t>Larry
Azevedo</t>
  </si>
  <si>
    <t>Xavier
Becerra</t>
  </si>
  <si>
    <t>Carolina
Buhler</t>
  </si>
  <si>
    <t>Louis A.
De Barraicua</t>
  </si>
  <si>
    <t>Sophia
Edum-a-Sam</t>
  </si>
  <si>
    <t>Derek
Grasty</t>
  </si>
  <si>
    <t>Joel E.
Jacob</t>
  </si>
  <si>
    <t>Gary
Howard
Kidgell</t>
  </si>
  <si>
    <t>Matthew
Chase
Levy</t>
  </si>
  <si>
    <t>Matt
Mahan</t>
  </si>
  <si>
    <t>Barack D.
Obama Shaw</t>
  </si>
  <si>
    <t>Thunder
Parley</t>
  </si>
  <si>
    <t>Katie
Porter</t>
  </si>
  <si>
    <t>Raji
Rab</t>
  </si>
  <si>
    <t>Satish
Rao</t>
  </si>
  <si>
    <t>Scott P
Shields</t>
  </si>
  <si>
    <t>Tom
Steyer</t>
  </si>
  <si>
    <t>Eric
Swalwell</t>
  </si>
  <si>
    <t>Tony K.
Thurmond</t>
  </si>
  <si>
    <t>Antonio
Villaraigosa</t>
  </si>
  <si>
    <t>Betty T.
Yee</t>
  </si>
  <si>
    <t>Erin
"Zez"
Zezulak</t>
  </si>
  <si>
    <t>James
Athans Jr.</t>
  </si>
  <si>
    <t>Chad
Bianco</t>
  </si>
  <si>
    <t>Patricia
De Luca Basualdo</t>
  </si>
  <si>
    <t>Randeep S.
Dhillon</t>
  </si>
  <si>
    <t>Rafael M.
Hernandez</t>
  </si>
  <si>
    <t>Steve
Hilton</t>
  </si>
  <si>
    <t>Alicia
Olivia
Lapp</t>
  </si>
  <si>
    <t>Leo
Naranjo IV</t>
  </si>
  <si>
    <t>Tim
Nelson</t>
  </si>
  <si>
    <t>Gretha
Solórzano</t>
  </si>
  <si>
    <t>Leo
Samuel
Zacky</t>
  </si>
  <si>
    <t>David
Zickefoose</t>
  </si>
  <si>
    <t>Tom
Woodard</t>
  </si>
  <si>
    <t>Ramsey
Robinson</t>
  </si>
  <si>
    <t>Naomi
Bar-Lev</t>
  </si>
  <si>
    <t>Joseph
Cabrera</t>
  </si>
  <si>
    <t>Elaine
Culotti</t>
  </si>
  <si>
    <t>LivingForGod
AndCountry
DeMott</t>
  </si>
  <si>
    <t>Serge
Fiankan</t>
  </si>
  <si>
    <t>Lukasz
Adam
Filinski</t>
  </si>
  <si>
    <t>Max
Fomin</t>
  </si>
  <si>
    <t>Don J.
Grundmann</t>
  </si>
  <si>
    <t>Jon
Henderson</t>
  </si>
  <si>
    <t>Lewis
Herms</t>
  </si>
  <si>
    <t>Dawit
Kellel</t>
  </si>
  <si>
    <t>Anne
Komarovsk</t>
  </si>
  <si>
    <t>Duane
Terrence
Loynes Jr.</t>
  </si>
  <si>
    <t>Amanda
Martin</t>
  </si>
  <si>
    <t>Brent
Maupin</t>
  </si>
  <si>
    <t>Daniel
Mercuri</t>
  </si>
  <si>
    <t>Mauro
Alberto
Orozco</t>
  </si>
  <si>
    <t>Reza
Safarnejad</t>
  </si>
  <si>
    <t>Sam
Sandak</t>
  </si>
  <si>
    <t>Christine R.
Sarmiento</t>
  </si>
  <si>
    <t>Frederic C.
Schultz</t>
  </si>
  <si>
    <t>Margaret
Trowe</t>
  </si>
  <si>
    <t>Nancy D.
Young</t>
  </si>
  <si>
    <t>-</t>
  </si>
  <si>
    <t>Tulare*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</si>
</sst>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0"/>
      <color rgb="FF000000"/>
      <name val="Arial"/>
    </font>
    <font>
      <sz val="7.5"/>
      <color indexed="8"/>
      <name val="Arial"/>
      <family val="2"/>
    </font>
    <font>
      <b/>
      <sz val="7.5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right"/>
    </xf>
    <xf numFmtId="0" fontId="1" fillId="0" borderId="0" xfId="0" applyFont="1"/>
    <xf numFmtId="49" fontId="2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49" fontId="1" fillId="2" borderId="0" xfId="0" applyNumberFormat="1" applyFont="1" applyFill="1" applyAlignment="1">
      <alignment horizontal="left" wrapText="1"/>
    </xf>
    <xf numFmtId="164" fontId="2" fillId="2" borderId="0" xfId="0" applyNumberFormat="1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right" wrapText="1"/>
    </xf>
    <xf numFmtId="49" fontId="2" fillId="2" borderId="0" xfId="0" applyNumberFormat="1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277"/>
  <sheetViews>
    <sheetView tabSelected="1" view="pageBreakPreview" zoomScale="70" zoomScaleNormal="100" zoomScaleSheetLayoutView="70" workbookViewId="0">
      <selection activeCell="B142" sqref="B142"/>
    </sheetView>
  </sheetViews>
  <sheetFormatPr defaultColWidth="7.6640625" defaultRowHeight="9.9" customHeight="1" x14ac:dyDescent="0.2"/>
  <cols>
    <col min="1" max="1" width="2.6640625" style="5" customWidth="1"/>
    <col min="2" max="2" width="20.6640625" style="13" customWidth="1"/>
    <col min="3" max="3" width="8.5546875" style="5" customWidth="1"/>
    <col min="4" max="4" width="8.6640625" style="5" customWidth="1"/>
    <col min="5" max="7" width="7.6640625" style="5"/>
    <col min="8" max="8" width="9.44140625" style="5" customWidth="1"/>
    <col min="9" max="9" width="9" style="5" customWidth="1"/>
    <col min="10" max="14" width="7.6640625" style="5"/>
    <col min="15" max="15" width="9.6640625" style="5" customWidth="1"/>
    <col min="16" max="23" width="7.6640625" style="5"/>
    <col min="24" max="24" width="8.5546875" style="5" customWidth="1"/>
    <col min="25" max="28" width="7.6640625" style="5"/>
    <col min="29" max="29" width="13" style="5" customWidth="1"/>
    <col min="30" max="30" width="8.5546875" style="5" customWidth="1"/>
    <col min="31" max="31" width="8" style="5" customWidth="1"/>
    <col min="32" max="37" width="7.6640625" style="5"/>
    <col min="38" max="38" width="8" style="5" customWidth="1"/>
    <col min="39" max="43" width="7.6640625" style="5"/>
    <col min="44" max="44" width="10" style="5" customWidth="1"/>
    <col min="45" max="47" width="7.6640625" style="5"/>
    <col min="48" max="49" width="8.5546875" style="5" customWidth="1"/>
    <col min="50" max="51" width="7.6640625" style="5"/>
    <col min="52" max="53" width="8.33203125" style="5" customWidth="1"/>
    <col min="54" max="59" width="7.6640625" style="5"/>
    <col min="60" max="60" width="8.5546875" style="5" customWidth="1"/>
    <col min="61" max="61" width="8.44140625" style="5" customWidth="1"/>
    <col min="62" max="16384" width="7.6640625" style="5"/>
  </cols>
  <sheetData>
    <row r="1" spans="1:63" s="14" customFormat="1" ht="30" customHeight="1" x14ac:dyDescent="0.2">
      <c r="C1" s="15" t="s">
        <v>105</v>
      </c>
      <c r="D1" s="15" t="s">
        <v>106</v>
      </c>
      <c r="E1" s="15" t="s">
        <v>107</v>
      </c>
      <c r="F1" s="15" t="s">
        <v>108</v>
      </c>
      <c r="G1" s="15" t="s">
        <v>109</v>
      </c>
      <c r="H1" s="15" t="s">
        <v>110</v>
      </c>
      <c r="I1" s="15" t="s">
        <v>111</v>
      </c>
      <c r="J1" s="15" t="s">
        <v>112</v>
      </c>
      <c r="K1" s="15" t="s">
        <v>113</v>
      </c>
      <c r="L1" s="15" t="s">
        <v>114</v>
      </c>
      <c r="M1" s="15" t="s">
        <v>115</v>
      </c>
      <c r="N1" s="15" t="s">
        <v>116</v>
      </c>
      <c r="O1" s="15" t="s">
        <v>117</v>
      </c>
      <c r="P1" s="15" t="s">
        <v>118</v>
      </c>
      <c r="Q1" s="15" t="s">
        <v>119</v>
      </c>
      <c r="R1" s="15" t="s">
        <v>120</v>
      </c>
      <c r="S1" s="15" t="s">
        <v>121</v>
      </c>
      <c r="T1" s="15" t="s">
        <v>122</v>
      </c>
      <c r="U1" s="15" t="s">
        <v>123</v>
      </c>
      <c r="V1" s="15" t="s">
        <v>124</v>
      </c>
      <c r="W1" s="15" t="s">
        <v>125</v>
      </c>
      <c r="X1" s="15" t="s">
        <v>126</v>
      </c>
      <c r="Y1" s="15" t="s">
        <v>127</v>
      </c>
      <c r="Z1" s="15" t="s">
        <v>128</v>
      </c>
      <c r="AA1" s="15" t="s">
        <v>129</v>
      </c>
      <c r="AB1" s="15" t="s">
        <v>130</v>
      </c>
      <c r="AC1" s="15" t="s">
        <v>131</v>
      </c>
      <c r="AD1" s="15" t="s">
        <v>132</v>
      </c>
      <c r="AE1" s="15" t="s">
        <v>133</v>
      </c>
      <c r="AF1" s="15" t="s">
        <v>134</v>
      </c>
      <c r="AG1" s="15" t="s">
        <v>135</v>
      </c>
      <c r="AH1" s="15" t="s">
        <v>136</v>
      </c>
      <c r="AI1" s="15" t="s">
        <v>137</v>
      </c>
      <c r="AJ1" s="15" t="s">
        <v>138</v>
      </c>
      <c r="AK1" s="15" t="s">
        <v>139</v>
      </c>
      <c r="AL1" s="15" t="s">
        <v>140</v>
      </c>
      <c r="AM1" s="15" t="s">
        <v>141</v>
      </c>
      <c r="AN1" s="15" t="s">
        <v>142</v>
      </c>
      <c r="AO1" s="15" t="s">
        <v>143</v>
      </c>
      <c r="AP1" s="15" t="s">
        <v>144</v>
      </c>
      <c r="AQ1" s="15" t="s">
        <v>145</v>
      </c>
      <c r="AR1" s="15" t="s">
        <v>146</v>
      </c>
      <c r="AS1" s="15" t="s">
        <v>147</v>
      </c>
      <c r="AT1" s="15" t="s">
        <v>148</v>
      </c>
      <c r="AU1" s="15" t="s">
        <v>149</v>
      </c>
      <c r="AV1" s="15" t="s">
        <v>150</v>
      </c>
      <c r="AW1" s="15" t="s">
        <v>151</v>
      </c>
      <c r="AX1" s="15" t="s">
        <v>152</v>
      </c>
      <c r="AY1" s="15" t="s">
        <v>153</v>
      </c>
      <c r="AZ1" s="15" t="s">
        <v>154</v>
      </c>
      <c r="BA1" s="15" t="s">
        <v>155</v>
      </c>
      <c r="BB1" s="15" t="s">
        <v>156</v>
      </c>
      <c r="BC1" s="15" t="s">
        <v>157</v>
      </c>
      <c r="BD1" s="15" t="s">
        <v>158</v>
      </c>
      <c r="BE1" s="15" t="s">
        <v>159</v>
      </c>
      <c r="BF1" s="15" t="s">
        <v>160</v>
      </c>
      <c r="BG1" s="15" t="s">
        <v>161</v>
      </c>
      <c r="BH1" s="15" t="s">
        <v>162</v>
      </c>
      <c r="BI1" s="15" t="s">
        <v>163</v>
      </c>
      <c r="BJ1" s="15" t="s">
        <v>164</v>
      </c>
      <c r="BK1" s="15" t="s">
        <v>165</v>
      </c>
    </row>
    <row r="2" spans="1:63" s="14" customFormat="1" ht="9.9" customHeight="1" x14ac:dyDescent="0.2">
      <c r="C2" s="15" t="s">
        <v>0</v>
      </c>
      <c r="D2" s="15" t="s">
        <v>0</v>
      </c>
      <c r="E2" s="15" t="s">
        <v>0</v>
      </c>
      <c r="F2" s="15" t="s">
        <v>0</v>
      </c>
      <c r="G2" s="15" t="s">
        <v>0</v>
      </c>
      <c r="H2" s="15" t="s">
        <v>0</v>
      </c>
      <c r="I2" s="15" t="s">
        <v>0</v>
      </c>
      <c r="J2" s="15" t="s">
        <v>0</v>
      </c>
      <c r="K2" s="15" t="s">
        <v>0</v>
      </c>
      <c r="L2" s="15" t="s">
        <v>0</v>
      </c>
      <c r="M2" s="15" t="s">
        <v>0</v>
      </c>
      <c r="N2" s="15" t="s">
        <v>0</v>
      </c>
      <c r="O2" s="15" t="s">
        <v>0</v>
      </c>
      <c r="P2" s="15" t="s">
        <v>0</v>
      </c>
      <c r="Q2" s="15" t="s">
        <v>0</v>
      </c>
      <c r="R2" s="15" t="s">
        <v>0</v>
      </c>
      <c r="S2" s="15" t="s">
        <v>0</v>
      </c>
      <c r="T2" s="15" t="s">
        <v>0</v>
      </c>
      <c r="U2" s="15" t="s">
        <v>0</v>
      </c>
      <c r="V2" s="15" t="s">
        <v>0</v>
      </c>
      <c r="W2" s="15" t="s">
        <v>0</v>
      </c>
      <c r="X2" s="15" t="s">
        <v>0</v>
      </c>
      <c r="Y2" s="15" t="s">
        <v>0</v>
      </c>
      <c r="Z2" s="15" t="s">
        <v>0</v>
      </c>
      <c r="AA2" s="15" t="s">
        <v>1</v>
      </c>
      <c r="AB2" s="15" t="s">
        <v>1</v>
      </c>
      <c r="AC2" s="15" t="s">
        <v>1</v>
      </c>
      <c r="AD2" s="15" t="s">
        <v>1</v>
      </c>
      <c r="AE2" s="15" t="s">
        <v>1</v>
      </c>
      <c r="AF2" s="15" t="s">
        <v>1</v>
      </c>
      <c r="AG2" s="15" t="s">
        <v>1</v>
      </c>
      <c r="AH2" s="15" t="s">
        <v>1</v>
      </c>
      <c r="AI2" s="15" t="s">
        <v>1</v>
      </c>
      <c r="AJ2" s="15" t="s">
        <v>1</v>
      </c>
      <c r="AK2" s="15" t="s">
        <v>1</v>
      </c>
      <c r="AL2" s="15" t="s">
        <v>1</v>
      </c>
      <c r="AM2" s="15" t="s">
        <v>2</v>
      </c>
      <c r="AN2" s="15" t="s">
        <v>3</v>
      </c>
      <c r="AO2" s="15" t="s">
        <v>4</v>
      </c>
      <c r="AP2" s="15" t="s">
        <v>4</v>
      </c>
      <c r="AQ2" s="15" t="s">
        <v>4</v>
      </c>
      <c r="AR2" s="15" t="s">
        <v>4</v>
      </c>
      <c r="AS2" s="15" t="s">
        <v>4</v>
      </c>
      <c r="AT2" s="15" t="s">
        <v>4</v>
      </c>
      <c r="AU2" s="15" t="s">
        <v>4</v>
      </c>
      <c r="AV2" s="15" t="s">
        <v>4</v>
      </c>
      <c r="AW2" s="15" t="s">
        <v>4</v>
      </c>
      <c r="AX2" s="15" t="s">
        <v>4</v>
      </c>
      <c r="AY2" s="15" t="s">
        <v>4</v>
      </c>
      <c r="AZ2" s="15" t="s">
        <v>4</v>
      </c>
      <c r="BA2" s="15" t="s">
        <v>4</v>
      </c>
      <c r="BB2" s="15" t="s">
        <v>4</v>
      </c>
      <c r="BC2" s="15" t="s">
        <v>4</v>
      </c>
      <c r="BD2" s="15" t="s">
        <v>4</v>
      </c>
      <c r="BE2" s="15" t="s">
        <v>4</v>
      </c>
      <c r="BF2" s="15" t="s">
        <v>4</v>
      </c>
      <c r="BG2" s="15" t="s">
        <v>4</v>
      </c>
      <c r="BH2" s="15" t="s">
        <v>4</v>
      </c>
      <c r="BI2" s="15" t="s">
        <v>4</v>
      </c>
      <c r="BJ2" s="15" t="s">
        <v>4</v>
      </c>
      <c r="BK2" s="15" t="s">
        <v>4</v>
      </c>
    </row>
    <row r="3" spans="1:63" s="1" customFormat="1" ht="9.9" customHeight="1" x14ac:dyDescent="0.2">
      <c r="A3" s="3" t="s">
        <v>5</v>
      </c>
      <c r="B3" s="9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</row>
    <row r="4" spans="1:63" s="1" customFormat="1" ht="9.9" customHeight="1" x14ac:dyDescent="0.2">
      <c r="B4" s="10" t="s">
        <v>6</v>
      </c>
      <c r="C4" s="4">
        <v>12</v>
      </c>
      <c r="D4" s="4">
        <v>22</v>
      </c>
      <c r="E4" s="4">
        <v>20</v>
      </c>
      <c r="F4" s="4">
        <v>10415</v>
      </c>
      <c r="G4" s="4">
        <v>97</v>
      </c>
      <c r="H4" s="4">
        <v>44</v>
      </c>
      <c r="I4" s="4">
        <v>10</v>
      </c>
      <c r="J4" s="4">
        <v>12</v>
      </c>
      <c r="K4" s="4">
        <v>2</v>
      </c>
      <c r="L4" s="4">
        <v>6</v>
      </c>
      <c r="M4" s="4">
        <v>47</v>
      </c>
      <c r="N4" s="4">
        <v>1692</v>
      </c>
      <c r="O4" s="4">
        <v>40</v>
      </c>
      <c r="P4" s="4">
        <v>41</v>
      </c>
      <c r="Q4" s="4">
        <v>3073</v>
      </c>
      <c r="R4" s="4">
        <v>9</v>
      </c>
      <c r="S4" s="4">
        <v>16</v>
      </c>
      <c r="T4" s="4">
        <v>22</v>
      </c>
      <c r="U4" s="4">
        <v>11748</v>
      </c>
      <c r="V4" s="4">
        <v>179</v>
      </c>
      <c r="W4" s="4">
        <v>469</v>
      </c>
      <c r="X4" s="4">
        <v>147</v>
      </c>
      <c r="Y4" s="4">
        <v>331</v>
      </c>
      <c r="Z4" s="4">
        <v>118</v>
      </c>
      <c r="AA4" s="4">
        <v>19</v>
      </c>
      <c r="AB4" s="4">
        <v>11574</v>
      </c>
      <c r="AC4" s="4">
        <v>14</v>
      </c>
      <c r="AD4" s="4">
        <v>219</v>
      </c>
      <c r="AE4" s="4">
        <v>28</v>
      </c>
      <c r="AF4" s="4">
        <v>19149</v>
      </c>
      <c r="AG4" s="4">
        <v>24</v>
      </c>
      <c r="AH4" s="4">
        <v>99</v>
      </c>
      <c r="AI4" s="4">
        <v>230</v>
      </c>
      <c r="AJ4" s="4">
        <v>93</v>
      </c>
      <c r="AK4" s="4">
        <v>268</v>
      </c>
      <c r="AL4" s="4">
        <v>24</v>
      </c>
      <c r="AM4" s="4">
        <v>143</v>
      </c>
      <c r="AN4" s="4">
        <v>385</v>
      </c>
      <c r="AO4" s="4">
        <v>20</v>
      </c>
      <c r="AP4" s="4">
        <v>51</v>
      </c>
      <c r="AQ4" s="4">
        <v>57</v>
      </c>
      <c r="AR4" s="4">
        <v>24</v>
      </c>
      <c r="AS4" s="4">
        <v>3</v>
      </c>
      <c r="AT4" s="4">
        <v>0</v>
      </c>
      <c r="AU4" s="4">
        <v>10</v>
      </c>
      <c r="AV4" s="4">
        <v>14</v>
      </c>
      <c r="AW4" s="4">
        <v>79</v>
      </c>
      <c r="AX4" s="4">
        <v>50</v>
      </c>
      <c r="AY4" s="4">
        <v>4</v>
      </c>
      <c r="AZ4" s="4">
        <v>2</v>
      </c>
      <c r="BA4" s="4">
        <v>13</v>
      </c>
      <c r="BB4" s="4">
        <v>44</v>
      </c>
      <c r="BC4" s="4">
        <v>21</v>
      </c>
      <c r="BD4" s="4">
        <v>41</v>
      </c>
      <c r="BE4" s="4">
        <v>3</v>
      </c>
      <c r="BF4" s="4">
        <v>3</v>
      </c>
      <c r="BG4" s="4">
        <v>3</v>
      </c>
      <c r="BH4" s="4">
        <v>42</v>
      </c>
      <c r="BI4" s="4">
        <v>34</v>
      </c>
      <c r="BJ4" s="4">
        <v>17</v>
      </c>
      <c r="BK4" s="4">
        <v>16</v>
      </c>
    </row>
    <row r="5" spans="1:63" s="1" customFormat="1" ht="9.9" customHeight="1" x14ac:dyDescent="0.2">
      <c r="B5" s="10" t="s">
        <v>7</v>
      </c>
      <c r="C5" s="4">
        <v>0</v>
      </c>
      <c r="D5" s="4">
        <v>1</v>
      </c>
      <c r="E5" s="4">
        <v>0</v>
      </c>
      <c r="F5" s="4">
        <v>744</v>
      </c>
      <c r="G5" s="4">
        <v>4</v>
      </c>
      <c r="H5" s="4">
        <v>0</v>
      </c>
      <c r="I5" s="4">
        <v>0</v>
      </c>
      <c r="J5" s="4">
        <v>3</v>
      </c>
      <c r="K5" s="4">
        <v>1</v>
      </c>
      <c r="L5" s="4">
        <v>0</v>
      </c>
      <c r="M5" s="4">
        <v>4</v>
      </c>
      <c r="N5" s="4">
        <v>96</v>
      </c>
      <c r="O5" s="4">
        <v>11</v>
      </c>
      <c r="P5" s="4">
        <v>1</v>
      </c>
      <c r="Q5" s="4">
        <v>124</v>
      </c>
      <c r="R5" s="4">
        <v>0</v>
      </c>
      <c r="S5" s="4">
        <v>0</v>
      </c>
      <c r="T5" s="4">
        <v>0</v>
      </c>
      <c r="U5" s="4">
        <v>352</v>
      </c>
      <c r="V5" s="4">
        <v>3</v>
      </c>
      <c r="W5" s="4">
        <v>22</v>
      </c>
      <c r="X5" s="4">
        <v>32</v>
      </c>
      <c r="Y5" s="4">
        <v>17</v>
      </c>
      <c r="Z5" s="4">
        <v>2</v>
      </c>
      <c r="AA5" s="4">
        <v>1</v>
      </c>
      <c r="AB5" s="4">
        <v>1272</v>
      </c>
      <c r="AC5" s="4">
        <v>2</v>
      </c>
      <c r="AD5" s="4">
        <v>6</v>
      </c>
      <c r="AE5" s="4">
        <v>2</v>
      </c>
      <c r="AF5" s="4">
        <v>1500</v>
      </c>
      <c r="AG5" s="4">
        <v>0</v>
      </c>
      <c r="AH5" s="4">
        <v>1</v>
      </c>
      <c r="AI5" s="4">
        <v>16</v>
      </c>
      <c r="AJ5" s="4">
        <v>2</v>
      </c>
      <c r="AK5" s="4">
        <v>19</v>
      </c>
      <c r="AL5" s="4">
        <v>2</v>
      </c>
      <c r="AM5" s="4">
        <v>4</v>
      </c>
      <c r="AN5" s="4">
        <v>11</v>
      </c>
      <c r="AO5" s="4">
        <v>1</v>
      </c>
      <c r="AP5" s="4">
        <v>1</v>
      </c>
      <c r="AQ5" s="4">
        <v>5</v>
      </c>
      <c r="AR5" s="4">
        <v>2</v>
      </c>
      <c r="AS5" s="4">
        <v>2</v>
      </c>
      <c r="AT5" s="4">
        <v>0</v>
      </c>
      <c r="AU5" s="4">
        <v>0</v>
      </c>
      <c r="AV5" s="4">
        <v>0</v>
      </c>
      <c r="AW5" s="4">
        <v>5</v>
      </c>
      <c r="AX5" s="4">
        <v>3</v>
      </c>
      <c r="AY5" s="4">
        <v>1</v>
      </c>
      <c r="AZ5" s="4">
        <v>0</v>
      </c>
      <c r="BA5" s="4">
        <v>0</v>
      </c>
      <c r="BB5" s="4">
        <v>1</v>
      </c>
      <c r="BC5" s="4">
        <v>2</v>
      </c>
      <c r="BD5" s="4">
        <v>1</v>
      </c>
      <c r="BE5" s="4">
        <v>0</v>
      </c>
      <c r="BF5" s="4">
        <v>0</v>
      </c>
      <c r="BG5" s="4">
        <v>0</v>
      </c>
      <c r="BH5" s="4">
        <v>3</v>
      </c>
      <c r="BI5" s="4">
        <v>2</v>
      </c>
      <c r="BJ5" s="4">
        <v>2</v>
      </c>
      <c r="BK5" s="4">
        <v>3</v>
      </c>
    </row>
    <row r="6" spans="1:63" s="1" customFormat="1" ht="9.9" customHeight="1" x14ac:dyDescent="0.2">
      <c r="B6" s="10" t="s">
        <v>8</v>
      </c>
      <c r="C6" s="4">
        <v>4</v>
      </c>
      <c r="D6" s="4">
        <v>3</v>
      </c>
      <c r="E6" s="4">
        <v>1</v>
      </c>
      <c r="F6" s="4">
        <v>769</v>
      </c>
      <c r="G6" s="4">
        <v>16</v>
      </c>
      <c r="H6" s="4">
        <v>1</v>
      </c>
      <c r="I6" s="4">
        <v>0</v>
      </c>
      <c r="J6" s="4">
        <v>10</v>
      </c>
      <c r="K6" s="4">
        <v>0</v>
      </c>
      <c r="L6" s="4">
        <v>1</v>
      </c>
      <c r="M6" s="4">
        <v>5</v>
      </c>
      <c r="N6" s="4">
        <v>97</v>
      </c>
      <c r="O6" s="4">
        <v>5</v>
      </c>
      <c r="P6" s="4">
        <v>4</v>
      </c>
      <c r="Q6" s="4">
        <v>127</v>
      </c>
      <c r="R6" s="4">
        <v>2</v>
      </c>
      <c r="S6" s="4">
        <v>2</v>
      </c>
      <c r="T6" s="4">
        <v>1</v>
      </c>
      <c r="U6" s="4">
        <v>722</v>
      </c>
      <c r="V6" s="4">
        <v>10</v>
      </c>
      <c r="W6" s="4">
        <v>23</v>
      </c>
      <c r="X6" s="4">
        <v>22</v>
      </c>
      <c r="Y6" s="4">
        <v>22</v>
      </c>
      <c r="Z6" s="4">
        <v>10</v>
      </c>
      <c r="AA6" s="4">
        <v>17</v>
      </c>
      <c r="AB6" s="4">
        <v>1851</v>
      </c>
      <c r="AC6" s="4">
        <v>1</v>
      </c>
      <c r="AD6" s="4">
        <v>25</v>
      </c>
      <c r="AE6" s="4">
        <v>7</v>
      </c>
      <c r="AF6" s="4">
        <v>2508</v>
      </c>
      <c r="AG6" s="4">
        <v>3</v>
      </c>
      <c r="AH6" s="4">
        <v>12</v>
      </c>
      <c r="AI6" s="4">
        <v>37</v>
      </c>
      <c r="AJ6" s="4">
        <v>10</v>
      </c>
      <c r="AK6" s="4">
        <v>38</v>
      </c>
      <c r="AL6" s="4">
        <v>2</v>
      </c>
      <c r="AM6" s="4">
        <v>9</v>
      </c>
      <c r="AN6" s="4">
        <v>31</v>
      </c>
      <c r="AO6" s="4">
        <v>4</v>
      </c>
      <c r="AP6" s="4">
        <v>5</v>
      </c>
      <c r="AQ6" s="4">
        <v>1</v>
      </c>
      <c r="AR6" s="4">
        <v>5</v>
      </c>
      <c r="AS6" s="4">
        <v>0</v>
      </c>
      <c r="AT6" s="4">
        <v>0</v>
      </c>
      <c r="AU6" s="4">
        <v>0</v>
      </c>
      <c r="AV6" s="4">
        <v>1</v>
      </c>
      <c r="AW6" s="4">
        <v>6</v>
      </c>
      <c r="AX6" s="4">
        <v>4</v>
      </c>
      <c r="AY6" s="4">
        <v>0</v>
      </c>
      <c r="AZ6" s="4">
        <v>0</v>
      </c>
      <c r="BA6" s="4">
        <v>0</v>
      </c>
      <c r="BB6" s="4">
        <v>2</v>
      </c>
      <c r="BC6" s="4">
        <v>0</v>
      </c>
      <c r="BD6" s="4">
        <v>3</v>
      </c>
      <c r="BE6" s="4">
        <v>1</v>
      </c>
      <c r="BF6" s="4">
        <v>0</v>
      </c>
      <c r="BG6" s="4">
        <v>0</v>
      </c>
      <c r="BH6" s="4">
        <v>3</v>
      </c>
      <c r="BI6" s="4">
        <v>9</v>
      </c>
      <c r="BJ6" s="4">
        <v>4</v>
      </c>
      <c r="BK6" s="4">
        <v>4</v>
      </c>
    </row>
    <row r="7" spans="1:63" s="1" customFormat="1" ht="9.9" customHeight="1" x14ac:dyDescent="0.2">
      <c r="B7" s="10" t="s">
        <v>9</v>
      </c>
      <c r="C7" s="4">
        <v>0</v>
      </c>
      <c r="D7" s="4">
        <v>0</v>
      </c>
      <c r="E7" s="4">
        <v>0</v>
      </c>
      <c r="F7" s="4">
        <v>597</v>
      </c>
      <c r="G7" s="4">
        <v>7</v>
      </c>
      <c r="H7" s="4">
        <v>1</v>
      </c>
      <c r="I7" s="4">
        <v>3</v>
      </c>
      <c r="J7" s="4">
        <v>4</v>
      </c>
      <c r="K7" s="4">
        <v>0</v>
      </c>
      <c r="L7" s="4">
        <v>0</v>
      </c>
      <c r="M7" s="4">
        <v>7</v>
      </c>
      <c r="N7" s="4">
        <v>67</v>
      </c>
      <c r="O7" s="4">
        <v>3</v>
      </c>
      <c r="P7" s="4">
        <v>5</v>
      </c>
      <c r="Q7" s="4">
        <v>188</v>
      </c>
      <c r="R7" s="4">
        <v>0</v>
      </c>
      <c r="S7" s="4">
        <v>3</v>
      </c>
      <c r="T7" s="4">
        <v>1</v>
      </c>
      <c r="U7" s="4">
        <v>425</v>
      </c>
      <c r="V7" s="4">
        <v>22</v>
      </c>
      <c r="W7" s="4">
        <v>78</v>
      </c>
      <c r="X7" s="4">
        <v>12</v>
      </c>
      <c r="Y7" s="4">
        <v>45</v>
      </c>
      <c r="Z7" s="4">
        <v>16</v>
      </c>
      <c r="AA7" s="4">
        <v>1</v>
      </c>
      <c r="AB7" s="4">
        <v>3193</v>
      </c>
      <c r="AC7" s="4">
        <v>0</v>
      </c>
      <c r="AD7" s="4">
        <v>17</v>
      </c>
      <c r="AE7" s="4">
        <v>8</v>
      </c>
      <c r="AF7" s="4">
        <v>2389</v>
      </c>
      <c r="AG7" s="4">
        <v>2</v>
      </c>
      <c r="AH7" s="4">
        <v>15</v>
      </c>
      <c r="AI7" s="4">
        <v>19</v>
      </c>
      <c r="AJ7" s="4">
        <v>8</v>
      </c>
      <c r="AK7" s="4">
        <v>30</v>
      </c>
      <c r="AL7" s="4">
        <v>3</v>
      </c>
      <c r="AM7" s="4">
        <v>5</v>
      </c>
      <c r="AN7" s="4">
        <v>15</v>
      </c>
      <c r="AO7" s="4">
        <v>4</v>
      </c>
      <c r="AP7" s="4">
        <v>3</v>
      </c>
      <c r="AQ7" s="4">
        <v>4</v>
      </c>
      <c r="AR7" s="4">
        <v>4</v>
      </c>
      <c r="AS7" s="4">
        <v>0</v>
      </c>
      <c r="AT7" s="4">
        <v>1</v>
      </c>
      <c r="AU7" s="4">
        <v>0</v>
      </c>
      <c r="AV7" s="4">
        <v>0</v>
      </c>
      <c r="AW7" s="4">
        <v>5</v>
      </c>
      <c r="AX7" s="4">
        <v>16</v>
      </c>
      <c r="AY7" s="4">
        <v>3</v>
      </c>
      <c r="AZ7" s="4">
        <v>1</v>
      </c>
      <c r="BA7" s="4">
        <v>2</v>
      </c>
      <c r="BB7" s="4">
        <v>3</v>
      </c>
      <c r="BC7" s="4">
        <v>2</v>
      </c>
      <c r="BD7" s="4">
        <v>4</v>
      </c>
      <c r="BE7" s="4">
        <v>3</v>
      </c>
      <c r="BF7" s="4">
        <v>0</v>
      </c>
      <c r="BG7" s="4">
        <v>1</v>
      </c>
      <c r="BH7" s="4">
        <v>2</v>
      </c>
      <c r="BI7" s="4">
        <v>2</v>
      </c>
      <c r="BJ7" s="4">
        <v>1</v>
      </c>
      <c r="BK7" s="4">
        <v>4</v>
      </c>
    </row>
    <row r="8" spans="1:63" s="1" customFormat="1" ht="9.9" customHeight="1" x14ac:dyDescent="0.2">
      <c r="B8" s="10" t="s">
        <v>10</v>
      </c>
      <c r="C8" s="4">
        <v>0</v>
      </c>
      <c r="D8" s="4">
        <v>0</v>
      </c>
      <c r="E8" s="4">
        <v>0</v>
      </c>
      <c r="F8" s="4">
        <v>202</v>
      </c>
      <c r="G8" s="4">
        <v>5</v>
      </c>
      <c r="H8" s="4">
        <v>0</v>
      </c>
      <c r="I8" s="4">
        <v>1</v>
      </c>
      <c r="J8" s="4">
        <v>1</v>
      </c>
      <c r="K8" s="4">
        <v>0</v>
      </c>
      <c r="L8" s="4">
        <v>0</v>
      </c>
      <c r="M8" s="4">
        <v>1</v>
      </c>
      <c r="N8" s="4">
        <v>33</v>
      </c>
      <c r="O8" s="4">
        <v>6</v>
      </c>
      <c r="P8" s="4">
        <v>2</v>
      </c>
      <c r="Q8" s="4">
        <v>83</v>
      </c>
      <c r="R8" s="4">
        <v>0</v>
      </c>
      <c r="S8" s="4">
        <v>0</v>
      </c>
      <c r="T8" s="4">
        <v>2</v>
      </c>
      <c r="U8" s="4">
        <v>284</v>
      </c>
      <c r="V8" s="4">
        <v>5</v>
      </c>
      <c r="W8" s="4">
        <v>25</v>
      </c>
      <c r="X8" s="4">
        <v>7</v>
      </c>
      <c r="Y8" s="4">
        <v>15</v>
      </c>
      <c r="Z8" s="4">
        <v>4</v>
      </c>
      <c r="AA8" s="4">
        <v>1</v>
      </c>
      <c r="AB8" s="4">
        <v>817</v>
      </c>
      <c r="AC8" s="4">
        <v>1</v>
      </c>
      <c r="AD8" s="4">
        <v>6</v>
      </c>
      <c r="AE8" s="4">
        <v>3</v>
      </c>
      <c r="AF8" s="4">
        <v>1124</v>
      </c>
      <c r="AG8" s="4">
        <v>3</v>
      </c>
      <c r="AH8" s="4">
        <v>9</v>
      </c>
      <c r="AI8" s="4">
        <v>7</v>
      </c>
      <c r="AJ8" s="4">
        <v>1</v>
      </c>
      <c r="AK8" s="4">
        <v>17</v>
      </c>
      <c r="AL8" s="4">
        <v>1</v>
      </c>
      <c r="AM8" s="4">
        <v>4</v>
      </c>
      <c r="AN8" s="4">
        <v>4</v>
      </c>
      <c r="AO8" s="4">
        <v>2</v>
      </c>
      <c r="AP8" s="4">
        <v>2</v>
      </c>
      <c r="AQ8" s="4">
        <v>2</v>
      </c>
      <c r="AR8" s="4">
        <v>0</v>
      </c>
      <c r="AS8" s="4">
        <v>1</v>
      </c>
      <c r="AT8" s="4">
        <v>0</v>
      </c>
      <c r="AU8" s="4">
        <v>0</v>
      </c>
      <c r="AV8" s="4">
        <v>0</v>
      </c>
      <c r="AW8" s="4">
        <v>3</v>
      </c>
      <c r="AX8" s="4">
        <v>5</v>
      </c>
      <c r="AY8" s="4">
        <v>1</v>
      </c>
      <c r="AZ8" s="4">
        <v>0</v>
      </c>
      <c r="BA8" s="4">
        <v>1</v>
      </c>
      <c r="BB8" s="4">
        <v>4</v>
      </c>
      <c r="BC8" s="4">
        <v>0</v>
      </c>
      <c r="BD8" s="4">
        <v>6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1</v>
      </c>
      <c r="BK8" s="4">
        <v>2</v>
      </c>
    </row>
    <row r="9" spans="1:63" s="1" customFormat="1" ht="9.9" customHeight="1" x14ac:dyDescent="0.2">
      <c r="B9" s="10" t="s">
        <v>11</v>
      </c>
      <c r="C9" s="4">
        <v>3</v>
      </c>
      <c r="D9" s="4">
        <v>1</v>
      </c>
      <c r="E9" s="4">
        <v>4</v>
      </c>
      <c r="F9" s="4">
        <v>7957</v>
      </c>
      <c r="G9" s="4">
        <v>30</v>
      </c>
      <c r="H9" s="4">
        <v>15</v>
      </c>
      <c r="I9" s="4">
        <v>3</v>
      </c>
      <c r="J9" s="4">
        <v>10</v>
      </c>
      <c r="K9" s="4">
        <v>0</v>
      </c>
      <c r="L9" s="4">
        <v>1</v>
      </c>
      <c r="M9" s="4">
        <v>34</v>
      </c>
      <c r="N9" s="4">
        <v>1025</v>
      </c>
      <c r="O9" s="4">
        <v>11</v>
      </c>
      <c r="P9" s="4">
        <v>7</v>
      </c>
      <c r="Q9" s="4">
        <v>1598</v>
      </c>
      <c r="R9" s="4">
        <v>5</v>
      </c>
      <c r="S9" s="4">
        <v>8</v>
      </c>
      <c r="T9" s="4">
        <v>4</v>
      </c>
      <c r="U9" s="4">
        <v>8259</v>
      </c>
      <c r="V9" s="4">
        <v>62</v>
      </c>
      <c r="W9" s="4">
        <v>288</v>
      </c>
      <c r="X9" s="4">
        <v>67</v>
      </c>
      <c r="Y9" s="4">
        <v>145</v>
      </c>
      <c r="Z9" s="4">
        <v>55</v>
      </c>
      <c r="AA9" s="4">
        <v>8</v>
      </c>
      <c r="AB9" s="4">
        <v>4903</v>
      </c>
      <c r="AC9" s="4">
        <v>2</v>
      </c>
      <c r="AD9" s="4">
        <v>38</v>
      </c>
      <c r="AE9" s="4">
        <v>7</v>
      </c>
      <c r="AF9" s="4">
        <v>11839</v>
      </c>
      <c r="AG9" s="4">
        <v>11</v>
      </c>
      <c r="AH9" s="4">
        <v>19</v>
      </c>
      <c r="AI9" s="4">
        <v>42</v>
      </c>
      <c r="AJ9" s="4">
        <v>29</v>
      </c>
      <c r="AK9" s="4">
        <v>97</v>
      </c>
      <c r="AL9" s="4">
        <v>22</v>
      </c>
      <c r="AM9" s="4">
        <v>61</v>
      </c>
      <c r="AN9" s="4">
        <v>107</v>
      </c>
      <c r="AO9" s="4">
        <v>12</v>
      </c>
      <c r="AP9" s="4">
        <v>18</v>
      </c>
      <c r="AQ9" s="4">
        <v>21</v>
      </c>
      <c r="AR9" s="4">
        <v>15</v>
      </c>
      <c r="AS9" s="4">
        <v>2</v>
      </c>
      <c r="AT9" s="4">
        <v>1</v>
      </c>
      <c r="AU9" s="4">
        <v>3</v>
      </c>
      <c r="AV9" s="4">
        <v>8</v>
      </c>
      <c r="AW9" s="4">
        <v>44</v>
      </c>
      <c r="AX9" s="4">
        <v>20</v>
      </c>
      <c r="AY9" s="4">
        <v>1</v>
      </c>
      <c r="AZ9" s="4">
        <v>1</v>
      </c>
      <c r="BA9" s="4">
        <v>1</v>
      </c>
      <c r="BB9" s="4">
        <v>18</v>
      </c>
      <c r="BC9" s="4">
        <v>10</v>
      </c>
      <c r="BD9" s="4">
        <v>17</v>
      </c>
      <c r="BE9" s="4">
        <v>2</v>
      </c>
      <c r="BF9" s="4">
        <v>0</v>
      </c>
      <c r="BG9" s="4">
        <v>3</v>
      </c>
      <c r="BH9" s="4">
        <v>12</v>
      </c>
      <c r="BI9" s="4">
        <v>6</v>
      </c>
      <c r="BJ9" s="4">
        <v>15</v>
      </c>
      <c r="BK9" s="4">
        <v>11</v>
      </c>
    </row>
    <row r="10" spans="1:63" s="1" customFormat="1" ht="9.9" customHeight="1" x14ac:dyDescent="0.2">
      <c r="B10" s="10" t="s">
        <v>12</v>
      </c>
      <c r="C10" s="4">
        <v>3</v>
      </c>
      <c r="D10" s="4">
        <v>0</v>
      </c>
      <c r="E10" s="4">
        <v>2</v>
      </c>
      <c r="F10" s="4">
        <v>4103</v>
      </c>
      <c r="G10" s="4">
        <v>28</v>
      </c>
      <c r="H10" s="4">
        <v>11</v>
      </c>
      <c r="I10" s="4">
        <v>0</v>
      </c>
      <c r="J10" s="4">
        <v>3</v>
      </c>
      <c r="K10" s="4">
        <v>1</v>
      </c>
      <c r="L10" s="4">
        <v>1</v>
      </c>
      <c r="M10" s="4">
        <v>25</v>
      </c>
      <c r="N10" s="4">
        <v>631</v>
      </c>
      <c r="O10" s="4">
        <v>6</v>
      </c>
      <c r="P10" s="4">
        <v>4</v>
      </c>
      <c r="Q10" s="4">
        <v>705</v>
      </c>
      <c r="R10" s="4">
        <v>1</v>
      </c>
      <c r="S10" s="4">
        <v>4</v>
      </c>
      <c r="T10" s="4">
        <v>2</v>
      </c>
      <c r="U10" s="4">
        <v>3228</v>
      </c>
      <c r="V10" s="4">
        <v>28</v>
      </c>
      <c r="W10" s="4">
        <v>100</v>
      </c>
      <c r="X10" s="4">
        <v>67</v>
      </c>
      <c r="Y10" s="4">
        <v>102</v>
      </c>
      <c r="Z10" s="4">
        <v>32</v>
      </c>
      <c r="AA10" s="4">
        <v>7</v>
      </c>
      <c r="AB10" s="4">
        <v>3773</v>
      </c>
      <c r="AC10" s="4">
        <v>1</v>
      </c>
      <c r="AD10" s="4">
        <v>36</v>
      </c>
      <c r="AE10" s="4">
        <v>5</v>
      </c>
      <c r="AF10" s="4">
        <v>9304</v>
      </c>
      <c r="AG10" s="4">
        <v>8</v>
      </c>
      <c r="AH10" s="4">
        <v>12</v>
      </c>
      <c r="AI10" s="4">
        <v>24</v>
      </c>
      <c r="AJ10" s="4">
        <v>22</v>
      </c>
      <c r="AK10" s="4">
        <v>43</v>
      </c>
      <c r="AL10" s="4">
        <v>7</v>
      </c>
      <c r="AM10" s="4">
        <v>25</v>
      </c>
      <c r="AN10" s="4">
        <v>51</v>
      </c>
      <c r="AO10" s="4">
        <v>11</v>
      </c>
      <c r="AP10" s="4">
        <v>22</v>
      </c>
      <c r="AQ10" s="4">
        <v>11</v>
      </c>
      <c r="AR10" s="4">
        <v>0</v>
      </c>
      <c r="AS10" s="4">
        <v>3</v>
      </c>
      <c r="AT10" s="4">
        <v>5</v>
      </c>
      <c r="AU10" s="4">
        <v>1</v>
      </c>
      <c r="AV10" s="4">
        <v>5</v>
      </c>
      <c r="AW10" s="4">
        <v>40</v>
      </c>
      <c r="AX10" s="4">
        <v>7</v>
      </c>
      <c r="AY10" s="4">
        <v>2</v>
      </c>
      <c r="AZ10" s="4">
        <v>5</v>
      </c>
      <c r="BA10" s="4">
        <v>6</v>
      </c>
      <c r="BB10" s="4">
        <v>11</v>
      </c>
      <c r="BC10" s="4">
        <v>3</v>
      </c>
      <c r="BD10" s="4">
        <v>15</v>
      </c>
      <c r="BE10" s="4">
        <v>28</v>
      </c>
      <c r="BF10" s="4">
        <v>0</v>
      </c>
      <c r="BG10" s="4">
        <v>3</v>
      </c>
      <c r="BH10" s="4">
        <v>6</v>
      </c>
      <c r="BI10" s="4">
        <v>7</v>
      </c>
      <c r="BJ10" s="4">
        <v>2</v>
      </c>
      <c r="BK10" s="4">
        <v>10</v>
      </c>
    </row>
    <row r="11" spans="1:63" s="1" customFormat="1" ht="9.9" customHeight="1" x14ac:dyDescent="0.2">
      <c r="B11" s="10" t="s">
        <v>13</v>
      </c>
      <c r="C11" s="4">
        <v>1</v>
      </c>
      <c r="D11" s="4">
        <v>1</v>
      </c>
      <c r="E11" s="4">
        <v>5</v>
      </c>
      <c r="F11" s="4">
        <v>1168</v>
      </c>
      <c r="G11" s="4">
        <v>10</v>
      </c>
      <c r="H11" s="4">
        <v>5</v>
      </c>
      <c r="I11" s="4">
        <v>1</v>
      </c>
      <c r="J11" s="4">
        <v>2</v>
      </c>
      <c r="K11" s="4">
        <v>0</v>
      </c>
      <c r="L11" s="4">
        <v>0</v>
      </c>
      <c r="M11" s="4">
        <v>5</v>
      </c>
      <c r="N11" s="4">
        <v>188</v>
      </c>
      <c r="O11" s="4">
        <v>4</v>
      </c>
      <c r="P11" s="4">
        <v>1</v>
      </c>
      <c r="Q11" s="4">
        <v>297</v>
      </c>
      <c r="R11" s="4">
        <v>0</v>
      </c>
      <c r="S11" s="4">
        <v>1</v>
      </c>
      <c r="T11" s="4">
        <v>1</v>
      </c>
      <c r="U11" s="4">
        <v>1169</v>
      </c>
      <c r="V11" s="4">
        <v>21</v>
      </c>
      <c r="W11" s="4">
        <v>48</v>
      </c>
      <c r="X11" s="4">
        <v>28</v>
      </c>
      <c r="Y11" s="4">
        <v>28</v>
      </c>
      <c r="Z11" s="4">
        <v>16</v>
      </c>
      <c r="AA11" s="4">
        <v>1</v>
      </c>
      <c r="AB11" s="4">
        <v>2053</v>
      </c>
      <c r="AC11" s="4">
        <v>0</v>
      </c>
      <c r="AD11" s="4">
        <v>18</v>
      </c>
      <c r="AE11" s="4">
        <v>3</v>
      </c>
      <c r="AF11" s="4">
        <v>2197</v>
      </c>
      <c r="AG11" s="4">
        <v>2</v>
      </c>
      <c r="AH11" s="4">
        <v>7</v>
      </c>
      <c r="AI11" s="4">
        <v>19</v>
      </c>
      <c r="AJ11" s="4">
        <v>15</v>
      </c>
      <c r="AK11" s="4">
        <v>25</v>
      </c>
      <c r="AL11" s="4">
        <v>2</v>
      </c>
      <c r="AM11" s="4">
        <v>19</v>
      </c>
      <c r="AN11" s="4">
        <v>22</v>
      </c>
      <c r="AO11" s="4">
        <v>3</v>
      </c>
      <c r="AP11" s="4">
        <v>8</v>
      </c>
      <c r="AQ11" s="4">
        <v>4</v>
      </c>
      <c r="AR11" s="4">
        <v>5</v>
      </c>
      <c r="AS11" s="4">
        <v>0</v>
      </c>
      <c r="AT11" s="4">
        <v>0</v>
      </c>
      <c r="AU11" s="4">
        <v>3</v>
      </c>
      <c r="AV11" s="4">
        <v>2</v>
      </c>
      <c r="AW11" s="4">
        <v>8</v>
      </c>
      <c r="AX11" s="4">
        <v>11</v>
      </c>
      <c r="AY11" s="4">
        <v>4</v>
      </c>
      <c r="AZ11" s="4">
        <v>0</v>
      </c>
      <c r="BA11" s="4">
        <v>0</v>
      </c>
      <c r="BB11" s="4">
        <v>4</v>
      </c>
      <c r="BC11" s="4">
        <v>0</v>
      </c>
      <c r="BD11" s="4">
        <v>1</v>
      </c>
      <c r="BE11" s="4">
        <v>0</v>
      </c>
      <c r="BF11" s="4">
        <v>0</v>
      </c>
      <c r="BG11" s="4">
        <v>0</v>
      </c>
      <c r="BH11" s="4">
        <v>5</v>
      </c>
      <c r="BI11" s="4">
        <v>3</v>
      </c>
      <c r="BJ11" s="4">
        <v>6</v>
      </c>
      <c r="BK11" s="4">
        <v>2</v>
      </c>
    </row>
    <row r="12" spans="1:63" s="1" customFormat="1" ht="9.9" customHeight="1" x14ac:dyDescent="0.2">
      <c r="B12" s="10" t="s">
        <v>14</v>
      </c>
      <c r="C12" s="4">
        <v>6</v>
      </c>
      <c r="D12" s="4">
        <v>8</v>
      </c>
      <c r="E12" s="4">
        <v>5</v>
      </c>
      <c r="F12" s="4">
        <v>6230</v>
      </c>
      <c r="G12" s="4">
        <v>55</v>
      </c>
      <c r="H12" s="4">
        <v>35</v>
      </c>
      <c r="I12" s="4">
        <v>3</v>
      </c>
      <c r="J12" s="4">
        <v>12</v>
      </c>
      <c r="K12" s="4">
        <v>1</v>
      </c>
      <c r="L12" s="4">
        <v>3</v>
      </c>
      <c r="M12" s="4">
        <v>38</v>
      </c>
      <c r="N12" s="4">
        <v>1225</v>
      </c>
      <c r="O12" s="4">
        <v>29</v>
      </c>
      <c r="P12" s="4">
        <v>32</v>
      </c>
      <c r="Q12" s="4">
        <v>1648</v>
      </c>
      <c r="R12" s="4">
        <v>3</v>
      </c>
      <c r="S12" s="4">
        <v>9</v>
      </c>
      <c r="T12" s="4">
        <v>12</v>
      </c>
      <c r="U12" s="4">
        <v>7235</v>
      </c>
      <c r="V12" s="4">
        <v>127</v>
      </c>
      <c r="W12" s="4">
        <v>419</v>
      </c>
      <c r="X12" s="4">
        <v>105</v>
      </c>
      <c r="Y12" s="4">
        <v>247</v>
      </c>
      <c r="Z12" s="4">
        <v>78</v>
      </c>
      <c r="AA12" s="4">
        <v>14</v>
      </c>
      <c r="AB12" s="4">
        <v>12544</v>
      </c>
      <c r="AC12" s="4">
        <v>13</v>
      </c>
      <c r="AD12" s="4">
        <v>124</v>
      </c>
      <c r="AE12" s="4">
        <v>26</v>
      </c>
      <c r="AF12" s="4">
        <v>22541</v>
      </c>
      <c r="AG12" s="4">
        <v>34</v>
      </c>
      <c r="AH12" s="4">
        <v>68</v>
      </c>
      <c r="AI12" s="4">
        <v>134</v>
      </c>
      <c r="AJ12" s="4">
        <v>73</v>
      </c>
      <c r="AK12" s="4">
        <v>386</v>
      </c>
      <c r="AL12" s="4">
        <v>64</v>
      </c>
      <c r="AM12" s="4">
        <v>79</v>
      </c>
      <c r="AN12" s="4">
        <v>129</v>
      </c>
      <c r="AO12" s="4">
        <v>18</v>
      </c>
      <c r="AP12" s="4">
        <v>44</v>
      </c>
      <c r="AQ12" s="4">
        <v>38</v>
      </c>
      <c r="AR12" s="4">
        <v>22</v>
      </c>
      <c r="AS12" s="4">
        <v>4</v>
      </c>
      <c r="AT12" s="4">
        <v>1</v>
      </c>
      <c r="AU12" s="4">
        <v>5</v>
      </c>
      <c r="AV12" s="4">
        <v>7</v>
      </c>
      <c r="AW12" s="4">
        <v>77</v>
      </c>
      <c r="AX12" s="4">
        <v>63</v>
      </c>
      <c r="AY12" s="4">
        <v>2</v>
      </c>
      <c r="AZ12" s="4">
        <v>2</v>
      </c>
      <c r="BA12" s="4">
        <v>10</v>
      </c>
      <c r="BB12" s="4">
        <v>42</v>
      </c>
      <c r="BC12" s="4">
        <v>30</v>
      </c>
      <c r="BD12" s="4">
        <v>37</v>
      </c>
      <c r="BE12" s="4">
        <v>3</v>
      </c>
      <c r="BF12" s="4">
        <v>2</v>
      </c>
      <c r="BG12" s="4">
        <v>1</v>
      </c>
      <c r="BH12" s="4">
        <v>20</v>
      </c>
      <c r="BI12" s="4">
        <v>21</v>
      </c>
      <c r="BJ12" s="4">
        <v>39</v>
      </c>
      <c r="BK12" s="4">
        <v>38</v>
      </c>
    </row>
    <row r="13" spans="1:63" s="1" customFormat="1" ht="9.9" customHeight="1" x14ac:dyDescent="0.2">
      <c r="B13" s="10" t="s">
        <v>15</v>
      </c>
      <c r="C13" s="4">
        <v>0</v>
      </c>
      <c r="D13" s="4">
        <v>0</v>
      </c>
      <c r="E13" s="4">
        <v>0</v>
      </c>
      <c r="F13" s="4">
        <v>162</v>
      </c>
      <c r="G13" s="4">
        <v>1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1</v>
      </c>
      <c r="N13" s="4">
        <v>40</v>
      </c>
      <c r="O13" s="4">
        <v>0</v>
      </c>
      <c r="P13" s="4">
        <v>0</v>
      </c>
      <c r="Q13" s="4">
        <v>51</v>
      </c>
      <c r="R13" s="4">
        <v>0</v>
      </c>
      <c r="S13" s="4">
        <v>0</v>
      </c>
      <c r="T13" s="4">
        <v>1</v>
      </c>
      <c r="U13" s="4">
        <v>184</v>
      </c>
      <c r="V13" s="4">
        <v>5</v>
      </c>
      <c r="W13" s="4">
        <v>16</v>
      </c>
      <c r="X13" s="4">
        <v>2</v>
      </c>
      <c r="Y13" s="4">
        <v>7</v>
      </c>
      <c r="Z13" s="4">
        <v>1</v>
      </c>
      <c r="AA13" s="4">
        <v>0</v>
      </c>
      <c r="AB13" s="4">
        <v>328</v>
      </c>
      <c r="AC13" s="4">
        <v>0</v>
      </c>
      <c r="AD13" s="4">
        <v>3</v>
      </c>
      <c r="AE13" s="4">
        <v>2</v>
      </c>
      <c r="AF13" s="4">
        <v>426</v>
      </c>
      <c r="AG13" s="4">
        <v>1</v>
      </c>
      <c r="AH13" s="4">
        <v>3</v>
      </c>
      <c r="AI13" s="4">
        <v>3</v>
      </c>
      <c r="AJ13" s="4">
        <v>1</v>
      </c>
      <c r="AK13" s="4">
        <v>4</v>
      </c>
      <c r="AL13" s="4">
        <v>0</v>
      </c>
      <c r="AM13" s="4">
        <v>5</v>
      </c>
      <c r="AN13" s="4">
        <v>1</v>
      </c>
      <c r="AO13" s="4">
        <v>0</v>
      </c>
      <c r="AP13" s="4">
        <v>0</v>
      </c>
      <c r="AQ13" s="4">
        <v>1</v>
      </c>
      <c r="AR13" s="4">
        <v>1</v>
      </c>
      <c r="AS13" s="4">
        <v>0</v>
      </c>
      <c r="AT13" s="4">
        <v>0</v>
      </c>
      <c r="AU13" s="4">
        <v>0</v>
      </c>
      <c r="AV13" s="4">
        <v>1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1</v>
      </c>
      <c r="BC13" s="4">
        <v>0</v>
      </c>
      <c r="BD13" s="4">
        <v>1</v>
      </c>
      <c r="BE13" s="4">
        <v>0</v>
      </c>
      <c r="BF13" s="4">
        <v>1</v>
      </c>
      <c r="BG13" s="4">
        <v>0</v>
      </c>
      <c r="BH13" s="4">
        <v>0</v>
      </c>
      <c r="BI13" s="4">
        <v>0</v>
      </c>
      <c r="BJ13" s="4">
        <v>0</v>
      </c>
      <c r="BK13" s="4">
        <v>1</v>
      </c>
    </row>
    <row r="14" spans="1:63" s="1" customFormat="1" ht="9.9" customHeight="1" x14ac:dyDescent="0.2">
      <c r="B14" s="10" t="s">
        <v>16</v>
      </c>
      <c r="C14" s="4">
        <v>0</v>
      </c>
      <c r="D14" s="4">
        <v>2</v>
      </c>
      <c r="E14" s="4">
        <v>5</v>
      </c>
      <c r="F14" s="4">
        <v>2054</v>
      </c>
      <c r="G14" s="4">
        <v>25</v>
      </c>
      <c r="H14" s="4">
        <v>10</v>
      </c>
      <c r="I14" s="4">
        <v>2</v>
      </c>
      <c r="J14" s="4">
        <v>6</v>
      </c>
      <c r="K14" s="4">
        <v>2</v>
      </c>
      <c r="L14" s="4">
        <v>1</v>
      </c>
      <c r="M14" s="4">
        <v>9</v>
      </c>
      <c r="N14" s="4">
        <v>215</v>
      </c>
      <c r="O14" s="4">
        <v>11</v>
      </c>
      <c r="P14" s="4">
        <v>8</v>
      </c>
      <c r="Q14" s="4">
        <v>677</v>
      </c>
      <c r="R14" s="4">
        <v>2</v>
      </c>
      <c r="S14" s="4">
        <v>2</v>
      </c>
      <c r="T14" s="4">
        <v>4</v>
      </c>
      <c r="U14" s="4">
        <v>1983</v>
      </c>
      <c r="V14" s="4">
        <v>50</v>
      </c>
      <c r="W14" s="4">
        <v>159</v>
      </c>
      <c r="X14" s="4">
        <v>45</v>
      </c>
      <c r="Y14" s="4">
        <v>88</v>
      </c>
      <c r="Z14" s="4">
        <v>44</v>
      </c>
      <c r="AA14" s="4">
        <v>6</v>
      </c>
      <c r="AB14" s="4">
        <v>3427</v>
      </c>
      <c r="AC14" s="4">
        <v>4</v>
      </c>
      <c r="AD14" s="4">
        <v>49</v>
      </c>
      <c r="AE14" s="4">
        <v>7</v>
      </c>
      <c r="AF14" s="4">
        <v>4698</v>
      </c>
      <c r="AG14" s="4">
        <v>8</v>
      </c>
      <c r="AH14" s="4">
        <v>32</v>
      </c>
      <c r="AI14" s="4">
        <v>34</v>
      </c>
      <c r="AJ14" s="4">
        <v>17</v>
      </c>
      <c r="AK14" s="4">
        <v>65</v>
      </c>
      <c r="AL14" s="4">
        <v>11</v>
      </c>
      <c r="AM14" s="4">
        <v>15</v>
      </c>
      <c r="AN14" s="4">
        <v>46</v>
      </c>
      <c r="AO14" s="4">
        <v>7</v>
      </c>
      <c r="AP14" s="4">
        <v>18</v>
      </c>
      <c r="AQ14" s="4">
        <v>22</v>
      </c>
      <c r="AR14" s="4">
        <v>7</v>
      </c>
      <c r="AS14" s="4">
        <v>0</v>
      </c>
      <c r="AT14" s="4">
        <v>1</v>
      </c>
      <c r="AU14" s="4">
        <v>2</v>
      </c>
      <c r="AV14" s="4">
        <v>1</v>
      </c>
      <c r="AW14" s="4">
        <v>24</v>
      </c>
      <c r="AX14" s="4">
        <v>12</v>
      </c>
      <c r="AY14" s="4">
        <v>2</v>
      </c>
      <c r="AZ14" s="4">
        <v>1</v>
      </c>
      <c r="BA14" s="4">
        <v>5</v>
      </c>
      <c r="BB14" s="4">
        <v>8</v>
      </c>
      <c r="BC14" s="4">
        <v>3</v>
      </c>
      <c r="BD14" s="4">
        <v>5</v>
      </c>
      <c r="BE14" s="4">
        <v>4</v>
      </c>
      <c r="BF14" s="4">
        <v>3</v>
      </c>
      <c r="BG14" s="4">
        <v>0</v>
      </c>
      <c r="BH14" s="4">
        <v>10</v>
      </c>
      <c r="BI14" s="4">
        <v>6</v>
      </c>
      <c r="BJ14" s="4">
        <v>9</v>
      </c>
      <c r="BK14" s="4">
        <v>4</v>
      </c>
    </row>
    <row r="15" spans="1:63" s="1" customFormat="1" ht="9.9" customHeight="1" x14ac:dyDescent="0.2">
      <c r="B15" s="10" t="s">
        <v>17</v>
      </c>
      <c r="C15" s="4">
        <v>4</v>
      </c>
      <c r="D15" s="4">
        <v>44</v>
      </c>
      <c r="E15" s="4">
        <v>7</v>
      </c>
      <c r="F15" s="4">
        <v>4049</v>
      </c>
      <c r="G15" s="4">
        <v>23</v>
      </c>
      <c r="H15" s="4">
        <v>11</v>
      </c>
      <c r="I15" s="4">
        <v>2</v>
      </c>
      <c r="J15" s="4">
        <v>7</v>
      </c>
      <c r="K15" s="4">
        <v>3</v>
      </c>
      <c r="L15" s="4">
        <v>2</v>
      </c>
      <c r="M15" s="4">
        <v>18</v>
      </c>
      <c r="N15" s="4">
        <v>417</v>
      </c>
      <c r="O15" s="4">
        <v>27</v>
      </c>
      <c r="P15" s="4">
        <v>43</v>
      </c>
      <c r="Q15" s="4">
        <v>619</v>
      </c>
      <c r="R15" s="4">
        <v>41</v>
      </c>
      <c r="S15" s="4">
        <v>31</v>
      </c>
      <c r="T15" s="4">
        <v>1</v>
      </c>
      <c r="U15" s="4">
        <v>2441</v>
      </c>
      <c r="V15" s="4">
        <v>104</v>
      </c>
      <c r="W15" s="4">
        <v>113</v>
      </c>
      <c r="X15" s="4">
        <v>109</v>
      </c>
      <c r="Y15" s="4">
        <v>93</v>
      </c>
      <c r="Z15" s="4">
        <v>35</v>
      </c>
      <c r="AA15" s="4">
        <v>12</v>
      </c>
      <c r="AB15" s="4">
        <v>5100</v>
      </c>
      <c r="AC15" s="4">
        <v>5</v>
      </c>
      <c r="AD15" s="4">
        <v>312</v>
      </c>
      <c r="AE15" s="4">
        <v>19</v>
      </c>
      <c r="AF15" s="4">
        <v>8707</v>
      </c>
      <c r="AG15" s="4">
        <v>8</v>
      </c>
      <c r="AH15" s="4">
        <v>43</v>
      </c>
      <c r="AI15" s="4">
        <v>85</v>
      </c>
      <c r="AJ15" s="4">
        <v>33</v>
      </c>
      <c r="AK15" s="4">
        <v>107</v>
      </c>
      <c r="AL15" s="4">
        <v>26</v>
      </c>
      <c r="AM15" s="4">
        <v>32</v>
      </c>
      <c r="AN15" s="4">
        <v>103</v>
      </c>
      <c r="AO15" s="4">
        <v>9</v>
      </c>
      <c r="AP15" s="4">
        <v>13</v>
      </c>
      <c r="AQ15" s="4">
        <v>18</v>
      </c>
      <c r="AR15" s="4">
        <v>5</v>
      </c>
      <c r="AS15" s="4">
        <v>1</v>
      </c>
      <c r="AT15" s="4">
        <v>5</v>
      </c>
      <c r="AU15" s="4">
        <v>1</v>
      </c>
      <c r="AV15" s="4">
        <v>2</v>
      </c>
      <c r="AW15" s="4">
        <v>12</v>
      </c>
      <c r="AX15" s="4">
        <v>27</v>
      </c>
      <c r="AY15" s="4">
        <v>3</v>
      </c>
      <c r="AZ15" s="4">
        <v>1</v>
      </c>
      <c r="BA15" s="4">
        <v>3</v>
      </c>
      <c r="BB15" s="4">
        <v>21</v>
      </c>
      <c r="BC15" s="4">
        <v>3</v>
      </c>
      <c r="BD15" s="4">
        <v>6</v>
      </c>
      <c r="BE15" s="4">
        <v>4</v>
      </c>
      <c r="BF15" s="4">
        <v>1</v>
      </c>
      <c r="BG15" s="4">
        <v>2</v>
      </c>
      <c r="BH15" s="4">
        <v>26</v>
      </c>
      <c r="BI15" s="4">
        <v>18</v>
      </c>
      <c r="BJ15" s="4">
        <v>8</v>
      </c>
      <c r="BK15" s="4">
        <v>16</v>
      </c>
    </row>
    <row r="16" spans="1:63" s="1" customFormat="1" ht="9.9" customHeight="1" x14ac:dyDescent="0.2">
      <c r="B16" s="10" t="s">
        <v>18</v>
      </c>
      <c r="C16" s="4">
        <v>1</v>
      </c>
      <c r="D16" s="4">
        <v>3</v>
      </c>
      <c r="E16" s="4">
        <v>5</v>
      </c>
      <c r="F16" s="4">
        <v>1537</v>
      </c>
      <c r="G16" s="4">
        <v>25</v>
      </c>
      <c r="H16" s="4">
        <v>8</v>
      </c>
      <c r="I16" s="4">
        <v>0</v>
      </c>
      <c r="J16" s="4">
        <v>8</v>
      </c>
      <c r="K16" s="4">
        <v>1</v>
      </c>
      <c r="L16" s="4">
        <v>2</v>
      </c>
      <c r="M16" s="4">
        <v>8</v>
      </c>
      <c r="N16" s="4">
        <v>355</v>
      </c>
      <c r="O16" s="4">
        <v>12</v>
      </c>
      <c r="P16" s="4">
        <v>16</v>
      </c>
      <c r="Q16" s="4">
        <v>446</v>
      </c>
      <c r="R16" s="4">
        <v>3</v>
      </c>
      <c r="S16" s="4">
        <v>2</v>
      </c>
      <c r="T16" s="4">
        <v>3</v>
      </c>
      <c r="U16" s="4">
        <v>1907</v>
      </c>
      <c r="V16" s="4">
        <v>23</v>
      </c>
      <c r="W16" s="4">
        <v>64</v>
      </c>
      <c r="X16" s="4">
        <v>29</v>
      </c>
      <c r="Y16" s="4">
        <v>65</v>
      </c>
      <c r="Z16" s="4">
        <v>34</v>
      </c>
      <c r="AA16" s="4">
        <v>15</v>
      </c>
      <c r="AB16" s="4">
        <v>5260</v>
      </c>
      <c r="AC16" s="4">
        <v>7</v>
      </c>
      <c r="AD16" s="4">
        <v>55</v>
      </c>
      <c r="AE16" s="4">
        <v>7</v>
      </c>
      <c r="AF16" s="4">
        <v>6246</v>
      </c>
      <c r="AG16" s="4">
        <v>13</v>
      </c>
      <c r="AH16" s="4">
        <v>27</v>
      </c>
      <c r="AI16" s="4">
        <v>71</v>
      </c>
      <c r="AJ16" s="4">
        <v>22</v>
      </c>
      <c r="AK16" s="4">
        <v>75</v>
      </c>
      <c r="AL16" s="4">
        <v>11</v>
      </c>
      <c r="AM16" s="4">
        <v>26</v>
      </c>
      <c r="AN16" s="4">
        <v>51</v>
      </c>
      <c r="AO16" s="4">
        <v>2</v>
      </c>
      <c r="AP16" s="4">
        <v>9</v>
      </c>
      <c r="AQ16" s="4">
        <v>8</v>
      </c>
      <c r="AR16" s="4">
        <v>5</v>
      </c>
      <c r="AS16" s="4">
        <v>1</v>
      </c>
      <c r="AT16" s="4">
        <v>0</v>
      </c>
      <c r="AU16" s="4">
        <v>1</v>
      </c>
      <c r="AV16" s="4">
        <v>3</v>
      </c>
      <c r="AW16" s="4">
        <v>28</v>
      </c>
      <c r="AX16" s="4">
        <v>18</v>
      </c>
      <c r="AY16" s="4">
        <v>1</v>
      </c>
      <c r="AZ16" s="4">
        <v>0</v>
      </c>
      <c r="BA16" s="4">
        <v>3</v>
      </c>
      <c r="BB16" s="4">
        <v>13</v>
      </c>
      <c r="BC16" s="4">
        <v>6</v>
      </c>
      <c r="BD16" s="4">
        <v>11</v>
      </c>
      <c r="BE16" s="4">
        <v>1</v>
      </c>
      <c r="BF16" s="4">
        <v>0</v>
      </c>
      <c r="BG16" s="4">
        <v>1</v>
      </c>
      <c r="BH16" s="4">
        <v>8</v>
      </c>
      <c r="BI16" s="4">
        <v>7</v>
      </c>
      <c r="BJ16" s="4">
        <v>10</v>
      </c>
      <c r="BK16" s="4">
        <v>7</v>
      </c>
    </row>
    <row r="17" spans="1:63" s="1" customFormat="1" ht="9.9" customHeight="1" x14ac:dyDescent="0.2">
      <c r="B17" s="10" t="s">
        <v>19</v>
      </c>
      <c r="C17" s="4">
        <v>2</v>
      </c>
      <c r="D17" s="4">
        <v>11</v>
      </c>
      <c r="E17" s="4">
        <v>4</v>
      </c>
      <c r="F17" s="4">
        <v>3128</v>
      </c>
      <c r="G17" s="4">
        <v>16</v>
      </c>
      <c r="H17" s="4">
        <v>8</v>
      </c>
      <c r="I17" s="4">
        <v>2</v>
      </c>
      <c r="J17" s="4">
        <v>4</v>
      </c>
      <c r="K17" s="4">
        <v>4</v>
      </c>
      <c r="L17" s="4">
        <v>1</v>
      </c>
      <c r="M17" s="4">
        <v>10</v>
      </c>
      <c r="N17" s="4">
        <v>287</v>
      </c>
      <c r="O17" s="4">
        <v>29</v>
      </c>
      <c r="P17" s="4">
        <v>14</v>
      </c>
      <c r="Q17" s="4">
        <v>534</v>
      </c>
      <c r="R17" s="4">
        <v>3</v>
      </c>
      <c r="S17" s="4">
        <v>2</v>
      </c>
      <c r="T17" s="4">
        <v>3</v>
      </c>
      <c r="U17" s="4">
        <v>1978</v>
      </c>
      <c r="V17" s="4">
        <v>45</v>
      </c>
      <c r="W17" s="4">
        <v>121</v>
      </c>
      <c r="X17" s="4">
        <v>53</v>
      </c>
      <c r="Y17" s="4">
        <v>84</v>
      </c>
      <c r="Z17" s="4">
        <v>27</v>
      </c>
      <c r="AA17" s="4">
        <v>13</v>
      </c>
      <c r="AB17" s="4">
        <v>4791</v>
      </c>
      <c r="AC17" s="4">
        <v>14</v>
      </c>
      <c r="AD17" s="4">
        <v>37</v>
      </c>
      <c r="AE17" s="4">
        <v>10</v>
      </c>
      <c r="AF17" s="4">
        <v>5546</v>
      </c>
      <c r="AG17" s="4">
        <v>6</v>
      </c>
      <c r="AH17" s="4">
        <v>22</v>
      </c>
      <c r="AI17" s="4">
        <v>65</v>
      </c>
      <c r="AJ17" s="4">
        <v>16</v>
      </c>
      <c r="AK17" s="4">
        <v>62</v>
      </c>
      <c r="AL17" s="4">
        <v>12</v>
      </c>
      <c r="AM17" s="4">
        <v>29</v>
      </c>
      <c r="AN17" s="4">
        <v>73</v>
      </c>
      <c r="AO17" s="4">
        <v>7</v>
      </c>
      <c r="AP17" s="4">
        <v>10</v>
      </c>
      <c r="AQ17" s="4">
        <v>11</v>
      </c>
      <c r="AR17" s="4">
        <v>4</v>
      </c>
      <c r="AS17" s="4">
        <v>0</v>
      </c>
      <c r="AT17" s="4">
        <v>0</v>
      </c>
      <c r="AU17" s="4">
        <v>0</v>
      </c>
      <c r="AV17" s="4">
        <v>4</v>
      </c>
      <c r="AW17" s="4">
        <v>15</v>
      </c>
      <c r="AX17" s="4">
        <v>18</v>
      </c>
      <c r="AY17" s="4">
        <v>2</v>
      </c>
      <c r="AZ17" s="4">
        <v>1</v>
      </c>
      <c r="BA17" s="4">
        <v>1</v>
      </c>
      <c r="BB17" s="4">
        <v>13</v>
      </c>
      <c r="BC17" s="4">
        <v>14</v>
      </c>
      <c r="BD17" s="4">
        <v>5</v>
      </c>
      <c r="BE17" s="4">
        <v>2</v>
      </c>
      <c r="BF17" s="4">
        <v>1</v>
      </c>
      <c r="BG17" s="4">
        <v>3</v>
      </c>
      <c r="BH17" s="4">
        <v>11</v>
      </c>
      <c r="BI17" s="4">
        <v>12</v>
      </c>
      <c r="BJ17" s="4">
        <v>2</v>
      </c>
      <c r="BK17" s="4">
        <v>12</v>
      </c>
    </row>
    <row r="18" spans="1:63" s="1" customFormat="1" ht="9.9" customHeight="1" x14ac:dyDescent="0.2">
      <c r="A18" s="6" t="s">
        <v>20</v>
      </c>
      <c r="B18" s="10"/>
      <c r="C18" s="4">
        <v>36</v>
      </c>
      <c r="D18" s="4">
        <v>96</v>
      </c>
      <c r="E18" s="4">
        <v>58</v>
      </c>
      <c r="F18" s="4">
        <v>43115</v>
      </c>
      <c r="G18" s="4">
        <v>342</v>
      </c>
      <c r="H18" s="4">
        <v>149</v>
      </c>
      <c r="I18" s="4">
        <v>27</v>
      </c>
      <c r="J18" s="4">
        <v>82</v>
      </c>
      <c r="K18" s="4">
        <v>15</v>
      </c>
      <c r="L18" s="4">
        <v>18</v>
      </c>
      <c r="M18" s="4">
        <v>212</v>
      </c>
      <c r="N18" s="4">
        <v>6368</v>
      </c>
      <c r="O18" s="4">
        <v>194</v>
      </c>
      <c r="P18" s="4">
        <v>178</v>
      </c>
      <c r="Q18" s="4">
        <v>10170</v>
      </c>
      <c r="R18" s="4">
        <v>69</v>
      </c>
      <c r="S18" s="4">
        <v>80</v>
      </c>
      <c r="T18" s="4">
        <v>57</v>
      </c>
      <c r="U18" s="4">
        <v>41915</v>
      </c>
      <c r="V18" s="4">
        <v>684</v>
      </c>
      <c r="W18" s="4">
        <v>1945</v>
      </c>
      <c r="X18" s="4">
        <v>725</v>
      </c>
      <c r="Y18" s="4">
        <v>1289</v>
      </c>
      <c r="Z18" s="4">
        <v>472</v>
      </c>
      <c r="AA18" s="4">
        <v>115</v>
      </c>
      <c r="AB18" s="4">
        <v>60886</v>
      </c>
      <c r="AC18" s="4">
        <v>64</v>
      </c>
      <c r="AD18" s="4">
        <v>945</v>
      </c>
      <c r="AE18" s="4">
        <v>134</v>
      </c>
      <c r="AF18" s="4">
        <v>98174</v>
      </c>
      <c r="AG18" s="4">
        <v>123</v>
      </c>
      <c r="AH18" s="4">
        <v>369</v>
      </c>
      <c r="AI18" s="4">
        <v>786</v>
      </c>
      <c r="AJ18" s="4">
        <v>342</v>
      </c>
      <c r="AK18" s="4">
        <v>1236</v>
      </c>
      <c r="AL18" s="4">
        <v>187</v>
      </c>
      <c r="AM18" s="4">
        <v>456</v>
      </c>
      <c r="AN18" s="4">
        <v>1029</v>
      </c>
      <c r="AO18" s="4">
        <v>100</v>
      </c>
      <c r="AP18" s="4">
        <v>204</v>
      </c>
      <c r="AQ18" s="4">
        <v>203</v>
      </c>
      <c r="AR18" s="4">
        <v>99</v>
      </c>
      <c r="AS18" s="4">
        <v>17</v>
      </c>
      <c r="AT18" s="4">
        <v>14</v>
      </c>
      <c r="AU18" s="4">
        <v>26</v>
      </c>
      <c r="AV18" s="4">
        <v>48</v>
      </c>
      <c r="AW18" s="4">
        <v>346</v>
      </c>
      <c r="AX18" s="4">
        <v>254</v>
      </c>
      <c r="AY18" s="4">
        <v>26</v>
      </c>
      <c r="AZ18" s="4">
        <v>14</v>
      </c>
      <c r="BA18" s="4">
        <v>45</v>
      </c>
      <c r="BB18" s="4">
        <v>185</v>
      </c>
      <c r="BC18" s="4">
        <v>94</v>
      </c>
      <c r="BD18" s="4">
        <v>153</v>
      </c>
      <c r="BE18" s="4">
        <v>51</v>
      </c>
      <c r="BF18" s="4">
        <v>11</v>
      </c>
      <c r="BG18" s="4">
        <v>17</v>
      </c>
      <c r="BH18" s="4">
        <v>148</v>
      </c>
      <c r="BI18" s="4">
        <v>127</v>
      </c>
      <c r="BJ18" s="4">
        <v>116</v>
      </c>
      <c r="BK18" s="4">
        <v>130</v>
      </c>
    </row>
    <row r="19" spans="1:63" s="7" customFormat="1" ht="9.9" customHeight="1" x14ac:dyDescent="0.2">
      <c r="B19" s="11" t="s">
        <v>21</v>
      </c>
      <c r="C19" s="8">
        <f t="shared" ref="C19:AH19" si="0">C18/ 276016</f>
        <v>1.3042722161034142E-4</v>
      </c>
      <c r="D19" s="8">
        <f t="shared" si="0"/>
        <v>3.4780592429424381E-4</v>
      </c>
      <c r="E19" s="8">
        <f t="shared" si="0"/>
        <v>2.101327459277723E-4</v>
      </c>
      <c r="F19" s="8">
        <f t="shared" si="0"/>
        <v>0.15620471277027417</v>
      </c>
      <c r="G19" s="8">
        <f t="shared" si="0"/>
        <v>1.2390586052982435E-3</v>
      </c>
      <c r="H19" s="8">
        <f t="shared" si="0"/>
        <v>5.3982377833169091E-4</v>
      </c>
      <c r="I19" s="8">
        <f t="shared" si="0"/>
        <v>9.7820416207756067E-5</v>
      </c>
      <c r="J19" s="8">
        <f t="shared" si="0"/>
        <v>2.9708422700133323E-4</v>
      </c>
      <c r="K19" s="8">
        <f t="shared" si="0"/>
        <v>5.4344675670975597E-5</v>
      </c>
      <c r="L19" s="8">
        <f t="shared" si="0"/>
        <v>6.5213610805170711E-5</v>
      </c>
      <c r="M19" s="8">
        <f t="shared" si="0"/>
        <v>7.680714161497884E-4</v>
      </c>
      <c r="N19" s="8">
        <f t="shared" si="0"/>
        <v>2.3071126311518173E-2</v>
      </c>
      <c r="O19" s="8">
        <f t="shared" si="0"/>
        <v>7.0285780534461769E-4</v>
      </c>
      <c r="P19" s="8">
        <f t="shared" si="0"/>
        <v>6.4489015129557705E-4</v>
      </c>
      <c r="Q19" s="8">
        <f t="shared" si="0"/>
        <v>3.6845690104921454E-2</v>
      </c>
      <c r="R19" s="8">
        <f t="shared" si="0"/>
        <v>2.4998550808648774E-4</v>
      </c>
      <c r="S19" s="8">
        <f t="shared" si="0"/>
        <v>2.8983827024520317E-4</v>
      </c>
      <c r="T19" s="8">
        <f t="shared" si="0"/>
        <v>2.0650976754970726E-4</v>
      </c>
      <c r="U19" s="8">
        <f t="shared" si="0"/>
        <v>0.15185713871659615</v>
      </c>
      <c r="V19" s="8">
        <f t="shared" si="0"/>
        <v>2.478117210596487E-3</v>
      </c>
      <c r="W19" s="8">
        <f t="shared" si="0"/>
        <v>7.046692945336502E-3</v>
      </c>
      <c r="X19" s="8">
        <f t="shared" si="0"/>
        <v>2.626659324097154E-3</v>
      </c>
      <c r="Y19" s="8">
        <f t="shared" si="0"/>
        <v>4.6700191293258366E-3</v>
      </c>
      <c r="Z19" s="8">
        <f t="shared" si="0"/>
        <v>1.7100457944466988E-3</v>
      </c>
      <c r="AA19" s="8">
        <f t="shared" si="0"/>
        <v>4.1664251347747956E-4</v>
      </c>
      <c r="AB19" s="8">
        <f t="shared" si="0"/>
        <v>0.22058866152686801</v>
      </c>
      <c r="AC19" s="8">
        <f t="shared" si="0"/>
        <v>2.3187061619616255E-4</v>
      </c>
      <c r="AD19" s="8">
        <f t="shared" si="0"/>
        <v>3.4237145672714625E-3</v>
      </c>
      <c r="AE19" s="8">
        <f t="shared" si="0"/>
        <v>4.854791026607153E-4</v>
      </c>
      <c r="AF19" s="8">
        <f t="shared" si="0"/>
        <v>0.35568227928815721</v>
      </c>
      <c r="AG19" s="8">
        <f t="shared" si="0"/>
        <v>4.4562634050199988E-4</v>
      </c>
      <c r="AH19" s="8">
        <f t="shared" si="0"/>
        <v>1.3368790215059997E-3</v>
      </c>
      <c r="AI19" s="8">
        <f t="shared" ref="AI19:BK19" si="1">AI18/ 276016</f>
        <v>2.8476610051591214E-3</v>
      </c>
      <c r="AJ19" s="8">
        <f t="shared" si="1"/>
        <v>1.2390586052982435E-3</v>
      </c>
      <c r="AK19" s="8">
        <f t="shared" si="1"/>
        <v>4.478001275288389E-3</v>
      </c>
      <c r="AL19" s="8">
        <f t="shared" si="1"/>
        <v>6.774969566981624E-4</v>
      </c>
      <c r="AM19" s="8">
        <f t="shared" si="1"/>
        <v>1.6520781403976581E-3</v>
      </c>
      <c r="AN19" s="8">
        <f t="shared" si="1"/>
        <v>3.7280447510289259E-3</v>
      </c>
      <c r="AO19" s="8">
        <f t="shared" si="1"/>
        <v>3.6229783780650395E-4</v>
      </c>
      <c r="AP19" s="8">
        <f t="shared" si="1"/>
        <v>7.3908758912526813E-4</v>
      </c>
      <c r="AQ19" s="8">
        <f t="shared" si="1"/>
        <v>7.3546461074720305E-4</v>
      </c>
      <c r="AR19" s="8">
        <f t="shared" si="1"/>
        <v>3.5867485942843891E-4</v>
      </c>
      <c r="AS19" s="8">
        <f t="shared" si="1"/>
        <v>6.1590632427105678E-5</v>
      </c>
      <c r="AT19" s="8">
        <f t="shared" si="1"/>
        <v>5.0721697292910557E-5</v>
      </c>
      <c r="AU19" s="8">
        <f t="shared" si="1"/>
        <v>9.4197437829691034E-5</v>
      </c>
      <c r="AV19" s="8">
        <f t="shared" si="1"/>
        <v>1.7390296214712191E-4</v>
      </c>
      <c r="AW19" s="8">
        <f t="shared" si="1"/>
        <v>1.2535505188105036E-3</v>
      </c>
      <c r="AX19" s="8">
        <f t="shared" si="1"/>
        <v>9.2023650802852013E-4</v>
      </c>
      <c r="AY19" s="8">
        <f t="shared" si="1"/>
        <v>9.4197437829691034E-5</v>
      </c>
      <c r="AZ19" s="8">
        <f t="shared" si="1"/>
        <v>5.0721697292910557E-5</v>
      </c>
      <c r="BA19" s="8">
        <f t="shared" si="1"/>
        <v>1.6303402701292678E-4</v>
      </c>
      <c r="BB19" s="8">
        <f t="shared" si="1"/>
        <v>6.7025099994203234E-4</v>
      </c>
      <c r="BC19" s="8">
        <f t="shared" si="1"/>
        <v>3.4055996753811374E-4</v>
      </c>
      <c r="BD19" s="8">
        <f t="shared" si="1"/>
        <v>5.5431569184395105E-4</v>
      </c>
      <c r="BE19" s="8">
        <f t="shared" si="1"/>
        <v>1.8477189728131703E-4</v>
      </c>
      <c r="BF19" s="8">
        <f t="shared" si="1"/>
        <v>3.9852762158715436E-5</v>
      </c>
      <c r="BG19" s="8">
        <f t="shared" si="1"/>
        <v>6.1590632427105678E-5</v>
      </c>
      <c r="BH19" s="8">
        <f t="shared" si="1"/>
        <v>5.3620079995362582E-4</v>
      </c>
      <c r="BI19" s="8">
        <f t="shared" si="1"/>
        <v>4.6011825401426007E-4</v>
      </c>
      <c r="BJ19" s="8">
        <f t="shared" si="1"/>
        <v>4.2026549185554459E-4</v>
      </c>
      <c r="BK19" s="8">
        <f t="shared" si="1"/>
        <v>4.7098718914845517E-4</v>
      </c>
    </row>
    <row r="20" spans="1:63" s="1" customFormat="1" ht="5.0999999999999996" customHeight="1" x14ac:dyDescent="0.2">
      <c r="B20" s="1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</row>
    <row r="21" spans="1:63" s="1" customFormat="1" ht="9.9" customHeight="1" x14ac:dyDescent="0.2">
      <c r="A21" s="3" t="s">
        <v>22</v>
      </c>
      <c r="B21" s="1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</row>
    <row r="22" spans="1:63" s="1" customFormat="1" ht="9.9" customHeight="1" x14ac:dyDescent="0.2">
      <c r="B22" s="10" t="s">
        <v>23</v>
      </c>
      <c r="C22" s="4">
        <v>1</v>
      </c>
      <c r="D22" s="4">
        <v>3</v>
      </c>
      <c r="E22" s="4">
        <v>3</v>
      </c>
      <c r="F22" s="4">
        <v>909</v>
      </c>
      <c r="G22" s="4">
        <v>12</v>
      </c>
      <c r="H22" s="4">
        <v>7</v>
      </c>
      <c r="I22" s="4">
        <v>1</v>
      </c>
      <c r="J22" s="4">
        <v>2</v>
      </c>
      <c r="K22" s="4">
        <v>2</v>
      </c>
      <c r="L22" s="4">
        <v>0</v>
      </c>
      <c r="M22" s="4">
        <v>11</v>
      </c>
      <c r="N22" s="4">
        <v>73</v>
      </c>
      <c r="O22" s="4">
        <v>7</v>
      </c>
      <c r="P22" s="4">
        <v>3</v>
      </c>
      <c r="Q22" s="4">
        <v>367</v>
      </c>
      <c r="R22" s="4">
        <v>0</v>
      </c>
      <c r="S22" s="4">
        <v>0</v>
      </c>
      <c r="T22" s="4">
        <v>4</v>
      </c>
      <c r="U22" s="4">
        <v>1104</v>
      </c>
      <c r="V22" s="4">
        <v>23</v>
      </c>
      <c r="W22" s="4">
        <v>68</v>
      </c>
      <c r="X22" s="4">
        <v>20</v>
      </c>
      <c r="Y22" s="4">
        <v>37</v>
      </c>
      <c r="Z22" s="4">
        <v>44</v>
      </c>
      <c r="AA22" s="4">
        <v>7</v>
      </c>
      <c r="AB22" s="4">
        <v>1072</v>
      </c>
      <c r="AC22" s="4">
        <v>15</v>
      </c>
      <c r="AD22" s="4">
        <v>18</v>
      </c>
      <c r="AE22" s="4">
        <v>7</v>
      </c>
      <c r="AF22" s="4">
        <v>2352</v>
      </c>
      <c r="AG22" s="4">
        <v>3</v>
      </c>
      <c r="AH22" s="4">
        <v>14</v>
      </c>
      <c r="AI22" s="4">
        <v>22</v>
      </c>
      <c r="AJ22" s="4">
        <v>11</v>
      </c>
      <c r="AK22" s="4">
        <v>43</v>
      </c>
      <c r="AL22" s="4">
        <v>3</v>
      </c>
      <c r="AM22" s="4">
        <v>8</v>
      </c>
      <c r="AN22" s="4">
        <v>24</v>
      </c>
      <c r="AO22" s="4">
        <v>4</v>
      </c>
      <c r="AP22" s="4">
        <v>6</v>
      </c>
      <c r="AQ22" s="4">
        <v>4</v>
      </c>
      <c r="AR22" s="4">
        <v>1</v>
      </c>
      <c r="AS22" s="4">
        <v>1</v>
      </c>
      <c r="AT22" s="4">
        <v>2</v>
      </c>
      <c r="AU22" s="4">
        <v>0</v>
      </c>
      <c r="AV22" s="4">
        <v>2</v>
      </c>
      <c r="AW22" s="4">
        <v>8</v>
      </c>
      <c r="AX22" s="4">
        <v>10</v>
      </c>
      <c r="AY22" s="4">
        <v>1</v>
      </c>
      <c r="AZ22" s="4">
        <v>1</v>
      </c>
      <c r="BA22" s="4">
        <v>1</v>
      </c>
      <c r="BB22" s="4">
        <v>14</v>
      </c>
      <c r="BC22" s="4">
        <v>20</v>
      </c>
      <c r="BD22" s="4">
        <v>4</v>
      </c>
      <c r="BE22" s="4">
        <v>0</v>
      </c>
      <c r="BF22" s="4">
        <v>0</v>
      </c>
      <c r="BG22" s="4">
        <v>2</v>
      </c>
      <c r="BH22" s="4">
        <v>6</v>
      </c>
      <c r="BI22" s="4">
        <v>14</v>
      </c>
      <c r="BJ22" s="4">
        <v>2</v>
      </c>
      <c r="BK22" s="4">
        <v>2</v>
      </c>
    </row>
    <row r="23" spans="1:63" s="1" customFormat="1" ht="9.9" customHeight="1" x14ac:dyDescent="0.2">
      <c r="B23" s="10" t="s">
        <v>24</v>
      </c>
      <c r="C23" s="4">
        <v>4</v>
      </c>
      <c r="D23" s="4">
        <v>12</v>
      </c>
      <c r="E23" s="4">
        <v>4</v>
      </c>
      <c r="F23" s="4">
        <v>8554</v>
      </c>
      <c r="G23" s="4">
        <v>41</v>
      </c>
      <c r="H23" s="4">
        <v>47</v>
      </c>
      <c r="I23" s="4">
        <v>3</v>
      </c>
      <c r="J23" s="4">
        <v>8</v>
      </c>
      <c r="K23" s="4">
        <v>1</v>
      </c>
      <c r="L23" s="4">
        <v>2</v>
      </c>
      <c r="M23" s="4">
        <v>46</v>
      </c>
      <c r="N23" s="4">
        <v>558</v>
      </c>
      <c r="O23" s="4">
        <v>30</v>
      </c>
      <c r="P23" s="4">
        <v>32</v>
      </c>
      <c r="Q23" s="4">
        <v>2714</v>
      </c>
      <c r="R23" s="4">
        <v>4</v>
      </c>
      <c r="S23" s="4">
        <v>11</v>
      </c>
      <c r="T23" s="4">
        <v>14</v>
      </c>
      <c r="U23" s="4">
        <v>12798</v>
      </c>
      <c r="V23" s="4">
        <v>127</v>
      </c>
      <c r="W23" s="4">
        <v>603</v>
      </c>
      <c r="X23" s="4">
        <v>97</v>
      </c>
      <c r="Y23" s="4">
        <v>297</v>
      </c>
      <c r="Z23" s="4">
        <v>75</v>
      </c>
      <c r="AA23" s="4">
        <v>5</v>
      </c>
      <c r="AB23" s="4">
        <v>4022</v>
      </c>
      <c r="AC23" s="4">
        <v>8</v>
      </c>
      <c r="AD23" s="4">
        <v>63</v>
      </c>
      <c r="AE23" s="4">
        <v>11</v>
      </c>
      <c r="AF23" s="4">
        <v>8505</v>
      </c>
      <c r="AG23" s="4">
        <v>29</v>
      </c>
      <c r="AH23" s="4">
        <v>31</v>
      </c>
      <c r="AI23" s="4">
        <v>69</v>
      </c>
      <c r="AJ23" s="4">
        <v>35</v>
      </c>
      <c r="AK23" s="4">
        <v>162</v>
      </c>
      <c r="AL23" s="4">
        <v>25</v>
      </c>
      <c r="AM23" s="4">
        <v>94</v>
      </c>
      <c r="AN23" s="4">
        <v>299</v>
      </c>
      <c r="AO23" s="4">
        <v>6</v>
      </c>
      <c r="AP23" s="4">
        <v>24</v>
      </c>
      <c r="AQ23" s="4">
        <v>40</v>
      </c>
      <c r="AR23" s="4">
        <v>15</v>
      </c>
      <c r="AS23" s="4">
        <v>2</v>
      </c>
      <c r="AT23" s="4">
        <v>2</v>
      </c>
      <c r="AU23" s="4">
        <v>4</v>
      </c>
      <c r="AV23" s="4">
        <v>12</v>
      </c>
      <c r="AW23" s="4">
        <v>42</v>
      </c>
      <c r="AX23" s="4">
        <v>16</v>
      </c>
      <c r="AY23" s="4">
        <v>2</v>
      </c>
      <c r="AZ23" s="4">
        <v>3</v>
      </c>
      <c r="BA23" s="4">
        <v>11</v>
      </c>
      <c r="BB23" s="4">
        <v>36</v>
      </c>
      <c r="BC23" s="4">
        <v>10</v>
      </c>
      <c r="BD23" s="4">
        <v>14</v>
      </c>
      <c r="BE23" s="4">
        <v>2</v>
      </c>
      <c r="BF23" s="4">
        <v>0</v>
      </c>
      <c r="BG23" s="4">
        <v>3</v>
      </c>
      <c r="BH23" s="4">
        <v>16</v>
      </c>
      <c r="BI23" s="4">
        <v>15</v>
      </c>
      <c r="BJ23" s="4">
        <v>17</v>
      </c>
      <c r="BK23" s="4">
        <v>34</v>
      </c>
    </row>
    <row r="24" spans="1:63" s="1" customFormat="1" ht="9.9" customHeight="1" x14ac:dyDescent="0.2">
      <c r="B24" s="10" t="s">
        <v>25</v>
      </c>
      <c r="C24" s="4">
        <v>1</v>
      </c>
      <c r="D24" s="4">
        <v>3</v>
      </c>
      <c r="E24" s="4">
        <v>3</v>
      </c>
      <c r="F24" s="4">
        <v>3146</v>
      </c>
      <c r="G24" s="4">
        <v>26</v>
      </c>
      <c r="H24" s="4">
        <v>24</v>
      </c>
      <c r="I24" s="4">
        <v>2</v>
      </c>
      <c r="J24" s="4">
        <v>5</v>
      </c>
      <c r="K24" s="4">
        <v>0</v>
      </c>
      <c r="L24" s="4">
        <v>1</v>
      </c>
      <c r="M24" s="4">
        <v>21</v>
      </c>
      <c r="N24" s="4">
        <v>450</v>
      </c>
      <c r="O24" s="4">
        <v>18</v>
      </c>
      <c r="P24" s="4">
        <v>3</v>
      </c>
      <c r="Q24" s="4">
        <v>1230</v>
      </c>
      <c r="R24" s="4">
        <v>0</v>
      </c>
      <c r="S24" s="4">
        <v>1</v>
      </c>
      <c r="T24" s="4">
        <v>6</v>
      </c>
      <c r="U24" s="4">
        <v>3308</v>
      </c>
      <c r="V24" s="4">
        <v>58</v>
      </c>
      <c r="W24" s="4">
        <v>99</v>
      </c>
      <c r="X24" s="4">
        <v>40</v>
      </c>
      <c r="Y24" s="4">
        <v>80</v>
      </c>
      <c r="Z24" s="4">
        <v>23</v>
      </c>
      <c r="AA24" s="4">
        <v>1</v>
      </c>
      <c r="AB24" s="4">
        <v>3025</v>
      </c>
      <c r="AC24" s="4">
        <v>6</v>
      </c>
      <c r="AD24" s="4">
        <v>34</v>
      </c>
      <c r="AE24" s="4">
        <v>8</v>
      </c>
      <c r="AF24" s="4">
        <v>4761</v>
      </c>
      <c r="AG24" s="4">
        <v>19</v>
      </c>
      <c r="AH24" s="4">
        <v>7</v>
      </c>
      <c r="AI24" s="4">
        <v>24</v>
      </c>
      <c r="AJ24" s="4">
        <v>15</v>
      </c>
      <c r="AK24" s="4">
        <v>99</v>
      </c>
      <c r="AL24" s="4">
        <v>14</v>
      </c>
      <c r="AM24" s="4">
        <v>55</v>
      </c>
      <c r="AN24" s="4">
        <v>63</v>
      </c>
      <c r="AO24" s="4">
        <v>5</v>
      </c>
      <c r="AP24" s="4">
        <v>13</v>
      </c>
      <c r="AQ24" s="4">
        <v>24</v>
      </c>
      <c r="AR24" s="4">
        <v>9</v>
      </c>
      <c r="AS24" s="4">
        <v>1</v>
      </c>
      <c r="AT24" s="4">
        <v>1</v>
      </c>
      <c r="AU24" s="4">
        <v>2</v>
      </c>
      <c r="AV24" s="4">
        <v>1</v>
      </c>
      <c r="AW24" s="4">
        <v>24</v>
      </c>
      <c r="AX24" s="4">
        <v>15</v>
      </c>
      <c r="AY24" s="4">
        <v>1</v>
      </c>
      <c r="AZ24" s="4">
        <v>1</v>
      </c>
      <c r="BA24" s="4">
        <v>3</v>
      </c>
      <c r="BB24" s="4">
        <v>19</v>
      </c>
      <c r="BC24" s="4">
        <v>6</v>
      </c>
      <c r="BD24" s="4">
        <v>16</v>
      </c>
      <c r="BE24" s="4">
        <v>3</v>
      </c>
      <c r="BF24" s="4">
        <v>0</v>
      </c>
      <c r="BG24" s="4">
        <v>0</v>
      </c>
      <c r="BH24" s="4">
        <v>2</v>
      </c>
      <c r="BI24" s="4">
        <v>7</v>
      </c>
      <c r="BJ24" s="4">
        <v>1</v>
      </c>
      <c r="BK24" s="4">
        <v>18</v>
      </c>
    </row>
    <row r="25" spans="1:63" s="1" customFormat="1" ht="9.9" customHeight="1" x14ac:dyDescent="0.2">
      <c r="B25" s="10" t="s">
        <v>26</v>
      </c>
      <c r="C25" s="4">
        <v>8</v>
      </c>
      <c r="D25" s="4">
        <v>23</v>
      </c>
      <c r="E25" s="4">
        <v>13</v>
      </c>
      <c r="F25" s="4">
        <v>33521</v>
      </c>
      <c r="G25" s="4">
        <v>86</v>
      </c>
      <c r="H25" s="4">
        <v>75</v>
      </c>
      <c r="I25" s="4">
        <v>15</v>
      </c>
      <c r="J25" s="4">
        <v>8</v>
      </c>
      <c r="K25" s="4">
        <v>15</v>
      </c>
      <c r="L25" s="4">
        <v>6</v>
      </c>
      <c r="M25" s="4">
        <v>120</v>
      </c>
      <c r="N25" s="4">
        <v>5448</v>
      </c>
      <c r="O25" s="4">
        <v>53</v>
      </c>
      <c r="P25" s="4">
        <v>16</v>
      </c>
      <c r="Q25" s="4">
        <v>7100</v>
      </c>
      <c r="R25" s="4">
        <v>16</v>
      </c>
      <c r="S25" s="4">
        <v>22</v>
      </c>
      <c r="T25" s="4">
        <v>16</v>
      </c>
      <c r="U25" s="4">
        <v>36142</v>
      </c>
      <c r="V25" s="4">
        <v>249</v>
      </c>
      <c r="W25" s="4">
        <v>438</v>
      </c>
      <c r="X25" s="4">
        <v>294</v>
      </c>
      <c r="Y25" s="4">
        <v>439</v>
      </c>
      <c r="Z25" s="4">
        <v>41</v>
      </c>
      <c r="AA25" s="4">
        <v>5</v>
      </c>
      <c r="AB25" s="4">
        <v>3154</v>
      </c>
      <c r="AC25" s="4">
        <v>15</v>
      </c>
      <c r="AD25" s="4">
        <v>83</v>
      </c>
      <c r="AE25" s="4">
        <v>14</v>
      </c>
      <c r="AF25" s="4">
        <v>14653</v>
      </c>
      <c r="AG25" s="4">
        <v>43</v>
      </c>
      <c r="AH25" s="4">
        <v>32</v>
      </c>
      <c r="AI25" s="4">
        <v>100</v>
      </c>
      <c r="AJ25" s="4">
        <v>55</v>
      </c>
      <c r="AK25" s="4">
        <v>25</v>
      </c>
      <c r="AL25" s="4">
        <v>3</v>
      </c>
      <c r="AM25" s="4">
        <v>83</v>
      </c>
      <c r="AN25" s="4">
        <v>263</v>
      </c>
      <c r="AO25" s="4">
        <v>31</v>
      </c>
      <c r="AP25" s="4">
        <v>63</v>
      </c>
      <c r="AQ25" s="4">
        <v>51</v>
      </c>
      <c r="AR25" s="4">
        <v>15</v>
      </c>
      <c r="AS25" s="4">
        <v>1</v>
      </c>
      <c r="AT25" s="4">
        <v>4</v>
      </c>
      <c r="AU25" s="4">
        <v>4</v>
      </c>
      <c r="AV25" s="4">
        <v>9</v>
      </c>
      <c r="AW25" s="4">
        <v>50</v>
      </c>
      <c r="AX25" s="4">
        <v>16</v>
      </c>
      <c r="AY25" s="4">
        <v>1</v>
      </c>
      <c r="AZ25" s="4">
        <v>2</v>
      </c>
      <c r="BA25" s="4">
        <v>9</v>
      </c>
      <c r="BB25" s="4">
        <v>15</v>
      </c>
      <c r="BC25" s="4">
        <v>12</v>
      </c>
      <c r="BD25" s="4">
        <v>39</v>
      </c>
      <c r="BE25" s="4">
        <v>5</v>
      </c>
      <c r="BF25" s="4">
        <v>18</v>
      </c>
      <c r="BG25" s="4">
        <v>5</v>
      </c>
      <c r="BH25" s="4">
        <v>19</v>
      </c>
      <c r="BI25" s="4">
        <v>20</v>
      </c>
      <c r="BJ25" s="4">
        <v>13</v>
      </c>
      <c r="BK25" s="4">
        <v>23</v>
      </c>
    </row>
    <row r="26" spans="1:63" s="1" customFormat="1" ht="9.9" customHeight="1" x14ac:dyDescent="0.2">
      <c r="B26" s="10" t="s">
        <v>27</v>
      </c>
      <c r="C26" s="4">
        <v>3</v>
      </c>
      <c r="D26" s="4">
        <v>3</v>
      </c>
      <c r="E26" s="4">
        <v>1</v>
      </c>
      <c r="F26" s="4">
        <v>6006</v>
      </c>
      <c r="G26" s="4">
        <v>30</v>
      </c>
      <c r="H26" s="4">
        <v>20</v>
      </c>
      <c r="I26" s="4">
        <v>1</v>
      </c>
      <c r="J26" s="4">
        <v>1</v>
      </c>
      <c r="K26" s="4">
        <v>3</v>
      </c>
      <c r="L26" s="4">
        <v>3</v>
      </c>
      <c r="M26" s="4">
        <v>21</v>
      </c>
      <c r="N26" s="4">
        <v>635</v>
      </c>
      <c r="O26" s="4">
        <v>22</v>
      </c>
      <c r="P26" s="4">
        <v>13</v>
      </c>
      <c r="Q26" s="4">
        <v>1944</v>
      </c>
      <c r="R26" s="4">
        <v>5</v>
      </c>
      <c r="S26" s="4">
        <v>9</v>
      </c>
      <c r="T26" s="4">
        <v>5</v>
      </c>
      <c r="U26" s="4">
        <v>7591</v>
      </c>
      <c r="V26" s="4">
        <v>67</v>
      </c>
      <c r="W26" s="4">
        <v>341</v>
      </c>
      <c r="X26" s="4">
        <v>57</v>
      </c>
      <c r="Y26" s="4">
        <v>183</v>
      </c>
      <c r="Z26" s="4">
        <v>39</v>
      </c>
      <c r="AA26" s="4">
        <v>1</v>
      </c>
      <c r="AB26" s="4">
        <v>3406</v>
      </c>
      <c r="AC26" s="4">
        <v>2</v>
      </c>
      <c r="AD26" s="4">
        <v>43</v>
      </c>
      <c r="AE26" s="4">
        <v>7</v>
      </c>
      <c r="AF26" s="4">
        <v>5014</v>
      </c>
      <c r="AG26" s="4">
        <v>4</v>
      </c>
      <c r="AH26" s="4">
        <v>16</v>
      </c>
      <c r="AI26" s="4">
        <v>32</v>
      </c>
      <c r="AJ26" s="4">
        <v>20</v>
      </c>
      <c r="AK26" s="4">
        <v>86</v>
      </c>
      <c r="AL26" s="4">
        <v>19</v>
      </c>
      <c r="AM26" s="4">
        <v>43</v>
      </c>
      <c r="AN26" s="4">
        <v>98</v>
      </c>
      <c r="AO26" s="4">
        <v>18</v>
      </c>
      <c r="AP26" s="4">
        <v>15</v>
      </c>
      <c r="AQ26" s="4">
        <v>25</v>
      </c>
      <c r="AR26" s="4">
        <v>7</v>
      </c>
      <c r="AS26" s="4">
        <v>2</v>
      </c>
      <c r="AT26" s="4">
        <v>0</v>
      </c>
      <c r="AU26" s="4">
        <v>3</v>
      </c>
      <c r="AV26" s="4">
        <v>5</v>
      </c>
      <c r="AW26" s="4">
        <v>25</v>
      </c>
      <c r="AX26" s="4">
        <v>16</v>
      </c>
      <c r="AY26" s="4">
        <v>0</v>
      </c>
      <c r="AZ26" s="4">
        <v>4</v>
      </c>
      <c r="BA26" s="4">
        <v>10</v>
      </c>
      <c r="BB26" s="4">
        <v>20</v>
      </c>
      <c r="BC26" s="4">
        <v>12</v>
      </c>
      <c r="BD26" s="4">
        <v>14</v>
      </c>
      <c r="BE26" s="4">
        <v>1</v>
      </c>
      <c r="BF26" s="4">
        <v>0</v>
      </c>
      <c r="BG26" s="4">
        <v>1</v>
      </c>
      <c r="BH26" s="4">
        <v>7</v>
      </c>
      <c r="BI26" s="4">
        <v>12</v>
      </c>
      <c r="BJ26" s="4">
        <v>3</v>
      </c>
      <c r="BK26" s="4">
        <v>5</v>
      </c>
    </row>
    <row r="27" spans="1:63" s="1" customFormat="1" ht="9.9" customHeight="1" x14ac:dyDescent="0.2">
      <c r="B27" s="10" t="s">
        <v>28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</row>
    <row r="28" spans="1:63" s="1" customFormat="1" ht="9.9" customHeight="1" x14ac:dyDescent="0.2">
      <c r="B28" s="10" t="s">
        <v>29</v>
      </c>
      <c r="C28" s="4">
        <v>19</v>
      </c>
      <c r="D28" s="4">
        <v>101</v>
      </c>
      <c r="E28" s="4">
        <v>31</v>
      </c>
      <c r="F28" s="4">
        <v>46569</v>
      </c>
      <c r="G28" s="4">
        <v>194</v>
      </c>
      <c r="H28" s="4">
        <v>138</v>
      </c>
      <c r="I28" s="4">
        <v>14</v>
      </c>
      <c r="J28" s="4">
        <v>33</v>
      </c>
      <c r="K28" s="4">
        <v>12</v>
      </c>
      <c r="L28" s="4">
        <v>4</v>
      </c>
      <c r="M28" s="4">
        <v>185</v>
      </c>
      <c r="N28" s="4">
        <v>4693</v>
      </c>
      <c r="O28" s="4">
        <v>94</v>
      </c>
      <c r="P28" s="4">
        <v>40</v>
      </c>
      <c r="Q28" s="4">
        <v>9693</v>
      </c>
      <c r="R28" s="4">
        <v>34</v>
      </c>
      <c r="S28" s="4">
        <v>29</v>
      </c>
      <c r="T28" s="4">
        <v>21</v>
      </c>
      <c r="U28" s="4">
        <v>40018</v>
      </c>
      <c r="V28" s="4">
        <v>365</v>
      </c>
      <c r="W28" s="4">
        <v>1065</v>
      </c>
      <c r="X28" s="4">
        <v>559</v>
      </c>
      <c r="Y28" s="4">
        <v>691</v>
      </c>
      <c r="Z28" s="4">
        <v>138</v>
      </c>
      <c r="AA28" s="4">
        <v>79</v>
      </c>
      <c r="AB28" s="4">
        <v>9922</v>
      </c>
      <c r="AC28" s="4">
        <v>30</v>
      </c>
      <c r="AD28" s="4">
        <v>190</v>
      </c>
      <c r="AE28" s="4">
        <v>28</v>
      </c>
      <c r="AF28" s="4">
        <v>22887</v>
      </c>
      <c r="AG28" s="4">
        <v>58</v>
      </c>
      <c r="AH28" s="4">
        <v>70</v>
      </c>
      <c r="AI28" s="4">
        <v>168</v>
      </c>
      <c r="AJ28" s="4">
        <v>82</v>
      </c>
      <c r="AK28" s="4">
        <v>182</v>
      </c>
      <c r="AL28" s="4">
        <v>46</v>
      </c>
      <c r="AM28" s="4">
        <v>148</v>
      </c>
      <c r="AN28" s="4">
        <v>622</v>
      </c>
      <c r="AO28" s="4">
        <v>32</v>
      </c>
      <c r="AP28" s="4">
        <v>85</v>
      </c>
      <c r="AQ28" s="4">
        <v>83</v>
      </c>
      <c r="AR28" s="4">
        <v>29</v>
      </c>
      <c r="AS28" s="4">
        <v>2</v>
      </c>
      <c r="AT28" s="4">
        <v>3</v>
      </c>
      <c r="AU28" s="4">
        <v>5</v>
      </c>
      <c r="AV28" s="4">
        <v>16</v>
      </c>
      <c r="AW28" s="4">
        <v>92</v>
      </c>
      <c r="AX28" s="4">
        <v>45</v>
      </c>
      <c r="AY28" s="4">
        <v>5</v>
      </c>
      <c r="AZ28" s="4">
        <v>4</v>
      </c>
      <c r="BA28" s="4">
        <v>15</v>
      </c>
      <c r="BB28" s="4">
        <v>48</v>
      </c>
      <c r="BC28" s="4">
        <v>24</v>
      </c>
      <c r="BD28" s="4">
        <v>53</v>
      </c>
      <c r="BE28" s="4">
        <v>9</v>
      </c>
      <c r="BF28" s="4">
        <v>6</v>
      </c>
      <c r="BG28" s="4">
        <v>7</v>
      </c>
      <c r="BH28" s="4">
        <v>48</v>
      </c>
      <c r="BI28" s="4">
        <v>59</v>
      </c>
      <c r="BJ28" s="4">
        <v>64</v>
      </c>
      <c r="BK28" s="4">
        <v>55</v>
      </c>
    </row>
    <row r="29" spans="1:63" s="1" customFormat="1" ht="9.9" customHeight="1" x14ac:dyDescent="0.2">
      <c r="B29" s="10" t="s">
        <v>30</v>
      </c>
      <c r="C29" s="4">
        <v>0</v>
      </c>
      <c r="D29" s="4">
        <v>0</v>
      </c>
      <c r="E29" s="4">
        <v>0</v>
      </c>
      <c r="F29" s="4">
        <v>577</v>
      </c>
      <c r="G29" s="4">
        <v>1</v>
      </c>
      <c r="H29" s="4">
        <v>4</v>
      </c>
      <c r="I29" s="4">
        <v>0</v>
      </c>
      <c r="J29" s="4">
        <v>0</v>
      </c>
      <c r="K29" s="4">
        <v>0</v>
      </c>
      <c r="L29" s="4">
        <v>0</v>
      </c>
      <c r="M29" s="4">
        <v>4</v>
      </c>
      <c r="N29" s="4">
        <v>100</v>
      </c>
      <c r="O29" s="4">
        <v>3</v>
      </c>
      <c r="P29" s="4">
        <v>2</v>
      </c>
      <c r="Q29" s="4">
        <v>202</v>
      </c>
      <c r="R29" s="4">
        <v>1</v>
      </c>
      <c r="S29" s="4">
        <v>0</v>
      </c>
      <c r="T29" s="4">
        <v>1</v>
      </c>
      <c r="U29" s="4">
        <v>693</v>
      </c>
      <c r="V29" s="4">
        <v>14</v>
      </c>
      <c r="W29" s="4">
        <v>41</v>
      </c>
      <c r="X29" s="4">
        <v>3</v>
      </c>
      <c r="Y29" s="4">
        <v>18</v>
      </c>
      <c r="Z29" s="4">
        <v>7</v>
      </c>
      <c r="AA29" s="4">
        <v>2</v>
      </c>
      <c r="AB29" s="4">
        <v>727</v>
      </c>
      <c r="AC29" s="4">
        <v>1</v>
      </c>
      <c r="AD29" s="4">
        <v>15</v>
      </c>
      <c r="AE29" s="4">
        <v>1</v>
      </c>
      <c r="AF29" s="4">
        <v>1150</v>
      </c>
      <c r="AG29" s="4">
        <v>5</v>
      </c>
      <c r="AH29" s="4">
        <v>4</v>
      </c>
      <c r="AI29" s="4">
        <v>12</v>
      </c>
      <c r="AJ29" s="4">
        <v>13</v>
      </c>
      <c r="AK29" s="4">
        <v>36</v>
      </c>
      <c r="AL29" s="4">
        <v>3</v>
      </c>
      <c r="AM29" s="4">
        <v>11</v>
      </c>
      <c r="AN29" s="4">
        <v>12</v>
      </c>
      <c r="AO29" s="4">
        <v>3</v>
      </c>
      <c r="AP29" s="4">
        <v>2</v>
      </c>
      <c r="AQ29" s="4">
        <v>6</v>
      </c>
      <c r="AR29" s="4">
        <v>1</v>
      </c>
      <c r="AS29" s="4">
        <v>1</v>
      </c>
      <c r="AT29" s="4">
        <v>1</v>
      </c>
      <c r="AU29" s="4">
        <v>0</v>
      </c>
      <c r="AV29" s="4">
        <v>1</v>
      </c>
      <c r="AW29" s="4">
        <v>9</v>
      </c>
      <c r="AX29" s="4">
        <v>20</v>
      </c>
      <c r="AY29" s="4">
        <v>0</v>
      </c>
      <c r="AZ29" s="4">
        <v>0</v>
      </c>
      <c r="BA29" s="4">
        <v>2</v>
      </c>
      <c r="BB29" s="4">
        <v>5</v>
      </c>
      <c r="BC29" s="4">
        <v>0</v>
      </c>
      <c r="BD29" s="4">
        <v>3</v>
      </c>
      <c r="BE29" s="4">
        <v>1</v>
      </c>
      <c r="BF29" s="4">
        <v>0</v>
      </c>
      <c r="BG29" s="4">
        <v>0</v>
      </c>
      <c r="BH29" s="4">
        <v>1</v>
      </c>
      <c r="BI29" s="4">
        <v>6</v>
      </c>
      <c r="BJ29" s="4">
        <v>1</v>
      </c>
      <c r="BK29" s="4">
        <v>6</v>
      </c>
    </row>
    <row r="30" spans="1:63" s="1" customFormat="1" ht="9.9" customHeight="1" x14ac:dyDescent="0.2">
      <c r="A30" s="6" t="s">
        <v>20</v>
      </c>
      <c r="B30" s="10"/>
      <c r="C30" s="4">
        <v>36</v>
      </c>
      <c r="D30" s="4">
        <v>145</v>
      </c>
      <c r="E30" s="4">
        <v>55</v>
      </c>
      <c r="F30" s="4">
        <v>99282</v>
      </c>
      <c r="G30" s="4">
        <v>390</v>
      </c>
      <c r="H30" s="4">
        <v>315</v>
      </c>
      <c r="I30" s="4">
        <v>36</v>
      </c>
      <c r="J30" s="4">
        <v>57</v>
      </c>
      <c r="K30" s="4">
        <v>33</v>
      </c>
      <c r="L30" s="4">
        <v>16</v>
      </c>
      <c r="M30" s="4">
        <v>408</v>
      </c>
      <c r="N30" s="4">
        <v>11957</v>
      </c>
      <c r="O30" s="4">
        <v>227</v>
      </c>
      <c r="P30" s="4">
        <v>109</v>
      </c>
      <c r="Q30" s="4">
        <v>23250</v>
      </c>
      <c r="R30" s="4">
        <v>60</v>
      </c>
      <c r="S30" s="4">
        <v>72</v>
      </c>
      <c r="T30" s="4">
        <v>67</v>
      </c>
      <c r="U30" s="4">
        <v>101654</v>
      </c>
      <c r="V30" s="4">
        <v>903</v>
      </c>
      <c r="W30" s="4">
        <v>2655</v>
      </c>
      <c r="X30" s="4">
        <v>1070</v>
      </c>
      <c r="Y30" s="4">
        <v>1745</v>
      </c>
      <c r="Z30" s="4">
        <v>367</v>
      </c>
      <c r="AA30" s="4">
        <v>100</v>
      </c>
      <c r="AB30" s="4">
        <v>25328</v>
      </c>
      <c r="AC30" s="4">
        <v>77</v>
      </c>
      <c r="AD30" s="4">
        <v>446</v>
      </c>
      <c r="AE30" s="4">
        <v>76</v>
      </c>
      <c r="AF30" s="4">
        <v>59322</v>
      </c>
      <c r="AG30" s="4">
        <v>161</v>
      </c>
      <c r="AH30" s="4">
        <v>174</v>
      </c>
      <c r="AI30" s="4">
        <v>427</v>
      </c>
      <c r="AJ30" s="4">
        <v>231</v>
      </c>
      <c r="AK30" s="4">
        <v>633</v>
      </c>
      <c r="AL30" s="4">
        <v>113</v>
      </c>
      <c r="AM30" s="4">
        <v>442</v>
      </c>
      <c r="AN30" s="4">
        <v>1381</v>
      </c>
      <c r="AO30" s="4">
        <v>99</v>
      </c>
      <c r="AP30" s="4">
        <v>208</v>
      </c>
      <c r="AQ30" s="4">
        <v>233</v>
      </c>
      <c r="AR30" s="4">
        <v>77</v>
      </c>
      <c r="AS30" s="4">
        <v>10</v>
      </c>
      <c r="AT30" s="4">
        <v>13</v>
      </c>
      <c r="AU30" s="4">
        <v>18</v>
      </c>
      <c r="AV30" s="4">
        <v>46</v>
      </c>
      <c r="AW30" s="4">
        <v>250</v>
      </c>
      <c r="AX30" s="4">
        <v>138</v>
      </c>
      <c r="AY30" s="4">
        <v>10</v>
      </c>
      <c r="AZ30" s="4">
        <v>15</v>
      </c>
      <c r="BA30" s="4">
        <v>51</v>
      </c>
      <c r="BB30" s="4">
        <v>157</v>
      </c>
      <c r="BC30" s="4">
        <v>84</v>
      </c>
      <c r="BD30" s="4">
        <v>143</v>
      </c>
      <c r="BE30" s="4">
        <v>21</v>
      </c>
      <c r="BF30" s="4">
        <v>24</v>
      </c>
      <c r="BG30" s="4">
        <v>18</v>
      </c>
      <c r="BH30" s="4">
        <v>99</v>
      </c>
      <c r="BI30" s="4">
        <v>133</v>
      </c>
      <c r="BJ30" s="4">
        <v>101</v>
      </c>
      <c r="BK30" s="4">
        <v>143</v>
      </c>
    </row>
    <row r="31" spans="1:63" s="7" customFormat="1" ht="9.9" customHeight="1" x14ac:dyDescent="0.2">
      <c r="B31" s="11" t="s">
        <v>21</v>
      </c>
      <c r="C31" s="8">
        <f t="shared" ref="C31:AH31" si="2">C30/ 336784</f>
        <v>1.068934391182479E-4</v>
      </c>
      <c r="D31" s="8">
        <f t="shared" si="2"/>
        <v>4.3054301867072071E-4</v>
      </c>
      <c r="E31" s="8">
        <f t="shared" si="2"/>
        <v>1.6330942087510096E-4</v>
      </c>
      <c r="F31" s="8">
        <f t="shared" si="2"/>
        <v>0.29479428951494135</v>
      </c>
      <c r="G31" s="8">
        <f t="shared" si="2"/>
        <v>1.1580122571143523E-3</v>
      </c>
      <c r="H31" s="8">
        <f t="shared" si="2"/>
        <v>9.3531759228466908E-4</v>
      </c>
      <c r="I31" s="8">
        <f t="shared" si="2"/>
        <v>1.068934391182479E-4</v>
      </c>
      <c r="J31" s="8">
        <f t="shared" si="2"/>
        <v>1.6924794527055918E-4</v>
      </c>
      <c r="K31" s="8">
        <f t="shared" si="2"/>
        <v>9.7985652525060574E-5</v>
      </c>
      <c r="L31" s="8">
        <f t="shared" si="2"/>
        <v>4.7508195163665732E-5</v>
      </c>
      <c r="M31" s="8">
        <f t="shared" si="2"/>
        <v>1.2114589766734761E-3</v>
      </c>
      <c r="N31" s="8">
        <f t="shared" si="2"/>
        <v>3.5503468098246949E-2</v>
      </c>
      <c r="O31" s="8">
        <f t="shared" si="2"/>
        <v>6.7402251888450755E-4</v>
      </c>
      <c r="P31" s="8">
        <f t="shared" si="2"/>
        <v>3.2364957955247282E-4</v>
      </c>
      <c r="Q31" s="8">
        <f t="shared" si="2"/>
        <v>6.9035346097201772E-2</v>
      </c>
      <c r="R31" s="8">
        <f t="shared" si="2"/>
        <v>1.7815573186374649E-4</v>
      </c>
      <c r="S31" s="8">
        <f t="shared" si="2"/>
        <v>2.137868782364958E-4</v>
      </c>
      <c r="T31" s="8">
        <f t="shared" si="2"/>
        <v>1.9894056724785024E-4</v>
      </c>
      <c r="U31" s="8">
        <f t="shared" si="2"/>
        <v>0.30183737944795475</v>
      </c>
      <c r="V31" s="8">
        <f t="shared" si="2"/>
        <v>2.6812437645493846E-3</v>
      </c>
      <c r="W31" s="8">
        <f t="shared" si="2"/>
        <v>7.8833911349707828E-3</v>
      </c>
      <c r="X31" s="8">
        <f t="shared" si="2"/>
        <v>3.1771105515701458E-3</v>
      </c>
      <c r="Y31" s="8">
        <f t="shared" si="2"/>
        <v>5.1813625350372941E-3</v>
      </c>
      <c r="Z31" s="8">
        <f t="shared" si="2"/>
        <v>1.0897192265665828E-3</v>
      </c>
      <c r="AA31" s="8">
        <f t="shared" si="2"/>
        <v>2.9692621977291084E-4</v>
      </c>
      <c r="AB31" s="8">
        <f t="shared" si="2"/>
        <v>7.5205472944082849E-2</v>
      </c>
      <c r="AC31" s="8">
        <f t="shared" si="2"/>
        <v>2.2863318922514134E-4</v>
      </c>
      <c r="AD31" s="8">
        <f t="shared" si="2"/>
        <v>1.3242909401871823E-3</v>
      </c>
      <c r="AE31" s="8">
        <f t="shared" si="2"/>
        <v>2.2566392702741222E-4</v>
      </c>
      <c r="AF31" s="8">
        <f t="shared" si="2"/>
        <v>0.17614257209368617</v>
      </c>
      <c r="AG31" s="8">
        <f t="shared" si="2"/>
        <v>4.7805121383438646E-4</v>
      </c>
      <c r="AH31" s="8">
        <f t="shared" si="2"/>
        <v>5.1665162240486487E-4</v>
      </c>
      <c r="AI31" s="8">
        <f t="shared" ref="AI31:BK31" si="3">AI30/ 336784</f>
        <v>1.2678749584303292E-3</v>
      </c>
      <c r="AJ31" s="8">
        <f t="shared" si="3"/>
        <v>6.8589956767542404E-4</v>
      </c>
      <c r="AK31" s="8">
        <f t="shared" si="3"/>
        <v>1.8795429711625255E-3</v>
      </c>
      <c r="AL31" s="8">
        <f t="shared" si="3"/>
        <v>3.3552662834338925E-4</v>
      </c>
      <c r="AM31" s="8">
        <f t="shared" si="3"/>
        <v>1.3124138913962659E-3</v>
      </c>
      <c r="AN31" s="8">
        <f t="shared" si="3"/>
        <v>4.1005510950638986E-3</v>
      </c>
      <c r="AO31" s="8">
        <f t="shared" si="3"/>
        <v>2.9395695757518169E-4</v>
      </c>
      <c r="AP31" s="8">
        <f t="shared" si="3"/>
        <v>6.1760653712765456E-4</v>
      </c>
      <c r="AQ31" s="8">
        <f t="shared" si="3"/>
        <v>6.9183809207088223E-4</v>
      </c>
      <c r="AR31" s="8">
        <f t="shared" si="3"/>
        <v>2.2863318922514134E-4</v>
      </c>
      <c r="AS31" s="8">
        <f t="shared" si="3"/>
        <v>2.9692621977291082E-5</v>
      </c>
      <c r="AT31" s="8">
        <f t="shared" si="3"/>
        <v>3.860040857047841E-5</v>
      </c>
      <c r="AU31" s="8">
        <f t="shared" si="3"/>
        <v>5.3446719559123951E-5</v>
      </c>
      <c r="AV31" s="8">
        <f t="shared" si="3"/>
        <v>1.3658606109553898E-4</v>
      </c>
      <c r="AW31" s="8">
        <f t="shared" si="3"/>
        <v>7.4231554943227703E-4</v>
      </c>
      <c r="AX31" s="8">
        <f t="shared" si="3"/>
        <v>4.0975818328661692E-4</v>
      </c>
      <c r="AY31" s="8">
        <f t="shared" si="3"/>
        <v>2.9692621977291082E-5</v>
      </c>
      <c r="AZ31" s="8">
        <f t="shared" si="3"/>
        <v>4.4538932965936623E-5</v>
      </c>
      <c r="BA31" s="8">
        <f t="shared" si="3"/>
        <v>1.5143237208418452E-4</v>
      </c>
      <c r="BB31" s="8">
        <f t="shared" si="3"/>
        <v>4.6617416504347002E-4</v>
      </c>
      <c r="BC31" s="8">
        <f t="shared" si="3"/>
        <v>2.4941802460924509E-4</v>
      </c>
      <c r="BD31" s="8">
        <f t="shared" si="3"/>
        <v>4.2460449427526246E-4</v>
      </c>
      <c r="BE31" s="8">
        <f t="shared" si="3"/>
        <v>6.2354506152311273E-5</v>
      </c>
      <c r="BF31" s="8">
        <f t="shared" si="3"/>
        <v>7.1262292745498602E-5</v>
      </c>
      <c r="BG31" s="8">
        <f t="shared" si="3"/>
        <v>5.3446719559123951E-5</v>
      </c>
      <c r="BH31" s="8">
        <f t="shared" si="3"/>
        <v>2.9395695757518169E-4</v>
      </c>
      <c r="BI31" s="8">
        <f t="shared" si="3"/>
        <v>3.9491187229797139E-4</v>
      </c>
      <c r="BJ31" s="8">
        <f t="shared" si="3"/>
        <v>2.9989548197063994E-4</v>
      </c>
      <c r="BK31" s="8">
        <f t="shared" si="3"/>
        <v>4.2460449427526246E-4</v>
      </c>
    </row>
    <row r="32" spans="1:63" s="1" customFormat="1" ht="5.0999999999999996" customHeight="1" x14ac:dyDescent="0.2">
      <c r="B32" s="1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</row>
    <row r="33" spans="1:63" s="1" customFormat="1" ht="9.9" customHeight="1" x14ac:dyDescent="0.2">
      <c r="A33" s="3" t="s">
        <v>31</v>
      </c>
      <c r="B33" s="1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</row>
    <row r="34" spans="1:63" s="1" customFormat="1" ht="9.9" customHeight="1" x14ac:dyDescent="0.2">
      <c r="B34" s="10" t="s">
        <v>32</v>
      </c>
      <c r="C34" s="4">
        <v>3</v>
      </c>
      <c r="D34" s="4">
        <v>30</v>
      </c>
      <c r="E34" s="4">
        <v>3</v>
      </c>
      <c r="F34" s="4">
        <v>9578</v>
      </c>
      <c r="G34" s="4">
        <v>52</v>
      </c>
      <c r="H34" s="4">
        <v>32</v>
      </c>
      <c r="I34" s="4">
        <v>9</v>
      </c>
      <c r="J34" s="4">
        <v>12</v>
      </c>
      <c r="K34" s="4">
        <v>4</v>
      </c>
      <c r="L34" s="4">
        <v>6</v>
      </c>
      <c r="M34" s="4">
        <v>64</v>
      </c>
      <c r="N34" s="4">
        <v>1184</v>
      </c>
      <c r="O34" s="4">
        <v>27</v>
      </c>
      <c r="P34" s="4">
        <v>4</v>
      </c>
      <c r="Q34" s="4">
        <v>1457</v>
      </c>
      <c r="R34" s="4">
        <v>7</v>
      </c>
      <c r="S34" s="4">
        <v>10</v>
      </c>
      <c r="T34" s="4">
        <v>8</v>
      </c>
      <c r="U34" s="4">
        <v>6726</v>
      </c>
      <c r="V34" s="4">
        <v>91</v>
      </c>
      <c r="W34" s="4">
        <v>244</v>
      </c>
      <c r="X34" s="4">
        <v>114</v>
      </c>
      <c r="Y34" s="4">
        <v>119</v>
      </c>
      <c r="Z34" s="4">
        <v>13</v>
      </c>
      <c r="AA34" s="4">
        <v>2</v>
      </c>
      <c r="AB34" s="4">
        <v>4457</v>
      </c>
      <c r="AC34" s="4">
        <v>6</v>
      </c>
      <c r="AD34" s="4">
        <v>59</v>
      </c>
      <c r="AE34" s="4">
        <v>16</v>
      </c>
      <c r="AF34" s="4">
        <v>11524</v>
      </c>
      <c r="AG34" s="4">
        <v>49</v>
      </c>
      <c r="AH34" s="4">
        <v>36</v>
      </c>
      <c r="AI34" s="4">
        <v>66</v>
      </c>
      <c r="AJ34" s="4">
        <v>26</v>
      </c>
      <c r="AK34" s="4">
        <v>28</v>
      </c>
      <c r="AL34" s="4">
        <v>3</v>
      </c>
      <c r="AM34" s="4">
        <v>22</v>
      </c>
      <c r="AN34" s="4">
        <v>149</v>
      </c>
      <c r="AO34" s="4">
        <v>10</v>
      </c>
      <c r="AP34" s="4">
        <v>24</v>
      </c>
      <c r="AQ34" s="4">
        <v>13</v>
      </c>
      <c r="AR34" s="4">
        <v>3</v>
      </c>
      <c r="AS34" s="4">
        <v>1</v>
      </c>
      <c r="AT34" s="4">
        <v>3</v>
      </c>
      <c r="AU34" s="4">
        <v>4</v>
      </c>
      <c r="AV34" s="4">
        <v>2</v>
      </c>
      <c r="AW34" s="4">
        <v>18</v>
      </c>
      <c r="AX34" s="4">
        <v>13</v>
      </c>
      <c r="AY34" s="4">
        <v>1</v>
      </c>
      <c r="AZ34" s="4">
        <v>3</v>
      </c>
      <c r="BA34" s="4">
        <v>8</v>
      </c>
      <c r="BB34" s="4">
        <v>11</v>
      </c>
      <c r="BC34" s="4">
        <v>12</v>
      </c>
      <c r="BD34" s="4">
        <v>13</v>
      </c>
      <c r="BE34" s="4">
        <v>4</v>
      </c>
      <c r="BF34" s="4">
        <v>3</v>
      </c>
      <c r="BG34" s="4">
        <v>1</v>
      </c>
      <c r="BH34" s="4">
        <v>15</v>
      </c>
      <c r="BI34" s="4">
        <v>9</v>
      </c>
      <c r="BJ34" s="4">
        <v>1</v>
      </c>
      <c r="BK34" s="4">
        <v>15</v>
      </c>
    </row>
    <row r="35" spans="1:63" s="1" customFormat="1" ht="9.9" customHeight="1" x14ac:dyDescent="0.2">
      <c r="B35" s="10" t="s">
        <v>33</v>
      </c>
      <c r="C35" s="4">
        <v>1</v>
      </c>
      <c r="D35" s="4">
        <v>10</v>
      </c>
      <c r="E35" s="4">
        <v>4</v>
      </c>
      <c r="F35" s="4">
        <v>13187</v>
      </c>
      <c r="G35" s="4">
        <v>25</v>
      </c>
      <c r="H35" s="4">
        <v>35</v>
      </c>
      <c r="I35" s="4">
        <v>2</v>
      </c>
      <c r="J35" s="4">
        <v>8</v>
      </c>
      <c r="K35" s="4">
        <v>6</v>
      </c>
      <c r="L35" s="4">
        <v>5</v>
      </c>
      <c r="M35" s="4">
        <v>45</v>
      </c>
      <c r="N35" s="4">
        <v>1575</v>
      </c>
      <c r="O35" s="4">
        <v>32</v>
      </c>
      <c r="P35" s="4">
        <v>7</v>
      </c>
      <c r="Q35" s="4">
        <v>3054</v>
      </c>
      <c r="R35" s="4">
        <v>10</v>
      </c>
      <c r="S35" s="4">
        <v>7</v>
      </c>
      <c r="T35" s="4">
        <v>4</v>
      </c>
      <c r="U35" s="4">
        <v>9586</v>
      </c>
      <c r="V35" s="4">
        <v>85</v>
      </c>
      <c r="W35" s="4">
        <v>216</v>
      </c>
      <c r="X35" s="4">
        <v>186</v>
      </c>
      <c r="Y35" s="4">
        <v>200</v>
      </c>
      <c r="Z35" s="4">
        <v>69</v>
      </c>
      <c r="AA35" s="4">
        <v>6</v>
      </c>
      <c r="AB35" s="4">
        <v>3023</v>
      </c>
      <c r="AC35" s="4">
        <v>11</v>
      </c>
      <c r="AD35" s="4">
        <v>50</v>
      </c>
      <c r="AE35" s="4">
        <v>20</v>
      </c>
      <c r="AF35" s="4">
        <v>9524</v>
      </c>
      <c r="AG35" s="4">
        <v>10</v>
      </c>
      <c r="AH35" s="4">
        <v>17</v>
      </c>
      <c r="AI35" s="4">
        <v>55</v>
      </c>
      <c r="AJ35" s="4">
        <v>27</v>
      </c>
      <c r="AK35" s="4">
        <v>70</v>
      </c>
      <c r="AL35" s="4">
        <v>16</v>
      </c>
      <c r="AM35" s="4">
        <v>56</v>
      </c>
      <c r="AN35" s="4">
        <v>126</v>
      </c>
      <c r="AO35" s="4">
        <v>9</v>
      </c>
      <c r="AP35" s="4">
        <v>34</v>
      </c>
      <c r="AQ35" s="4">
        <v>21</v>
      </c>
      <c r="AR35" s="4">
        <v>5</v>
      </c>
      <c r="AS35" s="4">
        <v>0</v>
      </c>
      <c r="AT35" s="4">
        <v>1</v>
      </c>
      <c r="AU35" s="4">
        <v>1</v>
      </c>
      <c r="AV35" s="4">
        <v>0</v>
      </c>
      <c r="AW35" s="4">
        <v>33</v>
      </c>
      <c r="AX35" s="4">
        <v>10</v>
      </c>
      <c r="AY35" s="4">
        <v>1</v>
      </c>
      <c r="AZ35" s="4">
        <v>1</v>
      </c>
      <c r="BA35" s="4">
        <v>8</v>
      </c>
      <c r="BB35" s="4">
        <v>85</v>
      </c>
      <c r="BC35" s="4">
        <v>12</v>
      </c>
      <c r="BD35" s="4">
        <v>10</v>
      </c>
      <c r="BE35" s="4">
        <v>4</v>
      </c>
      <c r="BF35" s="4">
        <v>1</v>
      </c>
      <c r="BG35" s="4">
        <v>1</v>
      </c>
      <c r="BH35" s="4">
        <v>10</v>
      </c>
      <c r="BI35" s="4">
        <v>7</v>
      </c>
      <c r="BJ35" s="4">
        <v>12</v>
      </c>
      <c r="BK35" s="4">
        <v>18</v>
      </c>
    </row>
    <row r="36" spans="1:63" s="1" customFormat="1" ht="9.9" customHeight="1" x14ac:dyDescent="0.2">
      <c r="B36" s="10" t="s">
        <v>34</v>
      </c>
      <c r="C36" s="4">
        <v>0</v>
      </c>
      <c r="D36" s="4">
        <v>0</v>
      </c>
      <c r="E36" s="4">
        <v>0</v>
      </c>
      <c r="F36" s="4">
        <v>312</v>
      </c>
      <c r="G36" s="4">
        <v>3</v>
      </c>
      <c r="H36" s="4">
        <v>3</v>
      </c>
      <c r="I36" s="4">
        <v>0</v>
      </c>
      <c r="J36" s="4">
        <v>1</v>
      </c>
      <c r="K36" s="4">
        <v>0</v>
      </c>
      <c r="L36" s="4">
        <v>0</v>
      </c>
      <c r="M36" s="4">
        <v>1</v>
      </c>
      <c r="N36" s="4">
        <v>43</v>
      </c>
      <c r="O36" s="4">
        <v>1</v>
      </c>
      <c r="P36" s="4">
        <v>0</v>
      </c>
      <c r="Q36" s="4">
        <v>54</v>
      </c>
      <c r="R36" s="4">
        <v>0</v>
      </c>
      <c r="S36" s="4">
        <v>0</v>
      </c>
      <c r="T36" s="4">
        <v>0</v>
      </c>
      <c r="U36" s="4">
        <v>218</v>
      </c>
      <c r="V36" s="4">
        <v>1</v>
      </c>
      <c r="W36" s="4">
        <v>4</v>
      </c>
      <c r="X36" s="4">
        <v>6</v>
      </c>
      <c r="Y36" s="4">
        <v>17</v>
      </c>
      <c r="Z36" s="4">
        <v>2</v>
      </c>
      <c r="AA36" s="4">
        <v>0</v>
      </c>
      <c r="AB36" s="4">
        <v>190</v>
      </c>
      <c r="AC36" s="4">
        <v>0</v>
      </c>
      <c r="AD36" s="4">
        <v>2</v>
      </c>
      <c r="AE36" s="4">
        <v>1</v>
      </c>
      <c r="AF36" s="4">
        <v>566</v>
      </c>
      <c r="AG36" s="4">
        <v>2</v>
      </c>
      <c r="AH36" s="4">
        <v>1</v>
      </c>
      <c r="AI36" s="4">
        <v>5</v>
      </c>
      <c r="AJ36" s="4">
        <v>1</v>
      </c>
      <c r="AK36" s="4">
        <v>2</v>
      </c>
      <c r="AL36" s="4">
        <v>0</v>
      </c>
      <c r="AM36" s="4">
        <v>0</v>
      </c>
      <c r="AN36" s="4">
        <v>3</v>
      </c>
      <c r="AO36" s="4">
        <v>1</v>
      </c>
      <c r="AP36" s="4">
        <v>1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2</v>
      </c>
      <c r="BC36" s="4">
        <v>0</v>
      </c>
      <c r="BD36" s="4">
        <v>1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1</v>
      </c>
      <c r="BK36" s="4">
        <v>0</v>
      </c>
    </row>
    <row r="37" spans="1:63" s="1" customFormat="1" ht="9.9" customHeight="1" x14ac:dyDescent="0.2">
      <c r="B37" s="10" t="s">
        <v>35</v>
      </c>
      <c r="C37" s="4">
        <v>27</v>
      </c>
      <c r="D37" s="4">
        <v>80</v>
      </c>
      <c r="E37" s="4">
        <v>29</v>
      </c>
      <c r="F37" s="4">
        <v>31987</v>
      </c>
      <c r="G37" s="4">
        <v>228</v>
      </c>
      <c r="H37" s="4">
        <v>265</v>
      </c>
      <c r="I37" s="4">
        <v>16</v>
      </c>
      <c r="J37" s="4">
        <v>32</v>
      </c>
      <c r="K37" s="4">
        <v>17</v>
      </c>
      <c r="L37" s="4">
        <v>6</v>
      </c>
      <c r="M37" s="4">
        <v>257</v>
      </c>
      <c r="N37" s="4">
        <v>3363</v>
      </c>
      <c r="O37" s="4">
        <v>155</v>
      </c>
      <c r="P37" s="4">
        <v>22</v>
      </c>
      <c r="Q37" s="4">
        <v>4689</v>
      </c>
      <c r="R37" s="4">
        <v>45</v>
      </c>
      <c r="S37" s="4">
        <v>55</v>
      </c>
      <c r="T37" s="4">
        <v>32</v>
      </c>
      <c r="U37" s="4">
        <v>22970</v>
      </c>
      <c r="V37" s="4">
        <v>352</v>
      </c>
      <c r="W37" s="4">
        <v>1202</v>
      </c>
      <c r="X37" s="4">
        <v>418</v>
      </c>
      <c r="Y37" s="4">
        <v>1274</v>
      </c>
      <c r="Z37" s="4">
        <v>65</v>
      </c>
      <c r="AA37" s="4">
        <v>19</v>
      </c>
      <c r="AB37" s="4">
        <v>10966</v>
      </c>
      <c r="AC37" s="4">
        <v>54</v>
      </c>
      <c r="AD37" s="4">
        <v>367</v>
      </c>
      <c r="AE37" s="4">
        <v>56</v>
      </c>
      <c r="AF37" s="4">
        <v>27268</v>
      </c>
      <c r="AG37" s="4">
        <v>125</v>
      </c>
      <c r="AH37" s="4">
        <v>81</v>
      </c>
      <c r="AI37" s="4">
        <v>295</v>
      </c>
      <c r="AJ37" s="4">
        <v>105</v>
      </c>
      <c r="AK37" s="4">
        <v>86</v>
      </c>
      <c r="AL37" s="4">
        <v>18</v>
      </c>
      <c r="AM37" s="4">
        <v>87</v>
      </c>
      <c r="AN37" s="4">
        <v>672</v>
      </c>
      <c r="AO37" s="4">
        <v>35</v>
      </c>
      <c r="AP37" s="4">
        <v>101</v>
      </c>
      <c r="AQ37" s="4">
        <v>56</v>
      </c>
      <c r="AR37" s="4">
        <v>28</v>
      </c>
      <c r="AS37" s="4">
        <v>5</v>
      </c>
      <c r="AT37" s="4">
        <v>6</v>
      </c>
      <c r="AU37" s="4">
        <v>9</v>
      </c>
      <c r="AV37" s="4">
        <v>15</v>
      </c>
      <c r="AW37" s="4">
        <v>63</v>
      </c>
      <c r="AX37" s="4">
        <v>27</v>
      </c>
      <c r="AY37" s="4">
        <v>2</v>
      </c>
      <c r="AZ37" s="4">
        <v>8</v>
      </c>
      <c r="BA37" s="4">
        <v>36</v>
      </c>
      <c r="BB37" s="4">
        <v>26</v>
      </c>
      <c r="BC37" s="4">
        <v>76</v>
      </c>
      <c r="BD37" s="4">
        <v>62</v>
      </c>
      <c r="BE37" s="4">
        <v>3</v>
      </c>
      <c r="BF37" s="4">
        <v>6</v>
      </c>
      <c r="BG37" s="4">
        <v>6</v>
      </c>
      <c r="BH37" s="4">
        <v>62</v>
      </c>
      <c r="BI37" s="4">
        <v>49</v>
      </c>
      <c r="BJ37" s="4">
        <v>6</v>
      </c>
      <c r="BK37" s="4">
        <v>143</v>
      </c>
    </row>
    <row r="38" spans="1:63" s="1" customFormat="1" ht="9.9" customHeight="1" x14ac:dyDescent="0.2">
      <c r="B38" s="10" t="s">
        <v>29</v>
      </c>
      <c r="C38" s="4">
        <v>1</v>
      </c>
      <c r="D38" s="4">
        <v>32</v>
      </c>
      <c r="E38" s="4">
        <v>1</v>
      </c>
      <c r="F38" s="4">
        <v>10379</v>
      </c>
      <c r="G38" s="4">
        <v>41</v>
      </c>
      <c r="H38" s="4">
        <v>40</v>
      </c>
      <c r="I38" s="4">
        <v>9</v>
      </c>
      <c r="J38" s="4">
        <v>13</v>
      </c>
      <c r="K38" s="4">
        <v>1</v>
      </c>
      <c r="L38" s="4">
        <v>1</v>
      </c>
      <c r="M38" s="4">
        <v>48</v>
      </c>
      <c r="N38" s="4">
        <v>1130</v>
      </c>
      <c r="O38" s="4">
        <v>24</v>
      </c>
      <c r="P38" s="4">
        <v>5</v>
      </c>
      <c r="Q38" s="4">
        <v>2397</v>
      </c>
      <c r="R38" s="4">
        <v>10</v>
      </c>
      <c r="S38" s="4">
        <v>6</v>
      </c>
      <c r="T38" s="4">
        <v>9</v>
      </c>
      <c r="U38" s="4">
        <v>8579</v>
      </c>
      <c r="V38" s="4">
        <v>100</v>
      </c>
      <c r="W38" s="4">
        <v>172</v>
      </c>
      <c r="X38" s="4">
        <v>129</v>
      </c>
      <c r="Y38" s="4">
        <v>239</v>
      </c>
      <c r="Z38" s="4">
        <v>38</v>
      </c>
      <c r="AA38" s="4">
        <v>17</v>
      </c>
      <c r="AB38" s="4">
        <v>2226</v>
      </c>
      <c r="AC38" s="4">
        <v>9</v>
      </c>
      <c r="AD38" s="4">
        <v>42</v>
      </c>
      <c r="AE38" s="4">
        <v>7</v>
      </c>
      <c r="AF38" s="4">
        <v>5364</v>
      </c>
      <c r="AG38" s="4">
        <v>26</v>
      </c>
      <c r="AH38" s="4">
        <v>18</v>
      </c>
      <c r="AI38" s="4">
        <v>33</v>
      </c>
      <c r="AJ38" s="4">
        <v>15</v>
      </c>
      <c r="AK38" s="4">
        <v>39</v>
      </c>
      <c r="AL38" s="4">
        <v>4</v>
      </c>
      <c r="AM38" s="4">
        <v>24</v>
      </c>
      <c r="AN38" s="4">
        <v>129</v>
      </c>
      <c r="AO38" s="4">
        <v>4</v>
      </c>
      <c r="AP38" s="4">
        <v>23</v>
      </c>
      <c r="AQ38" s="4">
        <v>19</v>
      </c>
      <c r="AR38" s="4">
        <v>7</v>
      </c>
      <c r="AS38" s="4">
        <v>3</v>
      </c>
      <c r="AT38" s="4">
        <v>2</v>
      </c>
      <c r="AU38" s="4">
        <v>3</v>
      </c>
      <c r="AV38" s="4">
        <v>9</v>
      </c>
      <c r="AW38" s="4">
        <v>23</v>
      </c>
      <c r="AX38" s="4">
        <v>12</v>
      </c>
      <c r="AY38" s="4">
        <v>1</v>
      </c>
      <c r="AZ38" s="4">
        <v>1</v>
      </c>
      <c r="BA38" s="4">
        <v>6</v>
      </c>
      <c r="BB38" s="4">
        <v>14</v>
      </c>
      <c r="BC38" s="4">
        <v>6</v>
      </c>
      <c r="BD38" s="4">
        <v>25</v>
      </c>
      <c r="BE38" s="4">
        <v>0</v>
      </c>
      <c r="BF38" s="4">
        <v>2</v>
      </c>
      <c r="BG38" s="4">
        <v>0</v>
      </c>
      <c r="BH38" s="4">
        <v>14</v>
      </c>
      <c r="BI38" s="4">
        <v>11</v>
      </c>
      <c r="BJ38" s="4">
        <v>14</v>
      </c>
      <c r="BK38" s="4">
        <v>14</v>
      </c>
    </row>
    <row r="39" spans="1:63" s="1" customFormat="1" ht="9.9" customHeight="1" x14ac:dyDescent="0.2">
      <c r="B39" s="10" t="s">
        <v>36</v>
      </c>
      <c r="C39" s="4">
        <v>12</v>
      </c>
      <c r="D39" s="4">
        <v>75</v>
      </c>
      <c r="E39" s="4">
        <v>4</v>
      </c>
      <c r="F39" s="4">
        <v>20305</v>
      </c>
      <c r="G39" s="4">
        <v>44</v>
      </c>
      <c r="H39" s="4">
        <v>35</v>
      </c>
      <c r="I39" s="4">
        <v>10</v>
      </c>
      <c r="J39" s="4">
        <v>17</v>
      </c>
      <c r="K39" s="4">
        <v>3</v>
      </c>
      <c r="L39" s="4">
        <v>3</v>
      </c>
      <c r="M39" s="4">
        <v>57</v>
      </c>
      <c r="N39" s="4">
        <v>1917</v>
      </c>
      <c r="O39" s="4">
        <v>28</v>
      </c>
      <c r="P39" s="4">
        <v>17</v>
      </c>
      <c r="Q39" s="4">
        <v>3964</v>
      </c>
      <c r="R39" s="4">
        <v>9</v>
      </c>
      <c r="S39" s="4">
        <v>26</v>
      </c>
      <c r="T39" s="4">
        <v>11</v>
      </c>
      <c r="U39" s="4">
        <v>15055</v>
      </c>
      <c r="V39" s="4">
        <v>95</v>
      </c>
      <c r="W39" s="4">
        <v>488</v>
      </c>
      <c r="X39" s="4">
        <v>299</v>
      </c>
      <c r="Y39" s="4">
        <v>553</v>
      </c>
      <c r="Z39" s="4">
        <v>129</v>
      </c>
      <c r="AA39" s="4">
        <v>3</v>
      </c>
      <c r="AB39" s="4">
        <v>4372</v>
      </c>
      <c r="AC39" s="4">
        <v>5</v>
      </c>
      <c r="AD39" s="4">
        <v>83</v>
      </c>
      <c r="AE39" s="4">
        <v>13</v>
      </c>
      <c r="AF39" s="4">
        <v>11610</v>
      </c>
      <c r="AG39" s="4">
        <v>18</v>
      </c>
      <c r="AH39" s="4">
        <v>30</v>
      </c>
      <c r="AI39" s="4">
        <v>98</v>
      </c>
      <c r="AJ39" s="4">
        <v>56</v>
      </c>
      <c r="AK39" s="4">
        <v>235</v>
      </c>
      <c r="AL39" s="4">
        <v>66</v>
      </c>
      <c r="AM39" s="4">
        <v>131</v>
      </c>
      <c r="AN39" s="4">
        <v>496</v>
      </c>
      <c r="AO39" s="4">
        <v>15</v>
      </c>
      <c r="AP39" s="4">
        <v>61</v>
      </c>
      <c r="AQ39" s="4">
        <v>29</v>
      </c>
      <c r="AR39" s="4">
        <v>15</v>
      </c>
      <c r="AS39" s="4">
        <v>2</v>
      </c>
      <c r="AT39" s="4">
        <v>1</v>
      </c>
      <c r="AU39" s="4">
        <v>9</v>
      </c>
      <c r="AV39" s="4">
        <v>4</v>
      </c>
      <c r="AW39" s="4">
        <v>51</v>
      </c>
      <c r="AX39" s="4">
        <v>22</v>
      </c>
      <c r="AY39" s="4">
        <v>4</v>
      </c>
      <c r="AZ39" s="4">
        <v>3</v>
      </c>
      <c r="BA39" s="4">
        <v>19</v>
      </c>
      <c r="BB39" s="4">
        <v>42</v>
      </c>
      <c r="BC39" s="4">
        <v>24</v>
      </c>
      <c r="BD39" s="4">
        <v>19</v>
      </c>
      <c r="BE39" s="4">
        <v>2</v>
      </c>
      <c r="BF39" s="4">
        <v>1</v>
      </c>
      <c r="BG39" s="4">
        <v>7</v>
      </c>
      <c r="BH39" s="4">
        <v>23</v>
      </c>
      <c r="BI39" s="4">
        <v>12</v>
      </c>
      <c r="BJ39" s="4">
        <v>6</v>
      </c>
      <c r="BK39" s="4">
        <v>36</v>
      </c>
    </row>
    <row r="40" spans="1:63" s="1" customFormat="1" ht="9.9" customHeight="1" x14ac:dyDescent="0.2">
      <c r="A40" s="6" t="s">
        <v>20</v>
      </c>
      <c r="B40" s="10"/>
      <c r="C40" s="4">
        <v>44</v>
      </c>
      <c r="D40" s="4">
        <v>227</v>
      </c>
      <c r="E40" s="4">
        <v>41</v>
      </c>
      <c r="F40" s="4">
        <v>85748</v>
      </c>
      <c r="G40" s="4">
        <v>393</v>
      </c>
      <c r="H40" s="4">
        <v>410</v>
      </c>
      <c r="I40" s="4">
        <v>46</v>
      </c>
      <c r="J40" s="4">
        <v>83</v>
      </c>
      <c r="K40" s="4">
        <v>31</v>
      </c>
      <c r="L40" s="4">
        <v>21</v>
      </c>
      <c r="M40" s="4">
        <v>472</v>
      </c>
      <c r="N40" s="4">
        <v>9212</v>
      </c>
      <c r="O40" s="4">
        <v>267</v>
      </c>
      <c r="P40" s="4">
        <v>55</v>
      </c>
      <c r="Q40" s="4">
        <v>15615</v>
      </c>
      <c r="R40" s="4">
        <v>81</v>
      </c>
      <c r="S40" s="4">
        <v>104</v>
      </c>
      <c r="T40" s="4">
        <v>64</v>
      </c>
      <c r="U40" s="4">
        <v>63134</v>
      </c>
      <c r="V40" s="4">
        <v>724</v>
      </c>
      <c r="W40" s="4">
        <v>2326</v>
      </c>
      <c r="X40" s="4">
        <v>1152</v>
      </c>
      <c r="Y40" s="4">
        <v>2402</v>
      </c>
      <c r="Z40" s="4">
        <v>316</v>
      </c>
      <c r="AA40" s="4">
        <v>47</v>
      </c>
      <c r="AB40" s="4">
        <v>25234</v>
      </c>
      <c r="AC40" s="4">
        <v>85</v>
      </c>
      <c r="AD40" s="4">
        <v>603</v>
      </c>
      <c r="AE40" s="4">
        <v>113</v>
      </c>
      <c r="AF40" s="4">
        <v>65856</v>
      </c>
      <c r="AG40" s="4">
        <v>230</v>
      </c>
      <c r="AH40" s="4">
        <v>183</v>
      </c>
      <c r="AI40" s="4">
        <v>552</v>
      </c>
      <c r="AJ40" s="4">
        <v>230</v>
      </c>
      <c r="AK40" s="4">
        <v>460</v>
      </c>
      <c r="AL40" s="4">
        <v>107</v>
      </c>
      <c r="AM40" s="4">
        <v>320</v>
      </c>
      <c r="AN40" s="4">
        <v>1575</v>
      </c>
      <c r="AO40" s="4">
        <v>74</v>
      </c>
      <c r="AP40" s="4">
        <v>244</v>
      </c>
      <c r="AQ40" s="4">
        <v>138</v>
      </c>
      <c r="AR40" s="4">
        <v>58</v>
      </c>
      <c r="AS40" s="4">
        <v>11</v>
      </c>
      <c r="AT40" s="4">
        <v>13</v>
      </c>
      <c r="AU40" s="4">
        <v>26</v>
      </c>
      <c r="AV40" s="4">
        <v>30</v>
      </c>
      <c r="AW40" s="4">
        <v>188</v>
      </c>
      <c r="AX40" s="4">
        <v>84</v>
      </c>
      <c r="AY40" s="4">
        <v>9</v>
      </c>
      <c r="AZ40" s="4">
        <v>16</v>
      </c>
      <c r="BA40" s="4">
        <v>77</v>
      </c>
      <c r="BB40" s="4">
        <v>180</v>
      </c>
      <c r="BC40" s="4">
        <v>130</v>
      </c>
      <c r="BD40" s="4">
        <v>130</v>
      </c>
      <c r="BE40" s="4">
        <v>13</v>
      </c>
      <c r="BF40" s="4">
        <v>13</v>
      </c>
      <c r="BG40" s="4">
        <v>15</v>
      </c>
      <c r="BH40" s="4">
        <v>124</v>
      </c>
      <c r="BI40" s="4">
        <v>88</v>
      </c>
      <c r="BJ40" s="4">
        <v>40</v>
      </c>
      <c r="BK40" s="4">
        <v>226</v>
      </c>
    </row>
    <row r="41" spans="1:63" s="7" customFormat="1" ht="9.9" customHeight="1" x14ac:dyDescent="0.2">
      <c r="B41" s="11" t="s">
        <v>21</v>
      </c>
      <c r="C41" s="8">
        <f t="shared" ref="C41:AH41" si="4">C40/ 281103</f>
        <v>1.5652625550065279E-4</v>
      </c>
      <c r="D41" s="8">
        <f t="shared" si="4"/>
        <v>8.0753318178745871E-4</v>
      </c>
      <c r="E41" s="8">
        <f t="shared" si="4"/>
        <v>1.4585401080742646E-4</v>
      </c>
      <c r="F41" s="8">
        <f t="shared" si="4"/>
        <v>0.30504121265159034</v>
      </c>
      <c r="G41" s="8">
        <f t="shared" si="4"/>
        <v>1.3980640548126486E-3</v>
      </c>
      <c r="H41" s="8">
        <f t="shared" si="4"/>
        <v>1.4585401080742645E-3</v>
      </c>
      <c r="I41" s="8">
        <f t="shared" si="4"/>
        <v>1.63641085296137E-4</v>
      </c>
      <c r="J41" s="8">
        <f t="shared" si="4"/>
        <v>2.9526543651259502E-4</v>
      </c>
      <c r="K41" s="8">
        <f t="shared" si="4"/>
        <v>1.1027986183000537E-4</v>
      </c>
      <c r="L41" s="8">
        <f t="shared" si="4"/>
        <v>7.4705712852584277E-5</v>
      </c>
      <c r="M41" s="8">
        <f t="shared" si="4"/>
        <v>1.6790998317342753E-3</v>
      </c>
      <c r="N41" s="8">
        <f t="shared" si="4"/>
        <v>3.2770906038000307E-2</v>
      </c>
      <c r="O41" s="8">
        <f t="shared" si="4"/>
        <v>9.4982977769714303E-4</v>
      </c>
      <c r="P41" s="8">
        <f t="shared" si="4"/>
        <v>1.9565781937581599E-4</v>
      </c>
      <c r="Q41" s="8">
        <f t="shared" si="4"/>
        <v>5.5549033628243032E-2</v>
      </c>
      <c r="R41" s="8">
        <f t="shared" si="4"/>
        <v>2.8815060671711083E-4</v>
      </c>
      <c r="S41" s="8">
        <f t="shared" si="4"/>
        <v>3.6997114936517932E-4</v>
      </c>
      <c r="T41" s="8">
        <f t="shared" si="4"/>
        <v>2.2767455345549495E-4</v>
      </c>
      <c r="U41" s="8">
        <f t="shared" si="4"/>
        <v>0.22459383215405029</v>
      </c>
      <c r="V41" s="8">
        <f t="shared" si="4"/>
        <v>2.5755683859652869E-3</v>
      </c>
      <c r="W41" s="8">
        <f t="shared" si="4"/>
        <v>8.2745470521481453E-3</v>
      </c>
      <c r="X41" s="8">
        <f t="shared" si="4"/>
        <v>4.0981419621989095E-3</v>
      </c>
      <c r="Y41" s="8">
        <f t="shared" si="4"/>
        <v>8.5449105843765447E-3</v>
      </c>
      <c r="Z41" s="8">
        <f t="shared" si="4"/>
        <v>1.1241431076865064E-3</v>
      </c>
      <c r="AA41" s="8">
        <f t="shared" si="4"/>
        <v>1.6719850019387912E-4</v>
      </c>
      <c r="AB41" s="8">
        <f t="shared" si="4"/>
        <v>8.9767807529624377E-2</v>
      </c>
      <c r="AC41" s="8">
        <f t="shared" si="4"/>
        <v>3.0238026630807926E-4</v>
      </c>
      <c r="AD41" s="8">
        <f t="shared" si="4"/>
        <v>2.1451211833384918E-3</v>
      </c>
      <c r="AE41" s="8">
        <f t="shared" si="4"/>
        <v>4.0198788344485831E-4</v>
      </c>
      <c r="AF41" s="8">
        <f t="shared" si="4"/>
        <v>0.23427711550570432</v>
      </c>
      <c r="AG41" s="8">
        <f t="shared" si="4"/>
        <v>8.1820542648068499E-4</v>
      </c>
      <c r="AH41" s="8">
        <f t="shared" si="4"/>
        <v>6.5100692628680592E-4</v>
      </c>
      <c r="AI41" s="8">
        <f t="shared" ref="AI41:BK41" si="5">AI40/ 281103</f>
        <v>1.9636930235536441E-3</v>
      </c>
      <c r="AJ41" s="8">
        <f t="shared" si="5"/>
        <v>8.1820542648068499E-4</v>
      </c>
      <c r="AK41" s="8">
        <f t="shared" si="5"/>
        <v>1.63641085296137E-3</v>
      </c>
      <c r="AL41" s="8">
        <f t="shared" si="5"/>
        <v>3.8064339405840565E-4</v>
      </c>
      <c r="AM41" s="8">
        <f t="shared" si="5"/>
        <v>1.1383727672774748E-3</v>
      </c>
      <c r="AN41" s="8">
        <f t="shared" si="5"/>
        <v>5.6029284639438209E-3</v>
      </c>
      <c r="AO41" s="8">
        <f t="shared" si="5"/>
        <v>2.6324870243291603E-4</v>
      </c>
      <c r="AP41" s="8">
        <f t="shared" si="5"/>
        <v>8.6800923504907449E-4</v>
      </c>
      <c r="AQ41" s="8">
        <f t="shared" si="5"/>
        <v>4.9092325588841104E-4</v>
      </c>
      <c r="AR41" s="8">
        <f t="shared" si="5"/>
        <v>2.0633006406904232E-4</v>
      </c>
      <c r="AS41" s="8">
        <f t="shared" si="5"/>
        <v>3.9131563875163198E-5</v>
      </c>
      <c r="AT41" s="8">
        <f t="shared" si="5"/>
        <v>4.6246393670647415E-5</v>
      </c>
      <c r="AU41" s="8">
        <f t="shared" si="5"/>
        <v>9.2492787341294831E-5</v>
      </c>
      <c r="AV41" s="8">
        <f t="shared" si="5"/>
        <v>1.0672244693226326E-4</v>
      </c>
      <c r="AW41" s="8">
        <f t="shared" si="5"/>
        <v>6.6879400077551649E-4</v>
      </c>
      <c r="AX41" s="8">
        <f t="shared" si="5"/>
        <v>2.9882285141033711E-4</v>
      </c>
      <c r="AY41" s="8">
        <f t="shared" si="5"/>
        <v>3.2016734079678981E-5</v>
      </c>
      <c r="AZ41" s="8">
        <f t="shared" si="5"/>
        <v>5.6918638363873738E-5</v>
      </c>
      <c r="BA41" s="8">
        <f t="shared" si="5"/>
        <v>2.7392094712614236E-4</v>
      </c>
      <c r="BB41" s="8">
        <f t="shared" si="5"/>
        <v>6.4033468159357954E-4</v>
      </c>
      <c r="BC41" s="8">
        <f t="shared" si="5"/>
        <v>4.6246393670647414E-4</v>
      </c>
      <c r="BD41" s="8">
        <f t="shared" si="5"/>
        <v>4.6246393670647414E-4</v>
      </c>
      <c r="BE41" s="8">
        <f t="shared" si="5"/>
        <v>4.6246393670647415E-5</v>
      </c>
      <c r="BF41" s="8">
        <f t="shared" si="5"/>
        <v>4.6246393670647415E-5</v>
      </c>
      <c r="BG41" s="8">
        <f t="shared" si="5"/>
        <v>5.3361223466131632E-5</v>
      </c>
      <c r="BH41" s="8">
        <f t="shared" si="5"/>
        <v>4.4111944732002148E-4</v>
      </c>
      <c r="BI41" s="8">
        <f t="shared" si="5"/>
        <v>3.1305251100130558E-4</v>
      </c>
      <c r="BJ41" s="8">
        <f t="shared" si="5"/>
        <v>1.4229659590968434E-4</v>
      </c>
      <c r="BK41" s="8">
        <f t="shared" si="5"/>
        <v>8.0397576688971662E-4</v>
      </c>
    </row>
    <row r="42" spans="1:63" s="1" customFormat="1" ht="5.0999999999999996" customHeight="1" x14ac:dyDescent="0.2">
      <c r="B42" s="1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</row>
    <row r="43" spans="1:63" s="1" customFormat="1" ht="9.9" customHeight="1" x14ac:dyDescent="0.2">
      <c r="A43" s="3" t="s">
        <v>37</v>
      </c>
      <c r="B43" s="1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</row>
    <row r="44" spans="1:63" s="1" customFormat="1" ht="9.9" customHeight="1" x14ac:dyDescent="0.2">
      <c r="B44" s="10" t="s">
        <v>38</v>
      </c>
      <c r="C44" s="4">
        <v>0</v>
      </c>
      <c r="D44" s="4">
        <v>0</v>
      </c>
      <c r="E44" s="4">
        <v>0</v>
      </c>
      <c r="F44" s="4">
        <v>98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10</v>
      </c>
      <c r="O44" s="4">
        <v>1</v>
      </c>
      <c r="P44" s="4">
        <v>2</v>
      </c>
      <c r="Q44" s="4">
        <v>40</v>
      </c>
      <c r="R44" s="4">
        <v>0</v>
      </c>
      <c r="S44" s="4">
        <v>1</v>
      </c>
      <c r="T44" s="4">
        <v>0</v>
      </c>
      <c r="U44" s="4">
        <v>147</v>
      </c>
      <c r="V44" s="4">
        <v>3</v>
      </c>
      <c r="W44" s="4">
        <v>7</v>
      </c>
      <c r="X44" s="4">
        <v>0</v>
      </c>
      <c r="Y44" s="4">
        <v>7</v>
      </c>
      <c r="Z44" s="4">
        <v>1</v>
      </c>
      <c r="AA44" s="4">
        <v>0</v>
      </c>
      <c r="AB44" s="4">
        <v>54</v>
      </c>
      <c r="AC44" s="4">
        <v>0</v>
      </c>
      <c r="AD44" s="4">
        <v>0</v>
      </c>
      <c r="AE44" s="4">
        <v>1</v>
      </c>
      <c r="AF44" s="4">
        <v>106</v>
      </c>
      <c r="AG44" s="4">
        <v>0</v>
      </c>
      <c r="AH44" s="4">
        <v>2</v>
      </c>
      <c r="AI44" s="4">
        <v>0</v>
      </c>
      <c r="AJ44" s="4">
        <v>0</v>
      </c>
      <c r="AK44" s="4">
        <v>1</v>
      </c>
      <c r="AL44" s="4">
        <v>0</v>
      </c>
      <c r="AM44" s="4">
        <v>3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3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</row>
    <row r="45" spans="1:63" s="1" customFormat="1" ht="9.9" customHeight="1" x14ac:dyDescent="0.2">
      <c r="B45" s="10" t="s">
        <v>39</v>
      </c>
      <c r="C45" s="4">
        <v>0</v>
      </c>
      <c r="D45" s="4">
        <v>0</v>
      </c>
      <c r="E45" s="4">
        <v>1</v>
      </c>
      <c r="F45" s="4">
        <v>2439</v>
      </c>
      <c r="G45" s="4">
        <v>18</v>
      </c>
      <c r="H45" s="4">
        <v>9</v>
      </c>
      <c r="I45" s="4">
        <v>2</v>
      </c>
      <c r="J45" s="4">
        <v>5</v>
      </c>
      <c r="K45" s="4">
        <v>2</v>
      </c>
      <c r="L45" s="4">
        <v>0</v>
      </c>
      <c r="M45" s="4">
        <v>11</v>
      </c>
      <c r="N45" s="4">
        <v>443</v>
      </c>
      <c r="O45" s="4">
        <v>6</v>
      </c>
      <c r="P45" s="4">
        <v>8</v>
      </c>
      <c r="Q45" s="4">
        <v>474</v>
      </c>
      <c r="R45" s="4">
        <v>2</v>
      </c>
      <c r="S45" s="4">
        <v>0</v>
      </c>
      <c r="T45" s="4">
        <v>3</v>
      </c>
      <c r="U45" s="4">
        <v>2001</v>
      </c>
      <c r="V45" s="4">
        <v>37</v>
      </c>
      <c r="W45" s="4">
        <v>91</v>
      </c>
      <c r="X45" s="4">
        <v>45</v>
      </c>
      <c r="Y45" s="4">
        <v>59</v>
      </c>
      <c r="Z45" s="4">
        <v>16</v>
      </c>
      <c r="AA45" s="4">
        <v>3</v>
      </c>
      <c r="AB45" s="4">
        <v>3414</v>
      </c>
      <c r="AC45" s="4">
        <v>8</v>
      </c>
      <c r="AD45" s="4">
        <v>47</v>
      </c>
      <c r="AE45" s="4">
        <v>8</v>
      </c>
      <c r="AF45" s="4">
        <v>6455</v>
      </c>
      <c r="AG45" s="4">
        <v>10</v>
      </c>
      <c r="AH45" s="4">
        <v>16</v>
      </c>
      <c r="AI45" s="4">
        <v>37</v>
      </c>
      <c r="AJ45" s="4">
        <v>27</v>
      </c>
      <c r="AK45" s="4">
        <v>42</v>
      </c>
      <c r="AL45" s="4">
        <v>4</v>
      </c>
      <c r="AM45" s="4">
        <v>26</v>
      </c>
      <c r="AN45" s="4">
        <v>44</v>
      </c>
      <c r="AO45" s="4">
        <v>9</v>
      </c>
      <c r="AP45" s="4">
        <v>13</v>
      </c>
      <c r="AQ45" s="4">
        <v>20</v>
      </c>
      <c r="AR45" s="4">
        <v>8</v>
      </c>
      <c r="AS45" s="4">
        <v>4</v>
      </c>
      <c r="AT45" s="4">
        <v>0</v>
      </c>
      <c r="AU45" s="4">
        <v>3</v>
      </c>
      <c r="AV45" s="4">
        <v>3</v>
      </c>
      <c r="AW45" s="4">
        <v>18</v>
      </c>
      <c r="AX45" s="4">
        <v>12</v>
      </c>
      <c r="AY45" s="4">
        <v>0</v>
      </c>
      <c r="AZ45" s="4">
        <v>2</v>
      </c>
      <c r="BA45" s="4">
        <v>1</v>
      </c>
      <c r="BB45" s="4">
        <v>20</v>
      </c>
      <c r="BC45" s="4">
        <v>3</v>
      </c>
      <c r="BD45" s="4">
        <v>16</v>
      </c>
      <c r="BE45" s="4">
        <v>3</v>
      </c>
      <c r="BF45" s="4">
        <v>0</v>
      </c>
      <c r="BG45" s="4">
        <v>0</v>
      </c>
      <c r="BH45" s="4">
        <v>7</v>
      </c>
      <c r="BI45" s="4">
        <v>8</v>
      </c>
      <c r="BJ45" s="4">
        <v>9</v>
      </c>
      <c r="BK45" s="4">
        <v>5</v>
      </c>
    </row>
    <row r="46" spans="1:63" s="1" customFormat="1" ht="9.9" customHeight="1" x14ac:dyDescent="0.2">
      <c r="B46" s="10" t="s">
        <v>40</v>
      </c>
      <c r="C46" s="4">
        <v>0</v>
      </c>
      <c r="D46" s="4">
        <v>1</v>
      </c>
      <c r="E46" s="4">
        <v>0</v>
      </c>
      <c r="F46" s="4">
        <v>2665</v>
      </c>
      <c r="G46" s="4">
        <v>13</v>
      </c>
      <c r="H46" s="4">
        <v>18</v>
      </c>
      <c r="I46" s="4">
        <v>1</v>
      </c>
      <c r="J46" s="4">
        <v>2</v>
      </c>
      <c r="K46" s="4">
        <v>3</v>
      </c>
      <c r="L46" s="4">
        <v>0</v>
      </c>
      <c r="M46" s="4">
        <v>19</v>
      </c>
      <c r="N46" s="4">
        <v>498</v>
      </c>
      <c r="O46" s="4">
        <v>5</v>
      </c>
      <c r="P46" s="4">
        <v>3</v>
      </c>
      <c r="Q46" s="4">
        <v>454</v>
      </c>
      <c r="R46" s="4">
        <v>4</v>
      </c>
      <c r="S46" s="4">
        <v>2</v>
      </c>
      <c r="T46" s="4">
        <v>3</v>
      </c>
      <c r="U46" s="4">
        <v>2358</v>
      </c>
      <c r="V46" s="4">
        <v>29</v>
      </c>
      <c r="W46" s="4">
        <v>79</v>
      </c>
      <c r="X46" s="4">
        <v>40</v>
      </c>
      <c r="Y46" s="4">
        <v>86</v>
      </c>
      <c r="Z46" s="4">
        <v>18</v>
      </c>
      <c r="AA46" s="4">
        <v>3</v>
      </c>
      <c r="AB46" s="4">
        <v>3798</v>
      </c>
      <c r="AC46" s="4">
        <v>8</v>
      </c>
      <c r="AD46" s="4">
        <v>62</v>
      </c>
      <c r="AE46" s="4">
        <v>5</v>
      </c>
      <c r="AF46" s="4">
        <v>7227</v>
      </c>
      <c r="AG46" s="4">
        <v>13</v>
      </c>
      <c r="AH46" s="4">
        <v>10</v>
      </c>
      <c r="AI46" s="4">
        <v>23</v>
      </c>
      <c r="AJ46" s="4">
        <v>23</v>
      </c>
      <c r="AK46" s="4">
        <v>18</v>
      </c>
      <c r="AL46" s="4">
        <v>44</v>
      </c>
      <c r="AM46" s="4">
        <v>24</v>
      </c>
      <c r="AN46" s="4">
        <v>35</v>
      </c>
      <c r="AO46" s="4">
        <v>5</v>
      </c>
      <c r="AP46" s="4">
        <v>13</v>
      </c>
      <c r="AQ46" s="4">
        <v>8</v>
      </c>
      <c r="AR46" s="4">
        <v>10</v>
      </c>
      <c r="AS46" s="4">
        <v>0</v>
      </c>
      <c r="AT46" s="4">
        <v>0</v>
      </c>
      <c r="AU46" s="4">
        <v>1</v>
      </c>
      <c r="AV46" s="4">
        <v>1</v>
      </c>
      <c r="AW46" s="4">
        <v>25</v>
      </c>
      <c r="AX46" s="4">
        <v>7</v>
      </c>
      <c r="AY46" s="4">
        <v>0</v>
      </c>
      <c r="AZ46" s="4">
        <v>0</v>
      </c>
      <c r="BA46" s="4">
        <v>0</v>
      </c>
      <c r="BB46" s="4">
        <v>16</v>
      </c>
      <c r="BC46" s="4">
        <v>1</v>
      </c>
      <c r="BD46" s="4">
        <v>33</v>
      </c>
      <c r="BE46" s="4">
        <v>2</v>
      </c>
      <c r="BF46" s="4">
        <v>0</v>
      </c>
      <c r="BG46" s="4">
        <v>0</v>
      </c>
      <c r="BH46" s="4">
        <v>5</v>
      </c>
      <c r="BI46" s="4">
        <v>5</v>
      </c>
      <c r="BJ46" s="4">
        <v>1</v>
      </c>
      <c r="BK46" s="4">
        <v>9</v>
      </c>
    </row>
    <row r="47" spans="1:63" s="1" customFormat="1" ht="9.9" customHeight="1" x14ac:dyDescent="0.2">
      <c r="B47" s="10" t="s">
        <v>41</v>
      </c>
      <c r="C47" s="4">
        <v>6</v>
      </c>
      <c r="D47" s="4">
        <v>13</v>
      </c>
      <c r="E47" s="4">
        <v>3</v>
      </c>
      <c r="F47" s="4">
        <v>13840</v>
      </c>
      <c r="G47" s="4">
        <v>93</v>
      </c>
      <c r="H47" s="4">
        <v>34</v>
      </c>
      <c r="I47" s="4">
        <v>6</v>
      </c>
      <c r="J47" s="4">
        <v>10</v>
      </c>
      <c r="K47" s="4">
        <v>10</v>
      </c>
      <c r="L47" s="4">
        <v>2</v>
      </c>
      <c r="M47" s="4">
        <v>81</v>
      </c>
      <c r="N47" s="4">
        <v>2300</v>
      </c>
      <c r="O47" s="4">
        <v>14</v>
      </c>
      <c r="P47" s="4">
        <v>15</v>
      </c>
      <c r="Q47" s="4">
        <v>2511</v>
      </c>
      <c r="R47" s="4">
        <v>6</v>
      </c>
      <c r="S47" s="4">
        <v>19</v>
      </c>
      <c r="T47" s="4">
        <v>14</v>
      </c>
      <c r="U47" s="4">
        <v>11726</v>
      </c>
      <c r="V47" s="4">
        <v>140</v>
      </c>
      <c r="W47" s="4">
        <v>479</v>
      </c>
      <c r="X47" s="4">
        <v>271</v>
      </c>
      <c r="Y47" s="4">
        <v>248</v>
      </c>
      <c r="Z47" s="4">
        <v>116</v>
      </c>
      <c r="AA47" s="4">
        <v>9</v>
      </c>
      <c r="AB47" s="4">
        <v>11112</v>
      </c>
      <c r="AC47" s="4">
        <v>7</v>
      </c>
      <c r="AD47" s="4">
        <v>113</v>
      </c>
      <c r="AE47" s="4">
        <v>24</v>
      </c>
      <c r="AF47" s="4">
        <v>30434</v>
      </c>
      <c r="AG47" s="4">
        <v>31</v>
      </c>
      <c r="AH47" s="4">
        <v>53</v>
      </c>
      <c r="AI47" s="4">
        <v>96</v>
      </c>
      <c r="AJ47" s="4">
        <v>111</v>
      </c>
      <c r="AK47" s="4">
        <v>189</v>
      </c>
      <c r="AL47" s="4">
        <v>31</v>
      </c>
      <c r="AM47" s="4">
        <v>145</v>
      </c>
      <c r="AN47" s="4">
        <v>169</v>
      </c>
      <c r="AO47" s="4">
        <v>15</v>
      </c>
      <c r="AP47" s="4">
        <v>52</v>
      </c>
      <c r="AQ47" s="4">
        <v>43</v>
      </c>
      <c r="AR47" s="4">
        <v>9</v>
      </c>
      <c r="AS47" s="4">
        <v>7</v>
      </c>
      <c r="AT47" s="4">
        <v>9</v>
      </c>
      <c r="AU47" s="4">
        <v>8</v>
      </c>
      <c r="AV47" s="4">
        <v>10</v>
      </c>
      <c r="AW47" s="4">
        <v>81</v>
      </c>
      <c r="AX47" s="4">
        <v>58</v>
      </c>
      <c r="AY47" s="4">
        <v>3</v>
      </c>
      <c r="AZ47" s="4">
        <v>3</v>
      </c>
      <c r="BA47" s="4">
        <v>5</v>
      </c>
      <c r="BB47" s="4">
        <v>39</v>
      </c>
      <c r="BC47" s="4">
        <v>27</v>
      </c>
      <c r="BD47" s="4">
        <v>45</v>
      </c>
      <c r="BE47" s="4">
        <v>172</v>
      </c>
      <c r="BF47" s="4">
        <v>5</v>
      </c>
      <c r="BG47" s="4">
        <v>8</v>
      </c>
      <c r="BH47" s="4">
        <v>17</v>
      </c>
      <c r="BI47" s="4">
        <v>15</v>
      </c>
      <c r="BJ47" s="4">
        <v>15</v>
      </c>
      <c r="BK47" s="4">
        <v>20</v>
      </c>
    </row>
    <row r="48" spans="1:63" s="1" customFormat="1" ht="9.9" customHeight="1" x14ac:dyDescent="0.2">
      <c r="B48" s="10" t="s">
        <v>42</v>
      </c>
      <c r="C48" s="4">
        <v>0</v>
      </c>
      <c r="D48" s="4">
        <v>2</v>
      </c>
      <c r="E48" s="4">
        <v>2</v>
      </c>
      <c r="F48" s="4">
        <v>1110</v>
      </c>
      <c r="G48" s="4">
        <v>11</v>
      </c>
      <c r="H48" s="4">
        <v>3</v>
      </c>
      <c r="I48" s="4">
        <v>1</v>
      </c>
      <c r="J48" s="4">
        <v>3</v>
      </c>
      <c r="K48" s="4">
        <v>4</v>
      </c>
      <c r="L48" s="4">
        <v>0</v>
      </c>
      <c r="M48" s="4">
        <v>15</v>
      </c>
      <c r="N48" s="4">
        <v>173</v>
      </c>
      <c r="O48" s="4">
        <v>8</v>
      </c>
      <c r="P48" s="4">
        <v>2</v>
      </c>
      <c r="Q48" s="4">
        <v>292</v>
      </c>
      <c r="R48" s="4">
        <v>0</v>
      </c>
      <c r="S48" s="4">
        <v>1</v>
      </c>
      <c r="T48" s="4">
        <v>2</v>
      </c>
      <c r="U48" s="4">
        <v>1094</v>
      </c>
      <c r="V48" s="4">
        <v>14</v>
      </c>
      <c r="W48" s="4">
        <v>39</v>
      </c>
      <c r="X48" s="4">
        <v>22</v>
      </c>
      <c r="Y48" s="4">
        <v>43</v>
      </c>
      <c r="Z48" s="4">
        <v>17</v>
      </c>
      <c r="AA48" s="4">
        <v>1</v>
      </c>
      <c r="AB48" s="4">
        <v>1170</v>
      </c>
      <c r="AC48" s="4">
        <v>2</v>
      </c>
      <c r="AD48" s="4">
        <v>13</v>
      </c>
      <c r="AE48" s="4">
        <v>3</v>
      </c>
      <c r="AF48" s="4">
        <v>1709</v>
      </c>
      <c r="AG48" s="4">
        <v>5</v>
      </c>
      <c r="AH48" s="4">
        <v>10</v>
      </c>
      <c r="AI48" s="4">
        <v>7</v>
      </c>
      <c r="AJ48" s="4">
        <v>3</v>
      </c>
      <c r="AK48" s="4">
        <v>7</v>
      </c>
      <c r="AL48" s="4">
        <v>23</v>
      </c>
      <c r="AM48" s="4">
        <v>11</v>
      </c>
      <c r="AN48" s="4">
        <v>13</v>
      </c>
      <c r="AO48" s="4">
        <v>2</v>
      </c>
      <c r="AP48" s="4">
        <v>8</v>
      </c>
      <c r="AQ48" s="4">
        <v>3</v>
      </c>
      <c r="AR48" s="4">
        <v>8</v>
      </c>
      <c r="AS48" s="4">
        <v>0</v>
      </c>
      <c r="AT48" s="4">
        <v>0</v>
      </c>
      <c r="AU48" s="4">
        <v>2</v>
      </c>
      <c r="AV48" s="4">
        <v>0</v>
      </c>
      <c r="AW48" s="4">
        <v>5</v>
      </c>
      <c r="AX48" s="4">
        <v>8</v>
      </c>
      <c r="AY48" s="4">
        <v>0</v>
      </c>
      <c r="AZ48" s="4">
        <v>0</v>
      </c>
      <c r="BA48" s="4">
        <v>3</v>
      </c>
      <c r="BB48" s="4">
        <v>5</v>
      </c>
      <c r="BC48" s="4">
        <v>2</v>
      </c>
      <c r="BD48" s="4">
        <v>3</v>
      </c>
      <c r="BE48" s="4">
        <v>1</v>
      </c>
      <c r="BF48" s="4">
        <v>0</v>
      </c>
      <c r="BG48" s="4">
        <v>0</v>
      </c>
      <c r="BH48" s="4">
        <v>3</v>
      </c>
      <c r="BI48" s="4">
        <v>4</v>
      </c>
      <c r="BJ48" s="4">
        <v>1</v>
      </c>
      <c r="BK48" s="4">
        <v>3</v>
      </c>
    </row>
    <row r="49" spans="1:63" s="1" customFormat="1" ht="9.9" customHeight="1" x14ac:dyDescent="0.2">
      <c r="B49" s="10" t="s">
        <v>43</v>
      </c>
      <c r="C49" s="4">
        <v>0</v>
      </c>
      <c r="D49" s="4">
        <v>2</v>
      </c>
      <c r="E49" s="4">
        <v>8</v>
      </c>
      <c r="F49" s="4">
        <v>2524</v>
      </c>
      <c r="G49" s="4">
        <v>19</v>
      </c>
      <c r="H49" s="4">
        <v>5</v>
      </c>
      <c r="I49" s="4">
        <v>1</v>
      </c>
      <c r="J49" s="4">
        <v>10</v>
      </c>
      <c r="K49" s="4">
        <v>2</v>
      </c>
      <c r="L49" s="4">
        <v>4</v>
      </c>
      <c r="M49" s="4">
        <v>18</v>
      </c>
      <c r="N49" s="4">
        <v>366</v>
      </c>
      <c r="O49" s="4">
        <v>8</v>
      </c>
      <c r="P49" s="4">
        <v>3</v>
      </c>
      <c r="Q49" s="4">
        <v>486</v>
      </c>
      <c r="R49" s="4">
        <v>7</v>
      </c>
      <c r="S49" s="4">
        <v>6</v>
      </c>
      <c r="T49" s="4">
        <v>5</v>
      </c>
      <c r="U49" s="4">
        <v>2401</v>
      </c>
      <c r="V49" s="4">
        <v>28</v>
      </c>
      <c r="W49" s="4">
        <v>48</v>
      </c>
      <c r="X49" s="4">
        <v>42</v>
      </c>
      <c r="Y49" s="4">
        <v>53</v>
      </c>
      <c r="Z49" s="4">
        <v>12</v>
      </c>
      <c r="AA49" s="4">
        <v>17</v>
      </c>
      <c r="AB49" s="4">
        <v>3293</v>
      </c>
      <c r="AC49" s="4">
        <v>10</v>
      </c>
      <c r="AD49" s="4">
        <v>33</v>
      </c>
      <c r="AE49" s="4">
        <v>5</v>
      </c>
      <c r="AF49" s="4">
        <v>8434</v>
      </c>
      <c r="AG49" s="4">
        <v>9</v>
      </c>
      <c r="AH49" s="4">
        <v>13</v>
      </c>
      <c r="AI49" s="4">
        <v>33</v>
      </c>
      <c r="AJ49" s="4">
        <v>22</v>
      </c>
      <c r="AK49" s="4">
        <v>16</v>
      </c>
      <c r="AL49" s="4">
        <v>40</v>
      </c>
      <c r="AM49" s="4">
        <v>14</v>
      </c>
      <c r="AN49" s="4">
        <v>39</v>
      </c>
      <c r="AO49" s="4">
        <v>2</v>
      </c>
      <c r="AP49" s="4">
        <v>9</v>
      </c>
      <c r="AQ49" s="4">
        <v>10</v>
      </c>
      <c r="AR49" s="4">
        <v>5</v>
      </c>
      <c r="AS49" s="4">
        <v>0</v>
      </c>
      <c r="AT49" s="4">
        <v>1</v>
      </c>
      <c r="AU49" s="4">
        <v>1</v>
      </c>
      <c r="AV49" s="4">
        <v>2</v>
      </c>
      <c r="AW49" s="4">
        <v>4</v>
      </c>
      <c r="AX49" s="4">
        <v>13</v>
      </c>
      <c r="AY49" s="4">
        <v>0</v>
      </c>
      <c r="AZ49" s="4">
        <v>1</v>
      </c>
      <c r="BA49" s="4">
        <v>2</v>
      </c>
      <c r="BB49" s="4">
        <v>7</v>
      </c>
      <c r="BC49" s="4">
        <v>2</v>
      </c>
      <c r="BD49" s="4">
        <v>7</v>
      </c>
      <c r="BE49" s="4">
        <v>0</v>
      </c>
      <c r="BF49" s="4">
        <v>0</v>
      </c>
      <c r="BG49" s="4">
        <v>0</v>
      </c>
      <c r="BH49" s="4">
        <v>11</v>
      </c>
      <c r="BI49" s="4">
        <v>1</v>
      </c>
      <c r="BJ49" s="4">
        <v>11</v>
      </c>
      <c r="BK49" s="4">
        <v>8</v>
      </c>
    </row>
    <row r="50" spans="1:63" s="1" customFormat="1" ht="9.9" customHeight="1" x14ac:dyDescent="0.2">
      <c r="B50" s="10" t="s">
        <v>44</v>
      </c>
      <c r="C50" s="4">
        <v>1</v>
      </c>
      <c r="D50" s="4">
        <v>1</v>
      </c>
      <c r="E50" s="4">
        <v>2</v>
      </c>
      <c r="F50" s="4">
        <v>1008</v>
      </c>
      <c r="G50" s="4">
        <v>5</v>
      </c>
      <c r="H50" s="4">
        <v>2</v>
      </c>
      <c r="I50" s="4">
        <v>0</v>
      </c>
      <c r="J50" s="4">
        <v>3</v>
      </c>
      <c r="K50" s="4">
        <v>0</v>
      </c>
      <c r="L50" s="4">
        <v>0</v>
      </c>
      <c r="M50" s="4">
        <v>10</v>
      </c>
      <c r="N50" s="4">
        <v>142</v>
      </c>
      <c r="O50" s="4">
        <v>1</v>
      </c>
      <c r="P50" s="4">
        <v>1</v>
      </c>
      <c r="Q50" s="4">
        <v>241</v>
      </c>
      <c r="R50" s="4">
        <v>0</v>
      </c>
      <c r="S50" s="4">
        <v>4</v>
      </c>
      <c r="T50" s="4">
        <v>1</v>
      </c>
      <c r="U50" s="4">
        <v>1086</v>
      </c>
      <c r="V50" s="4">
        <v>21</v>
      </c>
      <c r="W50" s="4">
        <v>32</v>
      </c>
      <c r="X50" s="4">
        <v>15</v>
      </c>
      <c r="Y50" s="4">
        <v>35</v>
      </c>
      <c r="Z50" s="4">
        <v>10</v>
      </c>
      <c r="AA50" s="4">
        <v>2</v>
      </c>
      <c r="AB50" s="4">
        <v>1608</v>
      </c>
      <c r="AC50" s="4">
        <v>1</v>
      </c>
      <c r="AD50" s="4">
        <v>20</v>
      </c>
      <c r="AE50" s="4">
        <v>6</v>
      </c>
      <c r="AF50" s="4">
        <v>2304</v>
      </c>
      <c r="AG50" s="4">
        <v>6</v>
      </c>
      <c r="AH50" s="4">
        <v>7</v>
      </c>
      <c r="AI50" s="4">
        <v>14</v>
      </c>
      <c r="AJ50" s="4">
        <v>19</v>
      </c>
      <c r="AK50" s="4">
        <v>13</v>
      </c>
      <c r="AL50" s="4">
        <v>17</v>
      </c>
      <c r="AM50" s="4">
        <v>7</v>
      </c>
      <c r="AN50" s="4">
        <v>14</v>
      </c>
      <c r="AO50" s="4">
        <v>0</v>
      </c>
      <c r="AP50" s="4">
        <v>7</v>
      </c>
      <c r="AQ50" s="4">
        <v>3</v>
      </c>
      <c r="AR50" s="4">
        <v>5</v>
      </c>
      <c r="AS50" s="4">
        <v>0</v>
      </c>
      <c r="AT50" s="4">
        <v>0</v>
      </c>
      <c r="AU50" s="4">
        <v>3</v>
      </c>
      <c r="AV50" s="4">
        <v>0</v>
      </c>
      <c r="AW50" s="4">
        <v>5</v>
      </c>
      <c r="AX50" s="4">
        <v>4</v>
      </c>
      <c r="AY50" s="4">
        <v>0</v>
      </c>
      <c r="AZ50" s="4">
        <v>0</v>
      </c>
      <c r="BA50" s="4">
        <v>0</v>
      </c>
      <c r="BB50" s="4">
        <v>8</v>
      </c>
      <c r="BC50" s="4">
        <v>0</v>
      </c>
      <c r="BD50" s="4">
        <v>4</v>
      </c>
      <c r="BE50" s="4">
        <v>0</v>
      </c>
      <c r="BF50" s="4">
        <v>1</v>
      </c>
      <c r="BG50" s="4">
        <v>1</v>
      </c>
      <c r="BH50" s="4">
        <v>1</v>
      </c>
      <c r="BI50" s="4">
        <v>5</v>
      </c>
      <c r="BJ50" s="4">
        <v>3</v>
      </c>
      <c r="BK50" s="4">
        <v>3</v>
      </c>
    </row>
    <row r="51" spans="1:63" s="1" customFormat="1" ht="9.9" customHeight="1" x14ac:dyDescent="0.2">
      <c r="B51" s="10" t="s">
        <v>45</v>
      </c>
      <c r="C51" s="4">
        <v>0</v>
      </c>
      <c r="D51" s="4">
        <v>3</v>
      </c>
      <c r="E51" s="4">
        <v>3</v>
      </c>
      <c r="F51" s="4">
        <v>877</v>
      </c>
      <c r="G51" s="4">
        <v>7</v>
      </c>
      <c r="H51" s="4">
        <v>0</v>
      </c>
      <c r="I51" s="4">
        <v>0</v>
      </c>
      <c r="J51" s="4">
        <v>3</v>
      </c>
      <c r="K51" s="4">
        <v>0</v>
      </c>
      <c r="L51" s="4">
        <v>0</v>
      </c>
      <c r="M51" s="4">
        <v>3</v>
      </c>
      <c r="N51" s="4">
        <v>52</v>
      </c>
      <c r="O51" s="4">
        <v>4</v>
      </c>
      <c r="P51" s="4">
        <v>2</v>
      </c>
      <c r="Q51" s="4">
        <v>85</v>
      </c>
      <c r="R51" s="4">
        <v>1</v>
      </c>
      <c r="S51" s="4">
        <v>5</v>
      </c>
      <c r="T51" s="4">
        <v>4</v>
      </c>
      <c r="U51" s="4">
        <v>509</v>
      </c>
      <c r="V51" s="4">
        <v>4</v>
      </c>
      <c r="W51" s="4">
        <v>19</v>
      </c>
      <c r="X51" s="4">
        <v>38</v>
      </c>
      <c r="Y51" s="4">
        <v>9</v>
      </c>
      <c r="Z51" s="4">
        <v>4</v>
      </c>
      <c r="AA51" s="4">
        <v>0</v>
      </c>
      <c r="AB51" s="4">
        <v>1087</v>
      </c>
      <c r="AC51" s="4">
        <v>1</v>
      </c>
      <c r="AD51" s="4">
        <v>14</v>
      </c>
      <c r="AE51" s="4">
        <v>3</v>
      </c>
      <c r="AF51" s="4">
        <v>1779</v>
      </c>
      <c r="AG51" s="4">
        <v>1</v>
      </c>
      <c r="AH51" s="4">
        <v>8</v>
      </c>
      <c r="AI51" s="4">
        <v>15</v>
      </c>
      <c r="AJ51" s="4">
        <v>3</v>
      </c>
      <c r="AK51" s="4">
        <v>11</v>
      </c>
      <c r="AL51" s="4">
        <v>2</v>
      </c>
      <c r="AM51" s="4">
        <v>1</v>
      </c>
      <c r="AN51" s="4">
        <v>26</v>
      </c>
      <c r="AO51" s="4">
        <v>0</v>
      </c>
      <c r="AP51" s="4">
        <v>6</v>
      </c>
      <c r="AQ51" s="4">
        <v>3</v>
      </c>
      <c r="AR51" s="4">
        <v>3</v>
      </c>
      <c r="AS51" s="4">
        <v>1</v>
      </c>
      <c r="AT51" s="4">
        <v>0</v>
      </c>
      <c r="AU51" s="4">
        <v>0</v>
      </c>
      <c r="AV51" s="4">
        <v>0</v>
      </c>
      <c r="AW51" s="4">
        <v>6</v>
      </c>
      <c r="AX51" s="4">
        <v>8</v>
      </c>
      <c r="AY51" s="4">
        <v>0</v>
      </c>
      <c r="AZ51" s="4">
        <v>0</v>
      </c>
      <c r="BA51" s="4">
        <v>1</v>
      </c>
      <c r="BB51" s="4">
        <v>2</v>
      </c>
      <c r="BC51" s="4">
        <v>1</v>
      </c>
      <c r="BD51" s="4">
        <v>3</v>
      </c>
      <c r="BE51" s="4">
        <v>2</v>
      </c>
      <c r="BF51" s="4">
        <v>1</v>
      </c>
      <c r="BG51" s="4">
        <v>0</v>
      </c>
      <c r="BH51" s="4">
        <v>3</v>
      </c>
      <c r="BI51" s="4">
        <v>4</v>
      </c>
      <c r="BJ51" s="4">
        <v>0</v>
      </c>
      <c r="BK51" s="4">
        <v>1</v>
      </c>
    </row>
    <row r="52" spans="1:63" s="1" customFormat="1" ht="9.9" customHeight="1" x14ac:dyDescent="0.2">
      <c r="B52" s="10" t="s">
        <v>46</v>
      </c>
      <c r="C52" s="4">
        <v>0</v>
      </c>
      <c r="D52" s="4">
        <v>2</v>
      </c>
      <c r="E52" s="4">
        <v>2</v>
      </c>
      <c r="F52" s="4">
        <v>989</v>
      </c>
      <c r="G52" s="4">
        <v>4</v>
      </c>
      <c r="H52" s="4">
        <v>4</v>
      </c>
      <c r="I52" s="4">
        <v>1</v>
      </c>
      <c r="J52" s="4">
        <v>1</v>
      </c>
      <c r="K52" s="4">
        <v>0</v>
      </c>
      <c r="L52" s="4">
        <v>0</v>
      </c>
      <c r="M52" s="4">
        <v>5</v>
      </c>
      <c r="N52" s="4">
        <v>99</v>
      </c>
      <c r="O52" s="4">
        <v>1</v>
      </c>
      <c r="P52" s="4">
        <v>0</v>
      </c>
      <c r="Q52" s="4">
        <v>201</v>
      </c>
      <c r="R52" s="4">
        <v>3</v>
      </c>
      <c r="S52" s="4">
        <v>1</v>
      </c>
      <c r="T52" s="4">
        <v>0</v>
      </c>
      <c r="U52" s="4">
        <v>759</v>
      </c>
      <c r="V52" s="4">
        <v>10</v>
      </c>
      <c r="W52" s="4">
        <v>14</v>
      </c>
      <c r="X52" s="4">
        <v>22</v>
      </c>
      <c r="Y52" s="4">
        <v>21</v>
      </c>
      <c r="Z52" s="4">
        <v>2</v>
      </c>
      <c r="AA52" s="4">
        <v>0</v>
      </c>
      <c r="AB52" s="4">
        <v>457</v>
      </c>
      <c r="AC52" s="4">
        <v>1</v>
      </c>
      <c r="AD52" s="4">
        <v>12</v>
      </c>
      <c r="AE52" s="4">
        <v>0</v>
      </c>
      <c r="AF52" s="4">
        <v>978</v>
      </c>
      <c r="AG52" s="4">
        <v>0</v>
      </c>
      <c r="AH52" s="4">
        <v>6</v>
      </c>
      <c r="AI52" s="4">
        <v>5</v>
      </c>
      <c r="AJ52" s="4">
        <v>6</v>
      </c>
      <c r="AK52" s="4">
        <v>2</v>
      </c>
      <c r="AL52" s="4">
        <v>11</v>
      </c>
      <c r="AM52" s="4">
        <v>7</v>
      </c>
      <c r="AN52" s="4">
        <v>14</v>
      </c>
      <c r="AO52" s="4">
        <v>1</v>
      </c>
      <c r="AP52" s="4">
        <v>5</v>
      </c>
      <c r="AQ52" s="4">
        <v>2</v>
      </c>
      <c r="AR52" s="4">
        <v>2</v>
      </c>
      <c r="AS52" s="4">
        <v>0</v>
      </c>
      <c r="AT52" s="4">
        <v>0</v>
      </c>
      <c r="AU52" s="4">
        <v>0</v>
      </c>
      <c r="AV52" s="4">
        <v>0</v>
      </c>
      <c r="AW52" s="4">
        <v>4</v>
      </c>
      <c r="AX52" s="4">
        <v>0</v>
      </c>
      <c r="AY52" s="4">
        <v>0</v>
      </c>
      <c r="AZ52" s="4">
        <v>0</v>
      </c>
      <c r="BA52" s="4">
        <v>0</v>
      </c>
      <c r="BB52" s="4">
        <v>2</v>
      </c>
      <c r="BC52" s="4">
        <v>0</v>
      </c>
      <c r="BD52" s="4">
        <v>4</v>
      </c>
      <c r="BE52" s="4">
        <v>0</v>
      </c>
      <c r="BF52" s="4">
        <v>0</v>
      </c>
      <c r="BG52" s="4">
        <v>0</v>
      </c>
      <c r="BH52" s="4">
        <v>2</v>
      </c>
      <c r="BI52" s="4">
        <v>0</v>
      </c>
      <c r="BJ52" s="4">
        <v>0</v>
      </c>
      <c r="BK52" s="4">
        <v>1</v>
      </c>
    </row>
    <row r="53" spans="1:63" s="1" customFormat="1" ht="9.9" customHeight="1" x14ac:dyDescent="0.2">
      <c r="B53" s="10" t="s">
        <v>11</v>
      </c>
      <c r="C53" s="4">
        <v>0</v>
      </c>
      <c r="D53" s="4">
        <v>1</v>
      </c>
      <c r="E53" s="4">
        <v>1</v>
      </c>
      <c r="F53" s="4">
        <v>1870</v>
      </c>
      <c r="G53" s="4">
        <v>2</v>
      </c>
      <c r="H53" s="4">
        <v>7</v>
      </c>
      <c r="I53" s="4">
        <v>0</v>
      </c>
      <c r="J53" s="4">
        <v>1</v>
      </c>
      <c r="K53" s="4">
        <v>1</v>
      </c>
      <c r="L53" s="4">
        <v>0</v>
      </c>
      <c r="M53" s="4">
        <v>1</v>
      </c>
      <c r="N53" s="4">
        <v>232</v>
      </c>
      <c r="O53" s="4">
        <v>3</v>
      </c>
      <c r="P53" s="4">
        <v>4</v>
      </c>
      <c r="Q53" s="4">
        <v>377</v>
      </c>
      <c r="R53" s="4">
        <v>2</v>
      </c>
      <c r="S53" s="4">
        <v>2</v>
      </c>
      <c r="T53" s="4">
        <v>1</v>
      </c>
      <c r="U53" s="4">
        <v>1890</v>
      </c>
      <c r="V53" s="4">
        <v>7</v>
      </c>
      <c r="W53" s="4">
        <v>56</v>
      </c>
      <c r="X53" s="4">
        <v>19</v>
      </c>
      <c r="Y53" s="4">
        <v>16</v>
      </c>
      <c r="Z53" s="4">
        <v>7</v>
      </c>
      <c r="AA53" s="4">
        <v>0</v>
      </c>
      <c r="AB53" s="4">
        <v>322</v>
      </c>
      <c r="AC53" s="4">
        <v>0</v>
      </c>
      <c r="AD53" s="4">
        <v>7</v>
      </c>
      <c r="AE53" s="4">
        <v>0</v>
      </c>
      <c r="AF53" s="4">
        <v>1060</v>
      </c>
      <c r="AG53" s="4">
        <v>1</v>
      </c>
      <c r="AH53" s="4">
        <v>1</v>
      </c>
      <c r="AI53" s="4">
        <v>6</v>
      </c>
      <c r="AJ53" s="4">
        <v>5</v>
      </c>
      <c r="AK53" s="4">
        <v>12</v>
      </c>
      <c r="AL53" s="4">
        <v>3</v>
      </c>
      <c r="AM53" s="4">
        <v>10</v>
      </c>
      <c r="AN53" s="4">
        <v>13</v>
      </c>
      <c r="AO53" s="4">
        <v>2</v>
      </c>
      <c r="AP53" s="4">
        <v>3</v>
      </c>
      <c r="AQ53" s="4">
        <v>5</v>
      </c>
      <c r="AR53" s="4">
        <v>1</v>
      </c>
      <c r="AS53" s="4">
        <v>0</v>
      </c>
      <c r="AT53" s="4">
        <v>0</v>
      </c>
      <c r="AU53" s="4">
        <v>0</v>
      </c>
      <c r="AV53" s="4">
        <v>1</v>
      </c>
      <c r="AW53" s="4">
        <v>7</v>
      </c>
      <c r="AX53" s="4">
        <v>1</v>
      </c>
      <c r="AY53" s="4">
        <v>0</v>
      </c>
      <c r="AZ53" s="4">
        <v>0</v>
      </c>
      <c r="BA53" s="4">
        <v>1</v>
      </c>
      <c r="BB53" s="4">
        <v>1</v>
      </c>
      <c r="BC53" s="4">
        <v>2</v>
      </c>
      <c r="BD53" s="4">
        <v>2</v>
      </c>
      <c r="BE53" s="4">
        <v>0</v>
      </c>
      <c r="BF53" s="4">
        <v>0</v>
      </c>
      <c r="BG53" s="4">
        <v>0</v>
      </c>
      <c r="BH53" s="4">
        <v>1</v>
      </c>
      <c r="BI53" s="4">
        <v>1</v>
      </c>
      <c r="BJ53" s="4">
        <v>0</v>
      </c>
      <c r="BK53" s="4">
        <v>1</v>
      </c>
    </row>
    <row r="54" spans="1:63" s="1" customFormat="1" ht="9.9" customHeight="1" x14ac:dyDescent="0.2">
      <c r="B54" s="10" t="s">
        <v>12</v>
      </c>
      <c r="C54" s="4">
        <v>2</v>
      </c>
      <c r="D54" s="4">
        <v>0</v>
      </c>
      <c r="E54" s="4">
        <v>0</v>
      </c>
      <c r="F54" s="4">
        <v>1212</v>
      </c>
      <c r="G54" s="4">
        <v>2</v>
      </c>
      <c r="H54" s="4">
        <v>5</v>
      </c>
      <c r="I54" s="4">
        <v>0</v>
      </c>
      <c r="J54" s="4">
        <v>1</v>
      </c>
      <c r="K54" s="4">
        <v>1</v>
      </c>
      <c r="L54" s="4">
        <v>0</v>
      </c>
      <c r="M54" s="4">
        <v>5</v>
      </c>
      <c r="N54" s="4">
        <v>163</v>
      </c>
      <c r="O54" s="4">
        <v>2</v>
      </c>
      <c r="P54" s="4">
        <v>1</v>
      </c>
      <c r="Q54" s="4">
        <v>244</v>
      </c>
      <c r="R54" s="4">
        <v>1</v>
      </c>
      <c r="S54" s="4">
        <v>1</v>
      </c>
      <c r="T54" s="4">
        <v>0</v>
      </c>
      <c r="U54" s="4">
        <v>1343</v>
      </c>
      <c r="V54" s="4">
        <v>15</v>
      </c>
      <c r="W54" s="4">
        <v>32</v>
      </c>
      <c r="X54" s="4">
        <v>10</v>
      </c>
      <c r="Y54" s="4">
        <v>12</v>
      </c>
      <c r="Z54" s="4">
        <v>5</v>
      </c>
      <c r="AA54" s="4">
        <v>0</v>
      </c>
      <c r="AB54" s="4">
        <v>222</v>
      </c>
      <c r="AC54" s="4">
        <v>1</v>
      </c>
      <c r="AD54" s="4">
        <v>8</v>
      </c>
      <c r="AE54" s="4">
        <v>0</v>
      </c>
      <c r="AF54" s="4">
        <v>882</v>
      </c>
      <c r="AG54" s="4">
        <v>0</v>
      </c>
      <c r="AH54" s="4">
        <v>0</v>
      </c>
      <c r="AI54" s="4">
        <v>6</v>
      </c>
      <c r="AJ54" s="4">
        <v>3</v>
      </c>
      <c r="AK54" s="4">
        <v>9</v>
      </c>
      <c r="AL54" s="4">
        <v>1</v>
      </c>
      <c r="AM54" s="4">
        <v>11</v>
      </c>
      <c r="AN54" s="4">
        <v>11</v>
      </c>
      <c r="AO54" s="4">
        <v>0</v>
      </c>
      <c r="AP54" s="4">
        <v>1</v>
      </c>
      <c r="AQ54" s="4">
        <v>5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5</v>
      </c>
      <c r="AX54" s="4">
        <v>3</v>
      </c>
      <c r="AY54" s="4">
        <v>0</v>
      </c>
      <c r="AZ54" s="4">
        <v>1</v>
      </c>
      <c r="BA54" s="4">
        <v>0</v>
      </c>
      <c r="BB54" s="4">
        <v>0</v>
      </c>
      <c r="BC54" s="4">
        <v>0</v>
      </c>
      <c r="BD54" s="4">
        <v>3</v>
      </c>
      <c r="BE54" s="4">
        <v>2</v>
      </c>
      <c r="BF54" s="4">
        <v>1</v>
      </c>
      <c r="BG54" s="4">
        <v>0</v>
      </c>
      <c r="BH54" s="4">
        <v>2</v>
      </c>
      <c r="BI54" s="4">
        <v>0</v>
      </c>
      <c r="BJ54" s="4">
        <v>0</v>
      </c>
      <c r="BK54" s="4">
        <v>0</v>
      </c>
    </row>
    <row r="55" spans="1:63" s="1" customFormat="1" ht="9.9" customHeight="1" x14ac:dyDescent="0.2">
      <c r="B55" s="10" t="s">
        <v>47</v>
      </c>
      <c r="C55" s="4">
        <v>8</v>
      </c>
      <c r="D55" s="4">
        <v>56</v>
      </c>
      <c r="E55" s="4">
        <v>21</v>
      </c>
      <c r="F55" s="4">
        <v>25867</v>
      </c>
      <c r="G55" s="4">
        <v>253</v>
      </c>
      <c r="H55" s="4">
        <v>35</v>
      </c>
      <c r="I55" s="4">
        <v>15</v>
      </c>
      <c r="J55" s="4">
        <v>33</v>
      </c>
      <c r="K55" s="4">
        <v>24</v>
      </c>
      <c r="L55" s="4">
        <v>8</v>
      </c>
      <c r="M55" s="4">
        <v>62</v>
      </c>
      <c r="N55" s="4">
        <v>2526</v>
      </c>
      <c r="O55" s="4">
        <v>81</v>
      </c>
      <c r="P55" s="4">
        <v>7</v>
      </c>
      <c r="Q55" s="4">
        <v>2655</v>
      </c>
      <c r="R55" s="4">
        <v>194</v>
      </c>
      <c r="S55" s="4">
        <v>171</v>
      </c>
      <c r="T55" s="4">
        <v>30</v>
      </c>
      <c r="U55" s="4">
        <v>14032</v>
      </c>
      <c r="V55" s="4">
        <v>170</v>
      </c>
      <c r="W55" s="4">
        <v>518</v>
      </c>
      <c r="X55" s="4">
        <v>430</v>
      </c>
      <c r="Y55" s="4">
        <v>341</v>
      </c>
      <c r="Z55" s="4">
        <v>54</v>
      </c>
      <c r="AA55" s="4">
        <v>20</v>
      </c>
      <c r="AB55" s="4">
        <v>17609</v>
      </c>
      <c r="AC55" s="4">
        <v>15</v>
      </c>
      <c r="AD55" s="4">
        <v>186</v>
      </c>
      <c r="AE55" s="4">
        <v>170</v>
      </c>
      <c r="AF55" s="4">
        <v>34381</v>
      </c>
      <c r="AG55" s="4">
        <v>95</v>
      </c>
      <c r="AH55" s="4">
        <v>106</v>
      </c>
      <c r="AI55" s="4">
        <v>238</v>
      </c>
      <c r="AJ55" s="4">
        <v>121</v>
      </c>
      <c r="AK55" s="4">
        <v>120</v>
      </c>
      <c r="AL55" s="4">
        <v>7</v>
      </c>
      <c r="AM55" s="4">
        <v>79</v>
      </c>
      <c r="AN55" s="4">
        <v>556</v>
      </c>
      <c r="AO55" s="4">
        <v>39</v>
      </c>
      <c r="AP55" s="4">
        <v>54</v>
      </c>
      <c r="AQ55" s="4">
        <v>60</v>
      </c>
      <c r="AR55" s="4">
        <v>23</v>
      </c>
      <c r="AS55" s="4">
        <v>7</v>
      </c>
      <c r="AT55" s="4">
        <v>5</v>
      </c>
      <c r="AU55" s="4">
        <v>6</v>
      </c>
      <c r="AV55" s="4">
        <v>11</v>
      </c>
      <c r="AW55" s="4">
        <v>112</v>
      </c>
      <c r="AX55" s="4">
        <v>36</v>
      </c>
      <c r="AY55" s="4">
        <v>2</v>
      </c>
      <c r="AZ55" s="4">
        <v>5</v>
      </c>
      <c r="BA55" s="4">
        <v>12</v>
      </c>
      <c r="BB55" s="4">
        <v>53</v>
      </c>
      <c r="BC55" s="4">
        <v>28</v>
      </c>
      <c r="BD55" s="4">
        <v>37</v>
      </c>
      <c r="BE55" s="4">
        <v>12</v>
      </c>
      <c r="BF55" s="4">
        <v>8</v>
      </c>
      <c r="BG55" s="4">
        <v>2</v>
      </c>
      <c r="BH55" s="4">
        <v>47</v>
      </c>
      <c r="BI55" s="4">
        <v>40</v>
      </c>
      <c r="BJ55" s="4">
        <v>15</v>
      </c>
      <c r="BK55" s="4">
        <v>45</v>
      </c>
    </row>
    <row r="56" spans="1:63" s="1" customFormat="1" ht="9.9" customHeight="1" x14ac:dyDescent="0.2">
      <c r="B56" s="10" t="s">
        <v>48</v>
      </c>
      <c r="C56" s="4">
        <v>2</v>
      </c>
      <c r="D56" s="4">
        <v>4</v>
      </c>
      <c r="E56" s="4">
        <v>5</v>
      </c>
      <c r="F56" s="4">
        <v>3321</v>
      </c>
      <c r="G56" s="4">
        <v>20</v>
      </c>
      <c r="H56" s="4">
        <v>7</v>
      </c>
      <c r="I56" s="4">
        <v>5</v>
      </c>
      <c r="J56" s="4">
        <v>2</v>
      </c>
      <c r="K56" s="4">
        <v>0</v>
      </c>
      <c r="L56" s="4">
        <v>0</v>
      </c>
      <c r="M56" s="4">
        <v>19</v>
      </c>
      <c r="N56" s="4">
        <v>629</v>
      </c>
      <c r="O56" s="4">
        <v>9</v>
      </c>
      <c r="P56" s="4">
        <v>3</v>
      </c>
      <c r="Q56" s="4">
        <v>669</v>
      </c>
      <c r="R56" s="4">
        <v>0</v>
      </c>
      <c r="S56" s="4">
        <v>1</v>
      </c>
      <c r="T56" s="4">
        <v>3</v>
      </c>
      <c r="U56" s="4">
        <v>2987</v>
      </c>
      <c r="V56" s="4">
        <v>37</v>
      </c>
      <c r="W56" s="4">
        <v>127</v>
      </c>
      <c r="X56" s="4">
        <v>58</v>
      </c>
      <c r="Y56" s="4">
        <v>94</v>
      </c>
      <c r="Z56" s="4">
        <v>33</v>
      </c>
      <c r="AA56" s="4">
        <v>9</v>
      </c>
      <c r="AB56" s="4">
        <v>3937</v>
      </c>
      <c r="AC56" s="4">
        <v>2</v>
      </c>
      <c r="AD56" s="4">
        <v>44</v>
      </c>
      <c r="AE56" s="4">
        <v>10</v>
      </c>
      <c r="AF56" s="4">
        <v>7663</v>
      </c>
      <c r="AG56" s="4">
        <v>18</v>
      </c>
      <c r="AH56" s="4">
        <v>23</v>
      </c>
      <c r="AI56" s="4">
        <v>28</v>
      </c>
      <c r="AJ56" s="4">
        <v>23</v>
      </c>
      <c r="AK56" s="4">
        <v>26</v>
      </c>
      <c r="AL56" s="4">
        <v>41</v>
      </c>
      <c r="AM56" s="4">
        <v>30</v>
      </c>
      <c r="AN56" s="4">
        <v>55</v>
      </c>
      <c r="AO56" s="4">
        <v>13</v>
      </c>
      <c r="AP56" s="4">
        <v>12</v>
      </c>
      <c r="AQ56" s="4">
        <v>18</v>
      </c>
      <c r="AR56" s="4">
        <v>6</v>
      </c>
      <c r="AS56" s="4">
        <v>2</v>
      </c>
      <c r="AT56" s="4">
        <v>0</v>
      </c>
      <c r="AU56" s="4">
        <v>2</v>
      </c>
      <c r="AV56" s="4">
        <v>0</v>
      </c>
      <c r="AW56" s="4">
        <v>21</v>
      </c>
      <c r="AX56" s="4">
        <v>13</v>
      </c>
      <c r="AY56" s="4">
        <v>3</v>
      </c>
      <c r="AZ56" s="4">
        <v>1</v>
      </c>
      <c r="BA56" s="4">
        <v>1</v>
      </c>
      <c r="BB56" s="4">
        <v>15</v>
      </c>
      <c r="BC56" s="4">
        <v>0</v>
      </c>
      <c r="BD56" s="4">
        <v>19</v>
      </c>
      <c r="BE56" s="4">
        <v>1</v>
      </c>
      <c r="BF56" s="4">
        <v>0</v>
      </c>
      <c r="BG56" s="4">
        <v>1</v>
      </c>
      <c r="BH56" s="4">
        <v>8</v>
      </c>
      <c r="BI56" s="4">
        <v>5</v>
      </c>
      <c r="BJ56" s="4">
        <v>5</v>
      </c>
      <c r="BK56" s="4">
        <v>11</v>
      </c>
    </row>
    <row r="57" spans="1:63" s="1" customFormat="1" ht="9.9" customHeight="1" x14ac:dyDescent="0.2">
      <c r="A57" s="6" t="s">
        <v>20</v>
      </c>
      <c r="B57" s="10"/>
      <c r="C57" s="4">
        <v>19</v>
      </c>
      <c r="D57" s="4">
        <v>85</v>
      </c>
      <c r="E57" s="4">
        <v>48</v>
      </c>
      <c r="F57" s="4">
        <v>57820</v>
      </c>
      <c r="G57" s="4">
        <v>447</v>
      </c>
      <c r="H57" s="4">
        <v>129</v>
      </c>
      <c r="I57" s="4">
        <v>32</v>
      </c>
      <c r="J57" s="4">
        <v>74</v>
      </c>
      <c r="K57" s="4">
        <v>47</v>
      </c>
      <c r="L57" s="4">
        <v>14</v>
      </c>
      <c r="M57" s="4">
        <v>249</v>
      </c>
      <c r="N57" s="4">
        <v>7633</v>
      </c>
      <c r="O57" s="4">
        <v>143</v>
      </c>
      <c r="P57" s="4">
        <v>51</v>
      </c>
      <c r="Q57" s="4">
        <v>8729</v>
      </c>
      <c r="R57" s="4">
        <v>220</v>
      </c>
      <c r="S57" s="4">
        <v>214</v>
      </c>
      <c r="T57" s="4">
        <v>66</v>
      </c>
      <c r="U57" s="4">
        <v>42333</v>
      </c>
      <c r="V57" s="4">
        <v>515</v>
      </c>
      <c r="W57" s="4">
        <v>1541</v>
      </c>
      <c r="X57" s="4">
        <v>1012</v>
      </c>
      <c r="Y57" s="4">
        <v>1024</v>
      </c>
      <c r="Z57" s="4">
        <v>295</v>
      </c>
      <c r="AA57" s="4">
        <v>64</v>
      </c>
      <c r="AB57" s="4">
        <v>48083</v>
      </c>
      <c r="AC57" s="4">
        <v>56</v>
      </c>
      <c r="AD57" s="4">
        <v>559</v>
      </c>
      <c r="AE57" s="4">
        <v>235</v>
      </c>
      <c r="AF57" s="4">
        <v>103412</v>
      </c>
      <c r="AG57" s="4">
        <v>189</v>
      </c>
      <c r="AH57" s="4">
        <v>255</v>
      </c>
      <c r="AI57" s="4">
        <v>508</v>
      </c>
      <c r="AJ57" s="4">
        <v>366</v>
      </c>
      <c r="AK57" s="4">
        <v>466</v>
      </c>
      <c r="AL57" s="4">
        <v>224</v>
      </c>
      <c r="AM57" s="4">
        <v>368</v>
      </c>
      <c r="AN57" s="4">
        <v>989</v>
      </c>
      <c r="AO57" s="4">
        <v>88</v>
      </c>
      <c r="AP57" s="4">
        <v>183</v>
      </c>
      <c r="AQ57" s="4">
        <v>180</v>
      </c>
      <c r="AR57" s="4">
        <v>80</v>
      </c>
      <c r="AS57" s="4">
        <v>21</v>
      </c>
      <c r="AT57" s="4">
        <v>15</v>
      </c>
      <c r="AU57" s="4">
        <v>26</v>
      </c>
      <c r="AV57" s="4">
        <v>28</v>
      </c>
      <c r="AW57" s="4">
        <v>296</v>
      </c>
      <c r="AX57" s="4">
        <v>163</v>
      </c>
      <c r="AY57" s="4">
        <v>8</v>
      </c>
      <c r="AZ57" s="4">
        <v>13</v>
      </c>
      <c r="BA57" s="4">
        <v>26</v>
      </c>
      <c r="BB57" s="4">
        <v>168</v>
      </c>
      <c r="BC57" s="4">
        <v>66</v>
      </c>
      <c r="BD57" s="4">
        <v>176</v>
      </c>
      <c r="BE57" s="4">
        <v>195</v>
      </c>
      <c r="BF57" s="4">
        <v>16</v>
      </c>
      <c r="BG57" s="4">
        <v>12</v>
      </c>
      <c r="BH57" s="4">
        <v>107</v>
      </c>
      <c r="BI57" s="4">
        <v>88</v>
      </c>
      <c r="BJ57" s="4">
        <v>60</v>
      </c>
      <c r="BK57" s="4">
        <v>107</v>
      </c>
    </row>
    <row r="58" spans="1:63" s="7" customFormat="1" ht="9.9" customHeight="1" x14ac:dyDescent="0.2">
      <c r="B58" s="11" t="s">
        <v>21</v>
      </c>
      <c r="C58" s="8">
        <f t="shared" ref="C58:AH58" si="6">C57/ 280823</f>
        <v>6.7658275853473536E-5</v>
      </c>
      <c r="D58" s="8">
        <f t="shared" si="6"/>
        <v>3.0268176039711849E-4</v>
      </c>
      <c r="E58" s="8">
        <f t="shared" si="6"/>
        <v>1.7092617057719631E-4</v>
      </c>
      <c r="F58" s="8">
        <f t="shared" si="6"/>
        <v>0.20589481630778106</v>
      </c>
      <c r="G58" s="8">
        <f t="shared" si="6"/>
        <v>1.5917499635001407E-3</v>
      </c>
      <c r="H58" s="8">
        <f t="shared" si="6"/>
        <v>4.5936408342621508E-4</v>
      </c>
      <c r="I58" s="8">
        <f t="shared" si="6"/>
        <v>1.1395078038479755E-4</v>
      </c>
      <c r="J58" s="8">
        <f t="shared" si="6"/>
        <v>2.6351117963984431E-4</v>
      </c>
      <c r="K58" s="8">
        <f t="shared" si="6"/>
        <v>1.6736520869017139E-4</v>
      </c>
      <c r="L58" s="8">
        <f t="shared" si="6"/>
        <v>4.9853466418348922E-5</v>
      </c>
      <c r="M58" s="8">
        <f t="shared" si="6"/>
        <v>8.8667950986920591E-4</v>
      </c>
      <c r="N58" s="8">
        <f t="shared" si="6"/>
        <v>2.7180822083661238E-2</v>
      </c>
      <c r="O58" s="8">
        <f t="shared" si="6"/>
        <v>5.0921754984456404E-4</v>
      </c>
      <c r="P58" s="8">
        <f t="shared" si="6"/>
        <v>1.816090562382711E-4</v>
      </c>
      <c r="Q58" s="8">
        <f t="shared" si="6"/>
        <v>3.1083636311840555E-2</v>
      </c>
      <c r="R58" s="8">
        <f t="shared" si="6"/>
        <v>7.8341161514548308E-4</v>
      </c>
      <c r="S58" s="8">
        <f t="shared" si="6"/>
        <v>7.6204584382333351E-4</v>
      </c>
      <c r="T58" s="8">
        <f t="shared" si="6"/>
        <v>2.3502348454364493E-4</v>
      </c>
      <c r="U58" s="8">
        <f t="shared" si="6"/>
        <v>0.15074619956342608</v>
      </c>
      <c r="V58" s="8">
        <f t="shared" si="6"/>
        <v>1.8338953718178355E-3</v>
      </c>
      <c r="W58" s="8">
        <f t="shared" si="6"/>
        <v>5.4874422679054066E-3</v>
      </c>
      <c r="X58" s="8">
        <f t="shared" si="6"/>
        <v>3.6036934296692223E-3</v>
      </c>
      <c r="Y58" s="8">
        <f t="shared" si="6"/>
        <v>3.6464249723135215E-3</v>
      </c>
      <c r="Z58" s="8">
        <f t="shared" si="6"/>
        <v>1.0504837566723524E-3</v>
      </c>
      <c r="AA58" s="8">
        <f t="shared" si="6"/>
        <v>2.2790156076959509E-4</v>
      </c>
      <c r="AB58" s="8">
        <f t="shared" si="6"/>
        <v>0.17122173041381938</v>
      </c>
      <c r="AC58" s="8">
        <f t="shared" si="6"/>
        <v>1.9941386567339569E-4</v>
      </c>
      <c r="AD58" s="8">
        <f t="shared" si="6"/>
        <v>1.990577694846932E-3</v>
      </c>
      <c r="AE58" s="8">
        <f t="shared" si="6"/>
        <v>8.3682604345085699E-4</v>
      </c>
      <c r="AF58" s="8">
        <f t="shared" si="6"/>
        <v>0.36824619066102138</v>
      </c>
      <c r="AG58" s="8">
        <f t="shared" si="6"/>
        <v>6.7302179664771047E-4</v>
      </c>
      <c r="AH58" s="8">
        <f t="shared" si="6"/>
        <v>9.0804528119135537E-4</v>
      </c>
      <c r="AI58" s="8">
        <f t="shared" ref="AI58:BK58" si="7">AI57/ 280823</f>
        <v>1.808968638608661E-3</v>
      </c>
      <c r="AJ58" s="8">
        <f t="shared" si="7"/>
        <v>1.3033120506511218E-3</v>
      </c>
      <c r="AK58" s="8">
        <f t="shared" si="7"/>
        <v>1.6594082393536142E-3</v>
      </c>
      <c r="AL58" s="8">
        <f t="shared" si="7"/>
        <v>7.9765546269358275E-4</v>
      </c>
      <c r="AM58" s="8">
        <f t="shared" si="7"/>
        <v>1.3104339744251718E-3</v>
      </c>
      <c r="AN58" s="8">
        <f t="shared" si="7"/>
        <v>3.5217913062676491E-3</v>
      </c>
      <c r="AO58" s="8">
        <f t="shared" si="7"/>
        <v>3.1336464605819322E-4</v>
      </c>
      <c r="AP58" s="8">
        <f t="shared" si="7"/>
        <v>6.516560253255609E-4</v>
      </c>
      <c r="AQ58" s="8">
        <f t="shared" si="7"/>
        <v>6.4097313966448622E-4</v>
      </c>
      <c r="AR58" s="8">
        <f t="shared" si="7"/>
        <v>2.8487695096199387E-4</v>
      </c>
      <c r="AS58" s="8">
        <f t="shared" si="7"/>
        <v>7.4780199627523387E-5</v>
      </c>
      <c r="AT58" s="8">
        <f t="shared" si="7"/>
        <v>5.3414428305373848E-5</v>
      </c>
      <c r="AU58" s="8">
        <f t="shared" si="7"/>
        <v>9.2585009062648007E-5</v>
      </c>
      <c r="AV58" s="8">
        <f t="shared" si="7"/>
        <v>9.9706932836697844E-5</v>
      </c>
      <c r="AW58" s="8">
        <f t="shared" si="7"/>
        <v>1.0540447185593772E-3</v>
      </c>
      <c r="AX58" s="8">
        <f t="shared" si="7"/>
        <v>5.8043678758506253E-4</v>
      </c>
      <c r="AY58" s="8">
        <f t="shared" si="7"/>
        <v>2.8487695096199386E-5</v>
      </c>
      <c r="AZ58" s="8">
        <f t="shared" si="7"/>
        <v>4.6292504531324003E-5</v>
      </c>
      <c r="BA58" s="8">
        <f t="shared" si="7"/>
        <v>9.2585009062648007E-5</v>
      </c>
      <c r="BB58" s="8">
        <f t="shared" si="7"/>
        <v>5.9824159702018709E-4</v>
      </c>
      <c r="BC58" s="8">
        <f t="shared" si="7"/>
        <v>2.3502348454364493E-4</v>
      </c>
      <c r="BD58" s="8">
        <f t="shared" si="7"/>
        <v>6.2672929211638644E-4</v>
      </c>
      <c r="BE58" s="8">
        <f t="shared" si="7"/>
        <v>6.9438756796986003E-4</v>
      </c>
      <c r="BF58" s="8">
        <f t="shared" si="7"/>
        <v>5.6975390192398773E-5</v>
      </c>
      <c r="BG58" s="8">
        <f t="shared" si="7"/>
        <v>4.2731542644299078E-5</v>
      </c>
      <c r="BH58" s="8">
        <f t="shared" si="7"/>
        <v>3.8102292191166676E-4</v>
      </c>
      <c r="BI58" s="8">
        <f t="shared" si="7"/>
        <v>3.1336464605819322E-4</v>
      </c>
      <c r="BJ58" s="8">
        <f t="shared" si="7"/>
        <v>2.1365771322149539E-4</v>
      </c>
      <c r="BK58" s="8">
        <f t="shared" si="7"/>
        <v>3.8102292191166676E-4</v>
      </c>
    </row>
    <row r="59" spans="1:63" s="1" customFormat="1" ht="5.0999999999999996" customHeight="1" x14ac:dyDescent="0.2">
      <c r="B59" s="12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</row>
    <row r="60" spans="1:63" s="1" customFormat="1" ht="9.9" customHeight="1" x14ac:dyDescent="0.2">
      <c r="A60" s="3" t="s">
        <v>49</v>
      </c>
      <c r="B60" s="12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</row>
    <row r="61" spans="1:63" s="1" customFormat="1" ht="9.9" customHeight="1" x14ac:dyDescent="0.2">
      <c r="B61" s="10" t="s">
        <v>50</v>
      </c>
      <c r="C61" s="4">
        <v>13</v>
      </c>
      <c r="D61" s="4">
        <v>73</v>
      </c>
      <c r="E61" s="4">
        <v>27</v>
      </c>
      <c r="F61" s="4">
        <v>19920</v>
      </c>
      <c r="G61" s="4">
        <v>83</v>
      </c>
      <c r="H61" s="4">
        <v>119</v>
      </c>
      <c r="I61" s="4">
        <v>17</v>
      </c>
      <c r="J61" s="4">
        <v>25</v>
      </c>
      <c r="K61" s="4">
        <v>16</v>
      </c>
      <c r="L61" s="4">
        <v>7</v>
      </c>
      <c r="M61" s="4">
        <v>239</v>
      </c>
      <c r="N61" s="4">
        <v>3297</v>
      </c>
      <c r="O61" s="4">
        <v>45</v>
      </c>
      <c r="P61" s="4">
        <v>12</v>
      </c>
      <c r="Q61" s="4">
        <v>3442</v>
      </c>
      <c r="R61" s="4">
        <v>70</v>
      </c>
      <c r="S61" s="4">
        <v>262</v>
      </c>
      <c r="T61" s="4">
        <v>17</v>
      </c>
      <c r="U61" s="4">
        <v>15255</v>
      </c>
      <c r="V61" s="4">
        <v>296</v>
      </c>
      <c r="W61" s="4">
        <v>336</v>
      </c>
      <c r="X61" s="4">
        <v>222</v>
      </c>
      <c r="Y61" s="4">
        <v>246</v>
      </c>
      <c r="Z61" s="4">
        <v>43</v>
      </c>
      <c r="AA61" s="4">
        <v>19</v>
      </c>
      <c r="AB61" s="4">
        <v>3916</v>
      </c>
      <c r="AC61" s="4">
        <v>104</v>
      </c>
      <c r="AD61" s="4">
        <v>220</v>
      </c>
      <c r="AE61" s="4">
        <v>35</v>
      </c>
      <c r="AF61" s="4">
        <v>16790</v>
      </c>
      <c r="AG61" s="4">
        <v>10</v>
      </c>
      <c r="AH61" s="4">
        <v>40</v>
      </c>
      <c r="AI61" s="4">
        <v>133</v>
      </c>
      <c r="AJ61" s="4">
        <v>67</v>
      </c>
      <c r="AK61" s="4">
        <v>28</v>
      </c>
      <c r="AL61" s="4">
        <v>3</v>
      </c>
      <c r="AM61" s="4">
        <v>48</v>
      </c>
      <c r="AN61" s="4">
        <v>202</v>
      </c>
      <c r="AO61" s="4">
        <v>28</v>
      </c>
      <c r="AP61" s="4">
        <v>35</v>
      </c>
      <c r="AQ61" s="4">
        <v>26</v>
      </c>
      <c r="AR61" s="4">
        <v>12</v>
      </c>
      <c r="AS61" s="4">
        <v>11</v>
      </c>
      <c r="AT61" s="4">
        <v>2</v>
      </c>
      <c r="AU61" s="4">
        <v>3</v>
      </c>
      <c r="AV61" s="4">
        <v>6</v>
      </c>
      <c r="AW61" s="4">
        <v>59</v>
      </c>
      <c r="AX61" s="4">
        <v>15</v>
      </c>
      <c r="AY61" s="4">
        <v>1</v>
      </c>
      <c r="AZ61" s="4">
        <v>3</v>
      </c>
      <c r="BA61" s="4">
        <v>15</v>
      </c>
      <c r="BB61" s="4">
        <v>13</v>
      </c>
      <c r="BC61" s="4">
        <v>14</v>
      </c>
      <c r="BD61" s="4">
        <v>12</v>
      </c>
      <c r="BE61" s="4">
        <v>3</v>
      </c>
      <c r="BF61" s="4">
        <v>7</v>
      </c>
      <c r="BG61" s="4">
        <v>7</v>
      </c>
      <c r="BH61" s="4">
        <v>25</v>
      </c>
      <c r="BI61" s="4">
        <v>43</v>
      </c>
      <c r="BJ61" s="4">
        <v>6</v>
      </c>
      <c r="BK61" s="4">
        <v>34</v>
      </c>
    </row>
    <row r="62" spans="1:63" s="1" customFormat="1" ht="9.9" customHeight="1" x14ac:dyDescent="0.2">
      <c r="B62" s="10" t="s">
        <v>51</v>
      </c>
      <c r="C62" s="4">
        <v>26</v>
      </c>
      <c r="D62" s="4">
        <v>256</v>
      </c>
      <c r="E62" s="4">
        <v>30</v>
      </c>
      <c r="F62" s="4">
        <v>34239</v>
      </c>
      <c r="G62" s="4">
        <v>234</v>
      </c>
      <c r="H62" s="4">
        <v>297</v>
      </c>
      <c r="I62" s="4">
        <v>15</v>
      </c>
      <c r="J62" s="4">
        <v>59</v>
      </c>
      <c r="K62" s="4">
        <v>26</v>
      </c>
      <c r="L62" s="4">
        <v>10</v>
      </c>
      <c r="M62" s="4">
        <v>434</v>
      </c>
      <c r="N62" s="4">
        <v>4436</v>
      </c>
      <c r="O62" s="4">
        <v>162</v>
      </c>
      <c r="P62" s="4">
        <v>21</v>
      </c>
      <c r="Q62" s="4">
        <v>3807</v>
      </c>
      <c r="R62" s="4">
        <v>105</v>
      </c>
      <c r="S62" s="4">
        <v>154</v>
      </c>
      <c r="T62" s="4">
        <v>37</v>
      </c>
      <c r="U62" s="4">
        <v>21627</v>
      </c>
      <c r="V62" s="4">
        <v>401</v>
      </c>
      <c r="W62" s="4">
        <v>1216</v>
      </c>
      <c r="X62" s="4">
        <v>751</v>
      </c>
      <c r="Y62" s="4">
        <v>1921</v>
      </c>
      <c r="Z62" s="4">
        <v>94</v>
      </c>
      <c r="AA62" s="4">
        <v>24</v>
      </c>
      <c r="AB62" s="4">
        <v>19599</v>
      </c>
      <c r="AC62" s="4">
        <v>78</v>
      </c>
      <c r="AD62" s="4">
        <v>1022</v>
      </c>
      <c r="AE62" s="4">
        <v>82</v>
      </c>
      <c r="AF62" s="4">
        <v>41810</v>
      </c>
      <c r="AG62" s="4">
        <v>266</v>
      </c>
      <c r="AH62" s="4">
        <v>145</v>
      </c>
      <c r="AI62" s="4">
        <v>381</v>
      </c>
      <c r="AJ62" s="4">
        <v>172</v>
      </c>
      <c r="AK62" s="4">
        <v>108</v>
      </c>
      <c r="AL62" s="4">
        <v>20</v>
      </c>
      <c r="AM62" s="4">
        <v>89</v>
      </c>
      <c r="AN62" s="4">
        <v>781</v>
      </c>
      <c r="AO62" s="4">
        <v>59</v>
      </c>
      <c r="AP62" s="4">
        <v>106</v>
      </c>
      <c r="AQ62" s="4">
        <v>102</v>
      </c>
      <c r="AR62" s="4">
        <v>49</v>
      </c>
      <c r="AS62" s="4">
        <v>7</v>
      </c>
      <c r="AT62" s="4">
        <v>2</v>
      </c>
      <c r="AU62" s="4">
        <v>14</v>
      </c>
      <c r="AV62" s="4">
        <v>9</v>
      </c>
      <c r="AW62" s="4">
        <v>121</v>
      </c>
      <c r="AX62" s="4">
        <v>52</v>
      </c>
      <c r="AY62" s="4">
        <v>3</v>
      </c>
      <c r="AZ62" s="4">
        <v>6</v>
      </c>
      <c r="BA62" s="4">
        <v>34</v>
      </c>
      <c r="BB62" s="4">
        <v>121</v>
      </c>
      <c r="BC62" s="4">
        <v>37</v>
      </c>
      <c r="BD62" s="4">
        <v>57</v>
      </c>
      <c r="BE62" s="4">
        <v>17</v>
      </c>
      <c r="BF62" s="4">
        <v>9</v>
      </c>
      <c r="BG62" s="4">
        <v>5</v>
      </c>
      <c r="BH62" s="4">
        <v>125</v>
      </c>
      <c r="BI62" s="4">
        <v>62</v>
      </c>
      <c r="BJ62" s="4">
        <v>15</v>
      </c>
      <c r="BK62" s="4">
        <v>615</v>
      </c>
    </row>
    <row r="63" spans="1:63" s="1" customFormat="1" ht="9.9" customHeight="1" x14ac:dyDescent="0.2">
      <c r="A63" s="6" t="s">
        <v>20</v>
      </c>
      <c r="B63" s="10"/>
      <c r="C63" s="4">
        <v>39</v>
      </c>
      <c r="D63" s="4">
        <v>329</v>
      </c>
      <c r="E63" s="4">
        <v>57</v>
      </c>
      <c r="F63" s="4">
        <v>54159</v>
      </c>
      <c r="G63" s="4">
        <v>317</v>
      </c>
      <c r="H63" s="4">
        <v>416</v>
      </c>
      <c r="I63" s="4">
        <v>32</v>
      </c>
      <c r="J63" s="4">
        <v>84</v>
      </c>
      <c r="K63" s="4">
        <v>42</v>
      </c>
      <c r="L63" s="4">
        <v>17</v>
      </c>
      <c r="M63" s="4">
        <v>673</v>
      </c>
      <c r="N63" s="4">
        <v>7733</v>
      </c>
      <c r="O63" s="4">
        <v>207</v>
      </c>
      <c r="P63" s="4">
        <v>33</v>
      </c>
      <c r="Q63" s="4">
        <v>7249</v>
      </c>
      <c r="R63" s="4">
        <v>175</v>
      </c>
      <c r="S63" s="4">
        <v>416</v>
      </c>
      <c r="T63" s="4">
        <v>54</v>
      </c>
      <c r="U63" s="4">
        <v>36882</v>
      </c>
      <c r="V63" s="4">
        <v>697</v>
      </c>
      <c r="W63" s="4">
        <v>1552</v>
      </c>
      <c r="X63" s="4">
        <v>973</v>
      </c>
      <c r="Y63" s="4">
        <v>2167</v>
      </c>
      <c r="Z63" s="4">
        <v>137</v>
      </c>
      <c r="AA63" s="4">
        <v>43</v>
      </c>
      <c r="AB63" s="4">
        <v>23515</v>
      </c>
      <c r="AC63" s="4">
        <v>182</v>
      </c>
      <c r="AD63" s="4">
        <v>1242</v>
      </c>
      <c r="AE63" s="4">
        <v>117</v>
      </c>
      <c r="AF63" s="4">
        <v>58600</v>
      </c>
      <c r="AG63" s="4">
        <v>276</v>
      </c>
      <c r="AH63" s="4">
        <v>185</v>
      </c>
      <c r="AI63" s="4">
        <v>514</v>
      </c>
      <c r="AJ63" s="4">
        <v>239</v>
      </c>
      <c r="AK63" s="4">
        <v>136</v>
      </c>
      <c r="AL63" s="4">
        <v>23</v>
      </c>
      <c r="AM63" s="4">
        <v>137</v>
      </c>
      <c r="AN63" s="4">
        <v>983</v>
      </c>
      <c r="AO63" s="4">
        <v>87</v>
      </c>
      <c r="AP63" s="4">
        <v>141</v>
      </c>
      <c r="AQ63" s="4">
        <v>128</v>
      </c>
      <c r="AR63" s="4">
        <v>61</v>
      </c>
      <c r="AS63" s="4">
        <v>18</v>
      </c>
      <c r="AT63" s="4">
        <v>4</v>
      </c>
      <c r="AU63" s="4">
        <v>17</v>
      </c>
      <c r="AV63" s="4">
        <v>15</v>
      </c>
      <c r="AW63" s="4">
        <v>180</v>
      </c>
      <c r="AX63" s="4">
        <v>67</v>
      </c>
      <c r="AY63" s="4">
        <v>4</v>
      </c>
      <c r="AZ63" s="4">
        <v>9</v>
      </c>
      <c r="BA63" s="4">
        <v>49</v>
      </c>
      <c r="BB63" s="4">
        <v>134</v>
      </c>
      <c r="BC63" s="4">
        <v>51</v>
      </c>
      <c r="BD63" s="4">
        <v>69</v>
      </c>
      <c r="BE63" s="4">
        <v>20</v>
      </c>
      <c r="BF63" s="4">
        <v>16</v>
      </c>
      <c r="BG63" s="4">
        <v>12</v>
      </c>
      <c r="BH63" s="4">
        <v>150</v>
      </c>
      <c r="BI63" s="4">
        <v>105</v>
      </c>
      <c r="BJ63" s="4">
        <v>21</v>
      </c>
      <c r="BK63" s="4">
        <v>649</v>
      </c>
    </row>
    <row r="64" spans="1:63" s="7" customFormat="1" ht="9.9" customHeight="1" x14ac:dyDescent="0.2">
      <c r="B64" s="11" t="s">
        <v>21</v>
      </c>
      <c r="C64" s="8">
        <f t="shared" ref="C64:AH64" si="8">C63/ 202998</f>
        <v>1.9212011941004345E-4</v>
      </c>
      <c r="D64" s="8">
        <f t="shared" si="8"/>
        <v>1.6207056227154947E-3</v>
      </c>
      <c r="E64" s="8">
        <f t="shared" si="8"/>
        <v>2.8079094375314042E-4</v>
      </c>
      <c r="F64" s="8">
        <f t="shared" si="8"/>
        <v>0.26679573197765494</v>
      </c>
      <c r="G64" s="8">
        <f t="shared" si="8"/>
        <v>1.5615917398200967E-3</v>
      </c>
      <c r="H64" s="8">
        <f t="shared" si="8"/>
        <v>2.0492812737071303E-3</v>
      </c>
      <c r="I64" s="8">
        <f t="shared" si="8"/>
        <v>1.5763702105439463E-4</v>
      </c>
      <c r="J64" s="8">
        <f t="shared" si="8"/>
        <v>4.1379718026778587E-4</v>
      </c>
      <c r="K64" s="8">
        <f t="shared" si="8"/>
        <v>2.0689859013389293E-4</v>
      </c>
      <c r="L64" s="8">
        <f t="shared" si="8"/>
        <v>8.3744667435147138E-5</v>
      </c>
      <c r="M64" s="8">
        <f t="shared" si="8"/>
        <v>3.3153035990502368E-3</v>
      </c>
      <c r="N64" s="8">
        <f t="shared" si="8"/>
        <v>3.8093971369176048E-2</v>
      </c>
      <c r="O64" s="8">
        <f t="shared" si="8"/>
        <v>1.0197144799456153E-3</v>
      </c>
      <c r="P64" s="8">
        <f t="shared" si="8"/>
        <v>1.6256317796234447E-4</v>
      </c>
      <c r="Q64" s="8">
        <f t="shared" si="8"/>
        <v>3.5709711425728333E-2</v>
      </c>
      <c r="R64" s="8">
        <f t="shared" si="8"/>
        <v>8.6207745889122064E-4</v>
      </c>
      <c r="S64" s="8">
        <f t="shared" si="8"/>
        <v>2.0492812737071303E-3</v>
      </c>
      <c r="T64" s="8">
        <f t="shared" si="8"/>
        <v>2.6601247302929091E-4</v>
      </c>
      <c r="U64" s="8">
        <f t="shared" si="8"/>
        <v>0.18168651907900571</v>
      </c>
      <c r="V64" s="8">
        <f t="shared" si="8"/>
        <v>3.4335313648410329E-3</v>
      </c>
      <c r="W64" s="8">
        <f t="shared" si="8"/>
        <v>7.6453955211381389E-3</v>
      </c>
      <c r="X64" s="8">
        <f t="shared" si="8"/>
        <v>4.7931506714351865E-3</v>
      </c>
      <c r="Y64" s="8">
        <f t="shared" si="8"/>
        <v>1.0674982019527286E-2</v>
      </c>
      <c r="Z64" s="8">
        <f t="shared" si="8"/>
        <v>6.74883496389127E-4</v>
      </c>
      <c r="AA64" s="8">
        <f t="shared" si="8"/>
        <v>2.1182474704184277E-4</v>
      </c>
      <c r="AB64" s="8">
        <f t="shared" si="8"/>
        <v>0.1158385796904403</v>
      </c>
      <c r="AC64" s="8">
        <f t="shared" si="8"/>
        <v>8.9656055724686944E-4</v>
      </c>
      <c r="AD64" s="8">
        <f t="shared" si="8"/>
        <v>6.1182868796736912E-3</v>
      </c>
      <c r="AE64" s="8">
        <f t="shared" si="8"/>
        <v>5.7636035823013039E-4</v>
      </c>
      <c r="AF64" s="8">
        <f t="shared" si="8"/>
        <v>0.28867279480586017</v>
      </c>
      <c r="AG64" s="8">
        <f t="shared" si="8"/>
        <v>1.3596193065941536E-3</v>
      </c>
      <c r="AH64" s="8">
        <f t="shared" si="8"/>
        <v>9.1133902797071889E-4</v>
      </c>
      <c r="AI64" s="8">
        <f t="shared" ref="AI64:BK64" si="9">AI63/ 202998</f>
        <v>2.5320446506862135E-3</v>
      </c>
      <c r="AJ64" s="8">
        <f t="shared" si="9"/>
        <v>1.1773515010000098E-3</v>
      </c>
      <c r="AK64" s="8">
        <f t="shared" si="9"/>
        <v>6.6995733948117711E-4</v>
      </c>
      <c r="AL64" s="8">
        <f t="shared" si="9"/>
        <v>1.1330160888284614E-4</v>
      </c>
      <c r="AM64" s="8">
        <f t="shared" si="9"/>
        <v>6.74883496389127E-4</v>
      </c>
      <c r="AN64" s="8">
        <f t="shared" si="9"/>
        <v>4.8424122405146845E-3</v>
      </c>
      <c r="AO64" s="8">
        <f t="shared" si="9"/>
        <v>4.2857565099163538E-4</v>
      </c>
      <c r="AP64" s="8">
        <f t="shared" si="9"/>
        <v>6.9458812402092634E-4</v>
      </c>
      <c r="AQ64" s="8">
        <f t="shared" si="9"/>
        <v>6.3054808421757853E-4</v>
      </c>
      <c r="AR64" s="8">
        <f t="shared" si="9"/>
        <v>3.0049557138493976E-4</v>
      </c>
      <c r="AS64" s="8">
        <f t="shared" si="9"/>
        <v>8.8670824343096974E-5</v>
      </c>
      <c r="AT64" s="8">
        <f t="shared" si="9"/>
        <v>1.9704627631799329E-5</v>
      </c>
      <c r="AU64" s="8">
        <f t="shared" si="9"/>
        <v>8.3744667435147138E-5</v>
      </c>
      <c r="AV64" s="8">
        <f t="shared" si="9"/>
        <v>7.3892353619247481E-5</v>
      </c>
      <c r="AW64" s="8">
        <f t="shared" si="9"/>
        <v>8.8670824343096977E-4</v>
      </c>
      <c r="AX64" s="8">
        <f t="shared" si="9"/>
        <v>3.3005251283263877E-4</v>
      </c>
      <c r="AY64" s="8">
        <f t="shared" si="9"/>
        <v>1.9704627631799329E-5</v>
      </c>
      <c r="AZ64" s="8">
        <f t="shared" si="9"/>
        <v>4.4335412171548487E-5</v>
      </c>
      <c r="BA64" s="8">
        <f t="shared" si="9"/>
        <v>2.4138168848954176E-4</v>
      </c>
      <c r="BB64" s="8">
        <f t="shared" si="9"/>
        <v>6.6010502566527754E-4</v>
      </c>
      <c r="BC64" s="8">
        <f t="shared" si="9"/>
        <v>2.5123400230544146E-4</v>
      </c>
      <c r="BD64" s="8">
        <f t="shared" si="9"/>
        <v>3.3990482664853839E-4</v>
      </c>
      <c r="BE64" s="8">
        <f t="shared" si="9"/>
        <v>9.8523138158996645E-5</v>
      </c>
      <c r="BF64" s="8">
        <f t="shared" si="9"/>
        <v>7.8818510527197316E-5</v>
      </c>
      <c r="BG64" s="8">
        <f t="shared" si="9"/>
        <v>5.9113882895397987E-5</v>
      </c>
      <c r="BH64" s="8">
        <f t="shared" si="9"/>
        <v>7.3892353619247481E-4</v>
      </c>
      <c r="BI64" s="8">
        <f t="shared" si="9"/>
        <v>5.1724647533473236E-4</v>
      </c>
      <c r="BJ64" s="8">
        <f t="shared" si="9"/>
        <v>1.0344929506694647E-4</v>
      </c>
      <c r="BK64" s="8">
        <f t="shared" si="9"/>
        <v>3.1970758332594408E-3</v>
      </c>
    </row>
    <row r="65" spans="1:63" s="1" customFormat="1" ht="5.0999999999999996" customHeight="1" x14ac:dyDescent="0.2">
      <c r="B65" s="1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</row>
    <row r="66" spans="1:63" s="1" customFormat="1" ht="9.9" customHeight="1" x14ac:dyDescent="0.2">
      <c r="A66" s="3" t="s">
        <v>52</v>
      </c>
      <c r="B66" s="1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</row>
    <row r="67" spans="1:63" s="1" customFormat="1" ht="9.9" customHeight="1" x14ac:dyDescent="0.2">
      <c r="B67" s="10" t="s">
        <v>12</v>
      </c>
      <c r="C67" s="4">
        <v>14</v>
      </c>
      <c r="D67" s="4">
        <v>48</v>
      </c>
      <c r="E67" s="4">
        <v>15</v>
      </c>
      <c r="F67" s="4">
        <v>27649</v>
      </c>
      <c r="G67" s="4">
        <v>135</v>
      </c>
      <c r="H67" s="4">
        <v>70</v>
      </c>
      <c r="I67" s="4">
        <v>10</v>
      </c>
      <c r="J67" s="4">
        <v>23</v>
      </c>
      <c r="K67" s="4">
        <v>18</v>
      </c>
      <c r="L67" s="4">
        <v>6</v>
      </c>
      <c r="M67" s="4">
        <v>103</v>
      </c>
      <c r="N67" s="4">
        <v>4368</v>
      </c>
      <c r="O67" s="4">
        <v>55</v>
      </c>
      <c r="P67" s="4">
        <v>15</v>
      </c>
      <c r="Q67" s="4">
        <v>3640</v>
      </c>
      <c r="R67" s="4">
        <v>12</v>
      </c>
      <c r="S67" s="4">
        <v>59</v>
      </c>
      <c r="T67" s="4">
        <v>19</v>
      </c>
      <c r="U67" s="4">
        <v>18349</v>
      </c>
      <c r="V67" s="4">
        <v>269</v>
      </c>
      <c r="W67" s="4">
        <v>669</v>
      </c>
      <c r="X67" s="4">
        <v>336</v>
      </c>
      <c r="Y67" s="4">
        <v>541</v>
      </c>
      <c r="Z67" s="4">
        <v>202</v>
      </c>
      <c r="AA67" s="4">
        <v>18</v>
      </c>
      <c r="AB67" s="4">
        <v>15950</v>
      </c>
      <c r="AC67" s="4">
        <v>18</v>
      </c>
      <c r="AD67" s="4">
        <v>239</v>
      </c>
      <c r="AE67" s="4">
        <v>29</v>
      </c>
      <c r="AF67" s="4">
        <v>50025</v>
      </c>
      <c r="AG67" s="4">
        <v>38</v>
      </c>
      <c r="AH67" s="4">
        <v>109</v>
      </c>
      <c r="AI67" s="4">
        <v>194</v>
      </c>
      <c r="AJ67" s="4">
        <v>159</v>
      </c>
      <c r="AK67" s="4">
        <v>327</v>
      </c>
      <c r="AL67" s="4">
        <v>50</v>
      </c>
      <c r="AM67" s="4">
        <v>216</v>
      </c>
      <c r="AN67" s="4">
        <v>301</v>
      </c>
      <c r="AO67" s="4">
        <v>29</v>
      </c>
      <c r="AP67" s="4">
        <v>91</v>
      </c>
      <c r="AQ67" s="4">
        <v>73</v>
      </c>
      <c r="AR67" s="4">
        <v>23</v>
      </c>
      <c r="AS67" s="4">
        <v>17</v>
      </c>
      <c r="AT67" s="4">
        <v>17</v>
      </c>
      <c r="AU67" s="4">
        <v>15</v>
      </c>
      <c r="AV67" s="4">
        <v>15</v>
      </c>
      <c r="AW67" s="4">
        <v>119</v>
      </c>
      <c r="AX67" s="4">
        <v>64</v>
      </c>
      <c r="AY67" s="4">
        <v>9</v>
      </c>
      <c r="AZ67" s="4">
        <v>8</v>
      </c>
      <c r="BA67" s="4">
        <v>20</v>
      </c>
      <c r="BB67" s="4">
        <v>50</v>
      </c>
      <c r="BC67" s="4">
        <v>24</v>
      </c>
      <c r="BD67" s="4">
        <v>41</v>
      </c>
      <c r="BE67" s="4">
        <v>129</v>
      </c>
      <c r="BF67" s="4">
        <v>7</v>
      </c>
      <c r="BG67" s="4">
        <v>8</v>
      </c>
      <c r="BH67" s="4">
        <v>59</v>
      </c>
      <c r="BI67" s="4">
        <v>34</v>
      </c>
      <c r="BJ67" s="4">
        <v>17</v>
      </c>
      <c r="BK67" s="4">
        <v>32</v>
      </c>
    </row>
    <row r="68" spans="1:63" s="1" customFormat="1" ht="9.9" customHeight="1" x14ac:dyDescent="0.2">
      <c r="B68" s="10" t="s">
        <v>34</v>
      </c>
      <c r="C68" s="4">
        <v>19</v>
      </c>
      <c r="D68" s="4">
        <v>106</v>
      </c>
      <c r="E68" s="4">
        <v>29</v>
      </c>
      <c r="F68" s="4">
        <v>46773</v>
      </c>
      <c r="G68" s="4">
        <v>214</v>
      </c>
      <c r="H68" s="4">
        <v>69</v>
      </c>
      <c r="I68" s="4">
        <v>26</v>
      </c>
      <c r="J68" s="4">
        <v>52</v>
      </c>
      <c r="K68" s="4">
        <v>25</v>
      </c>
      <c r="L68" s="4">
        <v>11</v>
      </c>
      <c r="M68" s="4">
        <v>171</v>
      </c>
      <c r="N68" s="4">
        <v>5580</v>
      </c>
      <c r="O68" s="4">
        <v>164</v>
      </c>
      <c r="P68" s="4">
        <v>28</v>
      </c>
      <c r="Q68" s="4">
        <v>7225</v>
      </c>
      <c r="R68" s="4">
        <v>47</v>
      </c>
      <c r="S68" s="4">
        <v>102</v>
      </c>
      <c r="T68" s="4">
        <v>42</v>
      </c>
      <c r="U68" s="4">
        <v>31123</v>
      </c>
      <c r="V68" s="4">
        <v>285</v>
      </c>
      <c r="W68" s="4">
        <v>1356</v>
      </c>
      <c r="X68" s="4">
        <v>649</v>
      </c>
      <c r="Y68" s="4">
        <v>1252</v>
      </c>
      <c r="Z68" s="4">
        <v>317</v>
      </c>
      <c r="AA68" s="4">
        <v>77</v>
      </c>
      <c r="AB68" s="4">
        <v>19336</v>
      </c>
      <c r="AC68" s="4">
        <v>42</v>
      </c>
      <c r="AD68" s="4">
        <v>293</v>
      </c>
      <c r="AE68" s="4">
        <v>72</v>
      </c>
      <c r="AF68" s="4">
        <v>61063</v>
      </c>
      <c r="AG68" s="4">
        <v>81</v>
      </c>
      <c r="AH68" s="4">
        <v>106</v>
      </c>
      <c r="AI68" s="4">
        <v>328</v>
      </c>
      <c r="AJ68" s="4">
        <v>191</v>
      </c>
      <c r="AK68" s="4">
        <v>206</v>
      </c>
      <c r="AL68" s="4">
        <v>194</v>
      </c>
      <c r="AM68" s="4">
        <v>192</v>
      </c>
      <c r="AN68" s="4">
        <v>784</v>
      </c>
      <c r="AO68" s="4">
        <v>47</v>
      </c>
      <c r="AP68" s="4">
        <v>123</v>
      </c>
      <c r="AQ68" s="4">
        <v>108</v>
      </c>
      <c r="AR68" s="4">
        <v>53</v>
      </c>
      <c r="AS68" s="4">
        <v>10</v>
      </c>
      <c r="AT68" s="4">
        <v>6</v>
      </c>
      <c r="AU68" s="4">
        <v>23</v>
      </c>
      <c r="AV68" s="4">
        <v>24</v>
      </c>
      <c r="AW68" s="4">
        <v>147</v>
      </c>
      <c r="AX68" s="4">
        <v>71</v>
      </c>
      <c r="AY68" s="4">
        <v>12</v>
      </c>
      <c r="AZ68" s="4">
        <v>13</v>
      </c>
      <c r="BA68" s="4">
        <v>48</v>
      </c>
      <c r="BB68" s="4">
        <v>150</v>
      </c>
      <c r="BC68" s="4">
        <v>30</v>
      </c>
      <c r="BD68" s="4">
        <v>74</v>
      </c>
      <c r="BE68" s="4">
        <v>14</v>
      </c>
      <c r="BF68" s="4">
        <v>14</v>
      </c>
      <c r="BG68" s="4">
        <v>10</v>
      </c>
      <c r="BH68" s="4">
        <v>63</v>
      </c>
      <c r="BI68" s="4">
        <v>39</v>
      </c>
      <c r="BJ68" s="4">
        <v>58</v>
      </c>
      <c r="BK68" s="4">
        <v>79</v>
      </c>
    </row>
    <row r="69" spans="1:63" s="1" customFormat="1" ht="9.9" customHeight="1" x14ac:dyDescent="0.2">
      <c r="A69" s="6" t="s">
        <v>20</v>
      </c>
      <c r="B69" s="10"/>
      <c r="C69" s="4">
        <v>33</v>
      </c>
      <c r="D69" s="4">
        <v>154</v>
      </c>
      <c r="E69" s="4">
        <v>44</v>
      </c>
      <c r="F69" s="4">
        <v>74422</v>
      </c>
      <c r="G69" s="4">
        <v>349</v>
      </c>
      <c r="H69" s="4">
        <v>139</v>
      </c>
      <c r="I69" s="4">
        <v>36</v>
      </c>
      <c r="J69" s="4">
        <v>75</v>
      </c>
      <c r="K69" s="4">
        <v>43</v>
      </c>
      <c r="L69" s="4">
        <v>17</v>
      </c>
      <c r="M69" s="4">
        <v>274</v>
      </c>
      <c r="N69" s="4">
        <v>9948</v>
      </c>
      <c r="O69" s="4">
        <v>219</v>
      </c>
      <c r="P69" s="4">
        <v>43</v>
      </c>
      <c r="Q69" s="4">
        <v>10865</v>
      </c>
      <c r="R69" s="4">
        <v>59</v>
      </c>
      <c r="S69" s="4">
        <v>161</v>
      </c>
      <c r="T69" s="4">
        <v>61</v>
      </c>
      <c r="U69" s="4">
        <v>49472</v>
      </c>
      <c r="V69" s="4">
        <v>554</v>
      </c>
      <c r="W69" s="4">
        <v>2025</v>
      </c>
      <c r="X69" s="4">
        <v>985</v>
      </c>
      <c r="Y69" s="4">
        <v>1793</v>
      </c>
      <c r="Z69" s="4">
        <v>519</v>
      </c>
      <c r="AA69" s="4">
        <v>95</v>
      </c>
      <c r="AB69" s="4">
        <v>35286</v>
      </c>
      <c r="AC69" s="4">
        <v>60</v>
      </c>
      <c r="AD69" s="4">
        <v>532</v>
      </c>
      <c r="AE69" s="4">
        <v>101</v>
      </c>
      <c r="AF69" s="4">
        <v>111088</v>
      </c>
      <c r="AG69" s="4">
        <v>119</v>
      </c>
      <c r="AH69" s="4">
        <v>215</v>
      </c>
      <c r="AI69" s="4">
        <v>522</v>
      </c>
      <c r="AJ69" s="4">
        <v>350</v>
      </c>
      <c r="AK69" s="4">
        <v>533</v>
      </c>
      <c r="AL69" s="4">
        <v>244</v>
      </c>
      <c r="AM69" s="4">
        <v>408</v>
      </c>
      <c r="AN69" s="4">
        <v>1085</v>
      </c>
      <c r="AO69" s="4">
        <v>76</v>
      </c>
      <c r="AP69" s="4">
        <v>214</v>
      </c>
      <c r="AQ69" s="4">
        <v>181</v>
      </c>
      <c r="AR69" s="4">
        <v>76</v>
      </c>
      <c r="AS69" s="4">
        <v>27</v>
      </c>
      <c r="AT69" s="4">
        <v>23</v>
      </c>
      <c r="AU69" s="4">
        <v>38</v>
      </c>
      <c r="AV69" s="4">
        <v>39</v>
      </c>
      <c r="AW69" s="4">
        <v>266</v>
      </c>
      <c r="AX69" s="4">
        <v>135</v>
      </c>
      <c r="AY69" s="4">
        <v>21</v>
      </c>
      <c r="AZ69" s="4">
        <v>21</v>
      </c>
      <c r="BA69" s="4">
        <v>68</v>
      </c>
      <c r="BB69" s="4">
        <v>200</v>
      </c>
      <c r="BC69" s="4">
        <v>54</v>
      </c>
      <c r="BD69" s="4">
        <v>115</v>
      </c>
      <c r="BE69" s="4">
        <v>143</v>
      </c>
      <c r="BF69" s="4">
        <v>21</v>
      </c>
      <c r="BG69" s="4">
        <v>18</v>
      </c>
      <c r="BH69" s="4">
        <v>122</v>
      </c>
      <c r="BI69" s="4">
        <v>73</v>
      </c>
      <c r="BJ69" s="4">
        <v>75</v>
      </c>
      <c r="BK69" s="4">
        <v>111</v>
      </c>
    </row>
    <row r="70" spans="1:63" s="7" customFormat="1" ht="9.9" customHeight="1" x14ac:dyDescent="0.2">
      <c r="B70" s="11" t="s">
        <v>21</v>
      </c>
      <c r="C70" s="8">
        <f t="shared" ref="C70:AH70" si="10">C69/ 305602</f>
        <v>1.0798358649485278E-4</v>
      </c>
      <c r="D70" s="8">
        <f t="shared" si="10"/>
        <v>5.039234036426463E-4</v>
      </c>
      <c r="E70" s="8">
        <f t="shared" si="10"/>
        <v>1.4397811532647039E-4</v>
      </c>
      <c r="F70" s="8">
        <f t="shared" si="10"/>
        <v>0.2435258931551495</v>
      </c>
      <c r="G70" s="8">
        <f t="shared" si="10"/>
        <v>1.1420082329304127E-3</v>
      </c>
      <c r="H70" s="8">
        <f t="shared" si="10"/>
        <v>4.5483995523589506E-4</v>
      </c>
      <c r="I70" s="8">
        <f t="shared" si="10"/>
        <v>1.1780027617620303E-4</v>
      </c>
      <c r="J70" s="8">
        <f t="shared" si="10"/>
        <v>2.4541724203375632E-4</v>
      </c>
      <c r="K70" s="8">
        <f t="shared" si="10"/>
        <v>1.4070588543268697E-4</v>
      </c>
      <c r="L70" s="8">
        <f t="shared" si="10"/>
        <v>5.5627908194318098E-5</v>
      </c>
      <c r="M70" s="8">
        <f t="shared" si="10"/>
        <v>8.9659099089665645E-4</v>
      </c>
      <c r="N70" s="8">
        <f t="shared" si="10"/>
        <v>3.2552142983357436E-2</v>
      </c>
      <c r="O70" s="8">
        <f t="shared" si="10"/>
        <v>7.1661834673856844E-4</v>
      </c>
      <c r="P70" s="8">
        <f t="shared" si="10"/>
        <v>1.4070588543268697E-4</v>
      </c>
      <c r="Q70" s="8">
        <f t="shared" si="10"/>
        <v>3.5552777795956836E-2</v>
      </c>
      <c r="R70" s="8">
        <f t="shared" si="10"/>
        <v>1.9306156373322163E-4</v>
      </c>
      <c r="S70" s="8">
        <f t="shared" si="10"/>
        <v>5.2682901289913026E-4</v>
      </c>
      <c r="T70" s="8">
        <f t="shared" si="10"/>
        <v>1.9960602352078847E-4</v>
      </c>
      <c r="U70" s="8">
        <f t="shared" si="10"/>
        <v>0.16188375730525323</v>
      </c>
      <c r="V70" s="8">
        <f t="shared" si="10"/>
        <v>1.8128153611560135E-3</v>
      </c>
      <c r="W70" s="8">
        <f t="shared" si="10"/>
        <v>6.6262655349114208E-3</v>
      </c>
      <c r="X70" s="8">
        <f t="shared" si="10"/>
        <v>3.2231464453766662E-3</v>
      </c>
      <c r="Y70" s="8">
        <f t="shared" si="10"/>
        <v>5.8671081995536681E-3</v>
      </c>
      <c r="Z70" s="8">
        <f t="shared" si="10"/>
        <v>1.6982873148735937E-3</v>
      </c>
      <c r="AA70" s="8">
        <f t="shared" si="10"/>
        <v>3.1086183990942467E-4</v>
      </c>
      <c r="AB70" s="8">
        <f t="shared" si="10"/>
        <v>0.11546390403204168</v>
      </c>
      <c r="AC70" s="8">
        <f t="shared" si="10"/>
        <v>1.9633379362700505E-4</v>
      </c>
      <c r="AD70" s="8">
        <f t="shared" si="10"/>
        <v>1.7408263034927782E-3</v>
      </c>
      <c r="AE70" s="8">
        <f t="shared" si="10"/>
        <v>3.3049521927212518E-4</v>
      </c>
      <c r="AF70" s="8">
        <f t="shared" si="10"/>
        <v>0.36350547444061232</v>
      </c>
      <c r="AG70" s="8">
        <f t="shared" si="10"/>
        <v>3.893953573602267E-4</v>
      </c>
      <c r="AH70" s="8">
        <f t="shared" si="10"/>
        <v>7.0352942716343477E-4</v>
      </c>
      <c r="AI70" s="8">
        <f t="shared" ref="AI70:BK70" si="11">AI69/ 305602</f>
        <v>1.7081040045549441E-3</v>
      </c>
      <c r="AJ70" s="8">
        <f t="shared" si="11"/>
        <v>1.1452804628241961E-3</v>
      </c>
      <c r="AK70" s="8">
        <f t="shared" si="11"/>
        <v>1.7440985333865616E-3</v>
      </c>
      <c r="AL70" s="8">
        <f t="shared" si="11"/>
        <v>7.9842409408315386E-4</v>
      </c>
      <c r="AM70" s="8">
        <f t="shared" si="11"/>
        <v>1.3350697966636343E-3</v>
      </c>
      <c r="AN70" s="8">
        <f t="shared" si="11"/>
        <v>3.5503694347550083E-3</v>
      </c>
      <c r="AO70" s="8">
        <f t="shared" si="11"/>
        <v>2.4868947192753976E-4</v>
      </c>
      <c r="AP70" s="8">
        <f t="shared" si="11"/>
        <v>7.0025719726965138E-4</v>
      </c>
      <c r="AQ70" s="8">
        <f t="shared" si="11"/>
        <v>5.9227361077479862E-4</v>
      </c>
      <c r="AR70" s="8">
        <f t="shared" si="11"/>
        <v>2.4868947192753976E-4</v>
      </c>
      <c r="AS70" s="8">
        <f t="shared" si="11"/>
        <v>8.835020713215227E-5</v>
      </c>
      <c r="AT70" s="8">
        <f t="shared" si="11"/>
        <v>7.5261287557018612E-5</v>
      </c>
      <c r="AU70" s="8">
        <f t="shared" si="11"/>
        <v>1.2434473596376988E-4</v>
      </c>
      <c r="AV70" s="8">
        <f t="shared" si="11"/>
        <v>1.276169658575533E-4</v>
      </c>
      <c r="AW70" s="8">
        <f t="shared" si="11"/>
        <v>8.7041315174638911E-4</v>
      </c>
      <c r="AX70" s="8">
        <f t="shared" si="11"/>
        <v>4.4175103566076139E-4</v>
      </c>
      <c r="AY70" s="8">
        <f t="shared" si="11"/>
        <v>6.8716827769451776E-5</v>
      </c>
      <c r="AZ70" s="8">
        <f t="shared" si="11"/>
        <v>6.8716827769451776E-5</v>
      </c>
      <c r="BA70" s="8">
        <f t="shared" si="11"/>
        <v>2.2251163277727239E-4</v>
      </c>
      <c r="BB70" s="8">
        <f t="shared" si="11"/>
        <v>6.5444597875668358E-4</v>
      </c>
      <c r="BC70" s="8">
        <f t="shared" si="11"/>
        <v>1.7670041426430454E-4</v>
      </c>
      <c r="BD70" s="8">
        <f t="shared" si="11"/>
        <v>3.7630643778509303E-4</v>
      </c>
      <c r="BE70" s="8">
        <f t="shared" si="11"/>
        <v>4.6792887481102873E-4</v>
      </c>
      <c r="BF70" s="8">
        <f t="shared" si="11"/>
        <v>6.8716827769451776E-5</v>
      </c>
      <c r="BG70" s="8">
        <f t="shared" si="11"/>
        <v>5.8900138088101516E-5</v>
      </c>
      <c r="BH70" s="8">
        <f t="shared" si="11"/>
        <v>3.9921204704157693E-4</v>
      </c>
      <c r="BI70" s="8">
        <f t="shared" si="11"/>
        <v>2.3887278224618948E-4</v>
      </c>
      <c r="BJ70" s="8">
        <f t="shared" si="11"/>
        <v>2.4541724203375632E-4</v>
      </c>
      <c r="BK70" s="8">
        <f t="shared" si="11"/>
        <v>3.6321751820995936E-4</v>
      </c>
    </row>
    <row r="71" spans="1:63" s="1" customFormat="1" ht="5.0999999999999996" customHeight="1" x14ac:dyDescent="0.2">
      <c r="B71" s="1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</row>
    <row r="72" spans="1:63" s="1" customFormat="1" ht="9.9" customHeight="1" x14ac:dyDescent="0.2">
      <c r="A72" s="3" t="s">
        <v>53</v>
      </c>
      <c r="B72" s="1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</row>
    <row r="73" spans="1:63" s="1" customFormat="1" ht="9.9" customHeight="1" x14ac:dyDescent="0.2">
      <c r="B73" s="10" t="s">
        <v>50</v>
      </c>
      <c r="C73" s="4">
        <v>50</v>
      </c>
      <c r="D73" s="4">
        <v>100</v>
      </c>
      <c r="E73" s="4">
        <v>60</v>
      </c>
      <c r="F73" s="4">
        <v>61886</v>
      </c>
      <c r="G73" s="4">
        <v>188</v>
      </c>
      <c r="H73" s="4">
        <v>429</v>
      </c>
      <c r="I73" s="4">
        <v>29</v>
      </c>
      <c r="J73" s="4">
        <v>50</v>
      </c>
      <c r="K73" s="4">
        <v>26</v>
      </c>
      <c r="L73" s="4">
        <v>8</v>
      </c>
      <c r="M73" s="4">
        <v>177</v>
      </c>
      <c r="N73" s="4">
        <v>7454</v>
      </c>
      <c r="O73" s="4">
        <v>475</v>
      </c>
      <c r="P73" s="4">
        <v>36</v>
      </c>
      <c r="Q73" s="4">
        <v>15649</v>
      </c>
      <c r="R73" s="4">
        <v>82</v>
      </c>
      <c r="S73" s="4">
        <v>132</v>
      </c>
      <c r="T73" s="4">
        <v>53</v>
      </c>
      <c r="U73" s="4">
        <v>82800</v>
      </c>
      <c r="V73" s="4">
        <v>493</v>
      </c>
      <c r="W73" s="4">
        <v>2492</v>
      </c>
      <c r="X73" s="4">
        <v>690</v>
      </c>
      <c r="Y73" s="4">
        <v>811</v>
      </c>
      <c r="Z73" s="4">
        <v>60</v>
      </c>
      <c r="AA73" s="4">
        <v>33</v>
      </c>
      <c r="AB73" s="4">
        <v>2417</v>
      </c>
      <c r="AC73" s="4">
        <v>258</v>
      </c>
      <c r="AD73" s="4">
        <v>368</v>
      </c>
      <c r="AE73" s="4">
        <v>66</v>
      </c>
      <c r="AF73" s="4">
        <v>10254</v>
      </c>
      <c r="AG73" s="4">
        <v>22</v>
      </c>
      <c r="AH73" s="4">
        <v>62</v>
      </c>
      <c r="AI73" s="4">
        <v>270</v>
      </c>
      <c r="AJ73" s="4">
        <v>82</v>
      </c>
      <c r="AK73" s="4">
        <v>26</v>
      </c>
      <c r="AL73" s="4">
        <v>11</v>
      </c>
      <c r="AM73" s="4">
        <v>74</v>
      </c>
      <c r="AN73" s="4">
        <v>1925</v>
      </c>
      <c r="AO73" s="4">
        <v>61</v>
      </c>
      <c r="AP73" s="4">
        <v>72</v>
      </c>
      <c r="AQ73" s="4">
        <v>59</v>
      </c>
      <c r="AR73" s="4">
        <v>51</v>
      </c>
      <c r="AS73" s="4">
        <v>11</v>
      </c>
      <c r="AT73" s="4">
        <v>7</v>
      </c>
      <c r="AU73" s="4">
        <v>12</v>
      </c>
      <c r="AV73" s="4">
        <v>14</v>
      </c>
      <c r="AW73" s="4">
        <v>57</v>
      </c>
      <c r="AX73" s="4">
        <v>22</v>
      </c>
      <c r="AY73" s="4">
        <v>10</v>
      </c>
      <c r="AZ73" s="4">
        <v>6</v>
      </c>
      <c r="BA73" s="4">
        <v>31</v>
      </c>
      <c r="BB73" s="4">
        <v>29</v>
      </c>
      <c r="BC73" s="4">
        <v>23</v>
      </c>
      <c r="BD73" s="4">
        <v>18</v>
      </c>
      <c r="BE73" s="4">
        <v>8</v>
      </c>
      <c r="BF73" s="4">
        <v>19</v>
      </c>
      <c r="BG73" s="4">
        <v>6</v>
      </c>
      <c r="BH73" s="4">
        <v>38</v>
      </c>
      <c r="BI73" s="4">
        <v>151</v>
      </c>
      <c r="BJ73" s="4">
        <v>49</v>
      </c>
      <c r="BK73" s="4">
        <v>97</v>
      </c>
    </row>
    <row r="74" spans="1:63" s="1" customFormat="1" ht="9.9" customHeight="1" x14ac:dyDescent="0.2">
      <c r="B74" s="10" t="s">
        <v>32</v>
      </c>
      <c r="C74" s="4">
        <v>13</v>
      </c>
      <c r="D74" s="4">
        <v>101</v>
      </c>
      <c r="E74" s="4">
        <v>12</v>
      </c>
      <c r="F74" s="4">
        <v>23468</v>
      </c>
      <c r="G74" s="4">
        <v>125</v>
      </c>
      <c r="H74" s="4">
        <v>81</v>
      </c>
      <c r="I74" s="4">
        <v>16</v>
      </c>
      <c r="J74" s="4">
        <v>23</v>
      </c>
      <c r="K74" s="4">
        <v>34</v>
      </c>
      <c r="L74" s="4">
        <v>6</v>
      </c>
      <c r="M74" s="4">
        <v>179</v>
      </c>
      <c r="N74" s="4">
        <v>2273</v>
      </c>
      <c r="O74" s="4">
        <v>139</v>
      </c>
      <c r="P74" s="4">
        <v>7</v>
      </c>
      <c r="Q74" s="4">
        <v>4422</v>
      </c>
      <c r="R74" s="4">
        <v>30</v>
      </c>
      <c r="S74" s="4">
        <v>57</v>
      </c>
      <c r="T74" s="4">
        <v>26</v>
      </c>
      <c r="U74" s="4">
        <v>21409</v>
      </c>
      <c r="V74" s="4">
        <v>228</v>
      </c>
      <c r="W74" s="4">
        <v>1207</v>
      </c>
      <c r="X74" s="4">
        <v>389</v>
      </c>
      <c r="Y74" s="4">
        <v>319</v>
      </c>
      <c r="Z74" s="4">
        <v>30</v>
      </c>
      <c r="AA74" s="4">
        <v>7</v>
      </c>
      <c r="AB74" s="4">
        <v>1973</v>
      </c>
      <c r="AC74" s="4">
        <v>15</v>
      </c>
      <c r="AD74" s="4">
        <v>137</v>
      </c>
      <c r="AE74" s="4">
        <v>43</v>
      </c>
      <c r="AF74" s="4">
        <v>6486</v>
      </c>
      <c r="AG74" s="4">
        <v>65</v>
      </c>
      <c r="AH74" s="4">
        <v>36</v>
      </c>
      <c r="AI74" s="4">
        <v>155</v>
      </c>
      <c r="AJ74" s="4">
        <v>41</v>
      </c>
      <c r="AK74" s="4">
        <v>21</v>
      </c>
      <c r="AL74" s="4">
        <v>11</v>
      </c>
      <c r="AM74" s="4">
        <v>42</v>
      </c>
      <c r="AN74" s="4">
        <v>488</v>
      </c>
      <c r="AO74" s="4">
        <v>21</v>
      </c>
      <c r="AP74" s="4">
        <v>36</v>
      </c>
      <c r="AQ74" s="4">
        <v>26</v>
      </c>
      <c r="AR74" s="4">
        <v>15</v>
      </c>
      <c r="AS74" s="4">
        <v>5</v>
      </c>
      <c r="AT74" s="4">
        <v>2</v>
      </c>
      <c r="AU74" s="4">
        <v>7</v>
      </c>
      <c r="AV74" s="4">
        <v>8</v>
      </c>
      <c r="AW74" s="4">
        <v>23</v>
      </c>
      <c r="AX74" s="4">
        <v>13</v>
      </c>
      <c r="AY74" s="4">
        <v>3</v>
      </c>
      <c r="AZ74" s="4">
        <v>6</v>
      </c>
      <c r="BA74" s="4">
        <v>27</v>
      </c>
      <c r="BB74" s="4">
        <v>15</v>
      </c>
      <c r="BC74" s="4">
        <v>19</v>
      </c>
      <c r="BD74" s="4">
        <v>12</v>
      </c>
      <c r="BE74" s="4">
        <v>8</v>
      </c>
      <c r="BF74" s="4">
        <v>7</v>
      </c>
      <c r="BG74" s="4">
        <v>7</v>
      </c>
      <c r="BH74" s="4">
        <v>36</v>
      </c>
      <c r="BI74" s="4">
        <v>30</v>
      </c>
      <c r="BJ74" s="4">
        <v>14</v>
      </c>
      <c r="BK74" s="4">
        <v>131</v>
      </c>
    </row>
    <row r="75" spans="1:63" s="1" customFormat="1" ht="9.9" customHeight="1" x14ac:dyDescent="0.2">
      <c r="B75" s="10" t="s">
        <v>28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</row>
    <row r="76" spans="1:63" s="1" customFormat="1" ht="9.9" customHeight="1" x14ac:dyDescent="0.2">
      <c r="A76" s="6" t="s">
        <v>20</v>
      </c>
      <c r="B76" s="10"/>
      <c r="C76" s="4">
        <v>63</v>
      </c>
      <c r="D76" s="4">
        <v>201</v>
      </c>
      <c r="E76" s="4">
        <v>72</v>
      </c>
      <c r="F76" s="4">
        <v>85354</v>
      </c>
      <c r="G76" s="4">
        <v>313</v>
      </c>
      <c r="H76" s="4">
        <v>510</v>
      </c>
      <c r="I76" s="4">
        <v>45</v>
      </c>
      <c r="J76" s="4">
        <v>73</v>
      </c>
      <c r="K76" s="4">
        <v>60</v>
      </c>
      <c r="L76" s="4">
        <v>14</v>
      </c>
      <c r="M76" s="4">
        <v>356</v>
      </c>
      <c r="N76" s="4">
        <v>9727</v>
      </c>
      <c r="O76" s="4">
        <v>614</v>
      </c>
      <c r="P76" s="4">
        <v>43</v>
      </c>
      <c r="Q76" s="4">
        <v>20071</v>
      </c>
      <c r="R76" s="4">
        <v>112</v>
      </c>
      <c r="S76" s="4">
        <v>189</v>
      </c>
      <c r="T76" s="4">
        <v>79</v>
      </c>
      <c r="U76" s="4">
        <v>104209</v>
      </c>
      <c r="V76" s="4">
        <v>721</v>
      </c>
      <c r="W76" s="4">
        <v>3699</v>
      </c>
      <c r="X76" s="4">
        <v>1079</v>
      </c>
      <c r="Y76" s="4">
        <v>1130</v>
      </c>
      <c r="Z76" s="4">
        <v>90</v>
      </c>
      <c r="AA76" s="4">
        <v>40</v>
      </c>
      <c r="AB76" s="4">
        <v>4390</v>
      </c>
      <c r="AC76" s="4">
        <v>273</v>
      </c>
      <c r="AD76" s="4">
        <v>505</v>
      </c>
      <c r="AE76" s="4">
        <v>109</v>
      </c>
      <c r="AF76" s="4">
        <v>16740</v>
      </c>
      <c r="AG76" s="4">
        <v>87</v>
      </c>
      <c r="AH76" s="4">
        <v>98</v>
      </c>
      <c r="AI76" s="4">
        <v>425</v>
      </c>
      <c r="AJ76" s="4">
        <v>123</v>
      </c>
      <c r="AK76" s="4">
        <v>47</v>
      </c>
      <c r="AL76" s="4">
        <v>22</v>
      </c>
      <c r="AM76" s="4">
        <v>116</v>
      </c>
      <c r="AN76" s="4">
        <v>2413</v>
      </c>
      <c r="AO76" s="4">
        <v>82</v>
      </c>
      <c r="AP76" s="4">
        <v>108</v>
      </c>
      <c r="AQ76" s="4">
        <v>85</v>
      </c>
      <c r="AR76" s="4">
        <v>66</v>
      </c>
      <c r="AS76" s="4">
        <v>16</v>
      </c>
      <c r="AT76" s="4">
        <v>9</v>
      </c>
      <c r="AU76" s="4">
        <v>19</v>
      </c>
      <c r="AV76" s="4">
        <v>22</v>
      </c>
      <c r="AW76" s="4">
        <v>80</v>
      </c>
      <c r="AX76" s="4">
        <v>35</v>
      </c>
      <c r="AY76" s="4">
        <v>13</v>
      </c>
      <c r="AZ76" s="4">
        <v>12</v>
      </c>
      <c r="BA76" s="4">
        <v>58</v>
      </c>
      <c r="BB76" s="4">
        <v>44</v>
      </c>
      <c r="BC76" s="4">
        <v>42</v>
      </c>
      <c r="BD76" s="4">
        <v>30</v>
      </c>
      <c r="BE76" s="4">
        <v>16</v>
      </c>
      <c r="BF76" s="4">
        <v>26</v>
      </c>
      <c r="BG76" s="4">
        <v>13</v>
      </c>
      <c r="BH76" s="4">
        <v>74</v>
      </c>
      <c r="BI76" s="4">
        <v>181</v>
      </c>
      <c r="BJ76" s="4">
        <v>63</v>
      </c>
      <c r="BK76" s="4">
        <v>228</v>
      </c>
    </row>
    <row r="77" spans="1:63" s="7" customFormat="1" ht="9.9" customHeight="1" x14ac:dyDescent="0.2">
      <c r="B77" s="11" t="s">
        <v>21</v>
      </c>
      <c r="C77" s="8">
        <f t="shared" ref="C77:AH77" si="12">C76/ 257009</f>
        <v>2.451276025353198E-4</v>
      </c>
      <c r="D77" s="8">
        <f t="shared" si="12"/>
        <v>7.8207377951744885E-4</v>
      </c>
      <c r="E77" s="8">
        <f t="shared" si="12"/>
        <v>2.8014583146893687E-4</v>
      </c>
      <c r="F77" s="8">
        <f t="shared" si="12"/>
        <v>0.33210510137777277</v>
      </c>
      <c r="G77" s="8">
        <f t="shared" si="12"/>
        <v>1.217856184024684E-3</v>
      </c>
      <c r="H77" s="8">
        <f t="shared" si="12"/>
        <v>1.9843663062383029E-3</v>
      </c>
      <c r="I77" s="8">
        <f t="shared" si="12"/>
        <v>1.7509114466808556E-4</v>
      </c>
      <c r="J77" s="8">
        <f t="shared" si="12"/>
        <v>2.8403674579489436E-4</v>
      </c>
      <c r="K77" s="8">
        <f t="shared" si="12"/>
        <v>2.334548595574474E-4</v>
      </c>
      <c r="L77" s="8">
        <f t="shared" si="12"/>
        <v>5.4472800563404396E-5</v>
      </c>
      <c r="M77" s="8">
        <f t="shared" si="12"/>
        <v>1.3851655000408547E-3</v>
      </c>
      <c r="N77" s="8">
        <f t="shared" si="12"/>
        <v>3.7846923648588181E-2</v>
      </c>
      <c r="O77" s="8">
        <f t="shared" si="12"/>
        <v>2.3890213961378784E-3</v>
      </c>
      <c r="P77" s="8">
        <f t="shared" si="12"/>
        <v>1.6730931601617065E-4</v>
      </c>
      <c r="Q77" s="8">
        <f t="shared" si="12"/>
        <v>7.8094541436292117E-2</v>
      </c>
      <c r="R77" s="8">
        <f t="shared" si="12"/>
        <v>4.3578240450723517E-4</v>
      </c>
      <c r="S77" s="8">
        <f t="shared" si="12"/>
        <v>7.3538280760595935E-4</v>
      </c>
      <c r="T77" s="8">
        <f t="shared" si="12"/>
        <v>3.0738223175063906E-4</v>
      </c>
      <c r="U77" s="8">
        <f t="shared" si="12"/>
        <v>0.40546829099370063</v>
      </c>
      <c r="V77" s="8">
        <f t="shared" si="12"/>
        <v>2.8053492290153262E-3</v>
      </c>
      <c r="W77" s="8">
        <f t="shared" si="12"/>
        <v>1.4392492091716632E-2</v>
      </c>
      <c r="X77" s="8">
        <f t="shared" si="12"/>
        <v>4.1982965577080956E-3</v>
      </c>
      <c r="Y77" s="8">
        <f t="shared" si="12"/>
        <v>4.3967331883319263E-3</v>
      </c>
      <c r="Z77" s="8">
        <f t="shared" si="12"/>
        <v>3.5018228933617111E-4</v>
      </c>
      <c r="AA77" s="8">
        <f t="shared" si="12"/>
        <v>1.5563657303829828E-4</v>
      </c>
      <c r="AB77" s="8">
        <f t="shared" si="12"/>
        <v>1.7081113890953237E-2</v>
      </c>
      <c r="AC77" s="8">
        <f t="shared" si="12"/>
        <v>1.0622196109863857E-3</v>
      </c>
      <c r="AD77" s="8">
        <f t="shared" si="12"/>
        <v>1.9649117346085157E-3</v>
      </c>
      <c r="AE77" s="8">
        <f t="shared" si="12"/>
        <v>4.241096615293628E-4</v>
      </c>
      <c r="AF77" s="8">
        <f t="shared" si="12"/>
        <v>6.5133905816527823E-2</v>
      </c>
      <c r="AG77" s="8">
        <f t="shared" si="12"/>
        <v>3.3850954635829874E-4</v>
      </c>
      <c r="AH77" s="8">
        <f t="shared" si="12"/>
        <v>3.8130960394383074E-4</v>
      </c>
      <c r="AI77" s="8">
        <f t="shared" ref="AI77:BK77" si="13">AI76/ 257009</f>
        <v>1.6536385885319192E-3</v>
      </c>
      <c r="AJ77" s="8">
        <f t="shared" si="13"/>
        <v>4.7858246209276717E-4</v>
      </c>
      <c r="AK77" s="8">
        <f t="shared" si="13"/>
        <v>1.8287297332000046E-4</v>
      </c>
      <c r="AL77" s="8">
        <f t="shared" si="13"/>
        <v>8.5600115171064045E-5</v>
      </c>
      <c r="AM77" s="8">
        <f t="shared" si="13"/>
        <v>4.5134606181106499E-4</v>
      </c>
      <c r="AN77" s="8">
        <f t="shared" si="13"/>
        <v>9.388776268535343E-3</v>
      </c>
      <c r="AO77" s="8">
        <f t="shared" si="13"/>
        <v>3.1905497472851143E-4</v>
      </c>
      <c r="AP77" s="8">
        <f t="shared" si="13"/>
        <v>4.202187472034053E-4</v>
      </c>
      <c r="AQ77" s="8">
        <f t="shared" si="13"/>
        <v>3.3072771770638381E-4</v>
      </c>
      <c r="AR77" s="8">
        <f t="shared" si="13"/>
        <v>2.5680034551319212E-4</v>
      </c>
      <c r="AS77" s="8">
        <f t="shared" si="13"/>
        <v>6.225462921531931E-5</v>
      </c>
      <c r="AT77" s="8">
        <f t="shared" si="13"/>
        <v>3.5018228933617109E-5</v>
      </c>
      <c r="AU77" s="8">
        <f t="shared" si="13"/>
        <v>7.3927372193191684E-5</v>
      </c>
      <c r="AV77" s="8">
        <f t="shared" si="13"/>
        <v>8.5600115171064045E-5</v>
      </c>
      <c r="AW77" s="8">
        <f t="shared" si="13"/>
        <v>3.1127314607659655E-4</v>
      </c>
      <c r="AX77" s="8">
        <f t="shared" si="13"/>
        <v>1.3618200140851099E-4</v>
      </c>
      <c r="AY77" s="8">
        <f t="shared" si="13"/>
        <v>5.0581886237446936E-5</v>
      </c>
      <c r="AZ77" s="8">
        <f t="shared" si="13"/>
        <v>4.6690971911489483E-5</v>
      </c>
      <c r="BA77" s="8">
        <f t="shared" si="13"/>
        <v>2.2567303090553249E-4</v>
      </c>
      <c r="BB77" s="8">
        <f t="shared" si="13"/>
        <v>1.7120023034212809E-4</v>
      </c>
      <c r="BC77" s="8">
        <f t="shared" si="13"/>
        <v>1.6341840169021318E-4</v>
      </c>
      <c r="BD77" s="8">
        <f t="shared" si="13"/>
        <v>1.167274297787237E-4</v>
      </c>
      <c r="BE77" s="8">
        <f t="shared" si="13"/>
        <v>6.225462921531931E-5</v>
      </c>
      <c r="BF77" s="8">
        <f t="shared" si="13"/>
        <v>1.0116377247489387E-4</v>
      </c>
      <c r="BG77" s="8">
        <f t="shared" si="13"/>
        <v>5.0581886237446936E-5</v>
      </c>
      <c r="BH77" s="8">
        <f t="shared" si="13"/>
        <v>2.879276601208518E-4</v>
      </c>
      <c r="BI77" s="8">
        <f t="shared" si="13"/>
        <v>7.0425549299829972E-4</v>
      </c>
      <c r="BJ77" s="8">
        <f t="shared" si="13"/>
        <v>2.451276025353198E-4</v>
      </c>
      <c r="BK77" s="8">
        <f t="shared" si="13"/>
        <v>8.871284663183001E-4</v>
      </c>
    </row>
    <row r="78" spans="1:63" s="1" customFormat="1" ht="5.0999999999999996" customHeight="1" x14ac:dyDescent="0.2">
      <c r="B78" s="12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</row>
    <row r="79" spans="1:63" s="1" customFormat="1" ht="9.9" customHeight="1" x14ac:dyDescent="0.2">
      <c r="A79" s="3" t="s">
        <v>54</v>
      </c>
      <c r="B79" s="1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</row>
    <row r="80" spans="1:63" s="1" customFormat="1" ht="9.9" customHeight="1" x14ac:dyDescent="0.2">
      <c r="B80" s="10" t="s">
        <v>34</v>
      </c>
      <c r="C80" s="4">
        <v>78</v>
      </c>
      <c r="D80" s="4">
        <v>320</v>
      </c>
      <c r="E80" s="4">
        <v>42</v>
      </c>
      <c r="F80" s="4">
        <v>77481</v>
      </c>
      <c r="G80" s="4">
        <v>446</v>
      </c>
      <c r="H80" s="4">
        <v>183</v>
      </c>
      <c r="I80" s="4">
        <v>54</v>
      </c>
      <c r="J80" s="4">
        <v>99</v>
      </c>
      <c r="K80" s="4">
        <v>41</v>
      </c>
      <c r="L80" s="4">
        <v>30</v>
      </c>
      <c r="M80" s="4">
        <v>243</v>
      </c>
      <c r="N80" s="4">
        <v>8114</v>
      </c>
      <c r="O80" s="4">
        <v>421</v>
      </c>
      <c r="P80" s="4">
        <v>41</v>
      </c>
      <c r="Q80" s="4">
        <v>10357</v>
      </c>
      <c r="R80" s="4">
        <v>111</v>
      </c>
      <c r="S80" s="4">
        <v>141</v>
      </c>
      <c r="T80" s="4">
        <v>69</v>
      </c>
      <c r="U80" s="4">
        <v>48833</v>
      </c>
      <c r="V80" s="4">
        <v>522</v>
      </c>
      <c r="W80" s="4">
        <v>2783</v>
      </c>
      <c r="X80" s="4">
        <v>1104</v>
      </c>
      <c r="Y80" s="4">
        <v>2844</v>
      </c>
      <c r="Z80" s="4">
        <v>287</v>
      </c>
      <c r="AA80" s="4">
        <v>83</v>
      </c>
      <c r="AB80" s="4">
        <v>15092</v>
      </c>
      <c r="AC80" s="4">
        <v>64</v>
      </c>
      <c r="AD80" s="4">
        <v>663</v>
      </c>
      <c r="AE80" s="4">
        <v>135</v>
      </c>
      <c r="AF80" s="4">
        <v>42546</v>
      </c>
      <c r="AG80" s="4">
        <v>174</v>
      </c>
      <c r="AH80" s="4">
        <v>145</v>
      </c>
      <c r="AI80" s="4">
        <v>500</v>
      </c>
      <c r="AJ80" s="4">
        <v>238</v>
      </c>
      <c r="AK80" s="4">
        <v>299</v>
      </c>
      <c r="AL80" s="4">
        <v>97</v>
      </c>
      <c r="AM80" s="4">
        <v>195</v>
      </c>
      <c r="AN80" s="4">
        <v>1666</v>
      </c>
      <c r="AO80" s="4">
        <v>62</v>
      </c>
      <c r="AP80" s="4">
        <v>192</v>
      </c>
      <c r="AQ80" s="4">
        <v>120</v>
      </c>
      <c r="AR80" s="4">
        <v>50</v>
      </c>
      <c r="AS80" s="4">
        <v>13</v>
      </c>
      <c r="AT80" s="4">
        <v>21</v>
      </c>
      <c r="AU80" s="4">
        <v>16</v>
      </c>
      <c r="AV80" s="4">
        <v>20</v>
      </c>
      <c r="AW80" s="4">
        <v>123</v>
      </c>
      <c r="AX80" s="4">
        <v>57</v>
      </c>
      <c r="AY80" s="4">
        <v>12</v>
      </c>
      <c r="AZ80" s="4">
        <v>20</v>
      </c>
      <c r="BA80" s="4">
        <v>59</v>
      </c>
      <c r="BB80" s="4">
        <v>104</v>
      </c>
      <c r="BC80" s="4">
        <v>62</v>
      </c>
      <c r="BD80" s="4">
        <v>75</v>
      </c>
      <c r="BE80" s="4">
        <v>19</v>
      </c>
      <c r="BF80" s="4">
        <v>8</v>
      </c>
      <c r="BG80" s="4">
        <v>12</v>
      </c>
      <c r="BH80" s="4">
        <v>135</v>
      </c>
      <c r="BI80" s="4">
        <v>62</v>
      </c>
      <c r="BJ80" s="4">
        <v>81</v>
      </c>
      <c r="BK80" s="4">
        <v>208</v>
      </c>
    </row>
    <row r="81" spans="1:63" s="1" customFormat="1" ht="9.9" customHeight="1" x14ac:dyDescent="0.2">
      <c r="A81" s="6" t="s">
        <v>20</v>
      </c>
      <c r="B81" s="10"/>
      <c r="C81" s="4">
        <v>78</v>
      </c>
      <c r="D81" s="4">
        <v>320</v>
      </c>
      <c r="E81" s="4">
        <v>42</v>
      </c>
      <c r="F81" s="4">
        <v>77481</v>
      </c>
      <c r="G81" s="4">
        <v>446</v>
      </c>
      <c r="H81" s="4">
        <v>183</v>
      </c>
      <c r="I81" s="4">
        <v>54</v>
      </c>
      <c r="J81" s="4">
        <v>99</v>
      </c>
      <c r="K81" s="4">
        <v>41</v>
      </c>
      <c r="L81" s="4">
        <v>30</v>
      </c>
      <c r="M81" s="4">
        <v>243</v>
      </c>
      <c r="N81" s="4">
        <v>8114</v>
      </c>
      <c r="O81" s="4">
        <v>421</v>
      </c>
      <c r="P81" s="4">
        <v>41</v>
      </c>
      <c r="Q81" s="4">
        <v>10357</v>
      </c>
      <c r="R81" s="4">
        <v>111</v>
      </c>
      <c r="S81" s="4">
        <v>141</v>
      </c>
      <c r="T81" s="4">
        <v>69</v>
      </c>
      <c r="U81" s="4">
        <v>48833</v>
      </c>
      <c r="V81" s="4">
        <v>522</v>
      </c>
      <c r="W81" s="4">
        <v>2783</v>
      </c>
      <c r="X81" s="4">
        <v>1104</v>
      </c>
      <c r="Y81" s="4">
        <v>2844</v>
      </c>
      <c r="Z81" s="4">
        <v>287</v>
      </c>
      <c r="AA81" s="4">
        <v>83</v>
      </c>
      <c r="AB81" s="4">
        <v>15092</v>
      </c>
      <c r="AC81" s="4">
        <v>64</v>
      </c>
      <c r="AD81" s="4">
        <v>663</v>
      </c>
      <c r="AE81" s="4">
        <v>135</v>
      </c>
      <c r="AF81" s="4">
        <v>42546</v>
      </c>
      <c r="AG81" s="4">
        <v>174</v>
      </c>
      <c r="AH81" s="4">
        <v>145</v>
      </c>
      <c r="AI81" s="4">
        <v>500</v>
      </c>
      <c r="AJ81" s="4">
        <v>238</v>
      </c>
      <c r="AK81" s="4">
        <v>299</v>
      </c>
      <c r="AL81" s="4">
        <v>97</v>
      </c>
      <c r="AM81" s="4">
        <v>195</v>
      </c>
      <c r="AN81" s="4">
        <v>1666</v>
      </c>
      <c r="AO81" s="4">
        <v>62</v>
      </c>
      <c r="AP81" s="4">
        <v>192</v>
      </c>
      <c r="AQ81" s="4">
        <v>120</v>
      </c>
      <c r="AR81" s="4">
        <v>50</v>
      </c>
      <c r="AS81" s="4">
        <v>13</v>
      </c>
      <c r="AT81" s="4">
        <v>21</v>
      </c>
      <c r="AU81" s="4">
        <v>16</v>
      </c>
      <c r="AV81" s="4">
        <v>20</v>
      </c>
      <c r="AW81" s="4">
        <v>123</v>
      </c>
      <c r="AX81" s="4">
        <v>57</v>
      </c>
      <c r="AY81" s="4">
        <v>12</v>
      </c>
      <c r="AZ81" s="4">
        <v>20</v>
      </c>
      <c r="BA81" s="4">
        <v>59</v>
      </c>
      <c r="BB81" s="4">
        <v>104</v>
      </c>
      <c r="BC81" s="4">
        <v>62</v>
      </c>
      <c r="BD81" s="4">
        <v>75</v>
      </c>
      <c r="BE81" s="4">
        <v>19</v>
      </c>
      <c r="BF81" s="4">
        <v>8</v>
      </c>
      <c r="BG81" s="4">
        <v>12</v>
      </c>
      <c r="BH81" s="4">
        <v>135</v>
      </c>
      <c r="BI81" s="4">
        <v>62</v>
      </c>
      <c r="BJ81" s="4">
        <v>81</v>
      </c>
      <c r="BK81" s="4">
        <v>208</v>
      </c>
    </row>
    <row r="82" spans="1:63" s="7" customFormat="1" ht="9.9" customHeight="1" x14ac:dyDescent="0.2">
      <c r="B82" s="11" t="s">
        <v>21</v>
      </c>
      <c r="C82" s="8">
        <f t="shared" ref="C82:AH82" si="14">C81/ 218962</f>
        <v>3.5622619449950218E-4</v>
      </c>
      <c r="D82" s="8">
        <f t="shared" si="14"/>
        <v>1.4614407979466756E-3</v>
      </c>
      <c r="E82" s="8">
        <f t="shared" si="14"/>
        <v>1.9181410473050118E-4</v>
      </c>
      <c r="F82" s="8">
        <f t="shared" si="14"/>
        <v>0.35385592020533241</v>
      </c>
      <c r="G82" s="8">
        <f t="shared" si="14"/>
        <v>2.0368831121381791E-3</v>
      </c>
      <c r="H82" s="8">
        <f t="shared" si="14"/>
        <v>8.3576145632575515E-4</v>
      </c>
      <c r="I82" s="8">
        <f t="shared" si="14"/>
        <v>2.466181346535015E-4</v>
      </c>
      <c r="J82" s="8">
        <f t="shared" si="14"/>
        <v>4.5213324686475278E-4</v>
      </c>
      <c r="K82" s="8">
        <f t="shared" si="14"/>
        <v>1.8724710223691783E-4</v>
      </c>
      <c r="L82" s="8">
        <f t="shared" si="14"/>
        <v>1.3701007480750084E-4</v>
      </c>
      <c r="M82" s="8">
        <f t="shared" si="14"/>
        <v>1.1097816059407568E-3</v>
      </c>
      <c r="N82" s="8">
        <f t="shared" si="14"/>
        <v>3.7056658232935392E-2</v>
      </c>
      <c r="O82" s="8">
        <f t="shared" si="14"/>
        <v>1.9227080497985951E-3</v>
      </c>
      <c r="P82" s="8">
        <f t="shared" si="14"/>
        <v>1.8724710223691783E-4</v>
      </c>
      <c r="Q82" s="8">
        <f t="shared" si="14"/>
        <v>4.7300444826042877E-2</v>
      </c>
      <c r="R82" s="8">
        <f t="shared" si="14"/>
        <v>5.0693727678775315E-4</v>
      </c>
      <c r="S82" s="8">
        <f t="shared" si="14"/>
        <v>6.4394735159525396E-4</v>
      </c>
      <c r="T82" s="8">
        <f t="shared" si="14"/>
        <v>3.1512317205725196E-4</v>
      </c>
      <c r="U82" s="8">
        <f t="shared" si="14"/>
        <v>0.22302043276915628</v>
      </c>
      <c r="V82" s="8">
        <f t="shared" si="14"/>
        <v>2.3839753016505149E-3</v>
      </c>
      <c r="W82" s="8">
        <f t="shared" si="14"/>
        <v>1.2709967939642495E-2</v>
      </c>
      <c r="X82" s="8">
        <f t="shared" si="14"/>
        <v>5.0419707529160314E-3</v>
      </c>
      <c r="Y82" s="8">
        <f t="shared" si="14"/>
        <v>1.298855509175108E-2</v>
      </c>
      <c r="Z82" s="8">
        <f t="shared" si="14"/>
        <v>1.3107297156584247E-3</v>
      </c>
      <c r="AA82" s="8">
        <f t="shared" si="14"/>
        <v>3.7906120696741899E-4</v>
      </c>
      <c r="AB82" s="8">
        <f t="shared" si="14"/>
        <v>6.8925201633160085E-2</v>
      </c>
      <c r="AC82" s="8">
        <f t="shared" si="14"/>
        <v>2.9228815958933516E-4</v>
      </c>
      <c r="AD82" s="8">
        <f t="shared" si="14"/>
        <v>3.0279226532457688E-3</v>
      </c>
      <c r="AE82" s="8">
        <f t="shared" si="14"/>
        <v>6.1654533663375378E-4</v>
      </c>
      <c r="AF82" s="8">
        <f t="shared" si="14"/>
        <v>0.19430768809199769</v>
      </c>
      <c r="AG82" s="8">
        <f t="shared" si="14"/>
        <v>7.9465843388350492E-4</v>
      </c>
      <c r="AH82" s="8">
        <f t="shared" si="14"/>
        <v>6.6221536156958738E-4</v>
      </c>
      <c r="AI82" s="8">
        <f t="shared" ref="AI82:BK82" si="15">AI81/ 218962</f>
        <v>2.2835012467916807E-3</v>
      </c>
      <c r="AJ82" s="8">
        <f t="shared" si="15"/>
        <v>1.08694659347284E-3</v>
      </c>
      <c r="AK82" s="8">
        <f t="shared" si="15"/>
        <v>1.3655337455814251E-3</v>
      </c>
      <c r="AL82" s="8">
        <f t="shared" si="15"/>
        <v>4.4299924187758607E-4</v>
      </c>
      <c r="AM82" s="8">
        <f t="shared" si="15"/>
        <v>8.9056548624875552E-4</v>
      </c>
      <c r="AN82" s="8">
        <f t="shared" si="15"/>
        <v>7.6086261543098803E-3</v>
      </c>
      <c r="AO82" s="8">
        <f t="shared" si="15"/>
        <v>2.8315415460216839E-4</v>
      </c>
      <c r="AP82" s="8">
        <f t="shared" si="15"/>
        <v>8.7686447876800537E-4</v>
      </c>
      <c r="AQ82" s="8">
        <f t="shared" si="15"/>
        <v>5.4804029923000337E-4</v>
      </c>
      <c r="AR82" s="8">
        <f t="shared" si="15"/>
        <v>2.2835012467916808E-4</v>
      </c>
      <c r="AS82" s="8">
        <f t="shared" si="15"/>
        <v>5.9371032416583697E-5</v>
      </c>
      <c r="AT82" s="8">
        <f t="shared" si="15"/>
        <v>9.5907052365250592E-5</v>
      </c>
      <c r="AU82" s="8">
        <f t="shared" si="15"/>
        <v>7.307203989733379E-5</v>
      </c>
      <c r="AV82" s="8">
        <f t="shared" si="15"/>
        <v>9.1340049871667224E-5</v>
      </c>
      <c r="AW82" s="8">
        <f t="shared" si="15"/>
        <v>5.6174130671075352E-4</v>
      </c>
      <c r="AX82" s="8">
        <f t="shared" si="15"/>
        <v>2.6031914213425159E-4</v>
      </c>
      <c r="AY82" s="8">
        <f t="shared" si="15"/>
        <v>5.4804029923000336E-5</v>
      </c>
      <c r="AZ82" s="8">
        <f t="shared" si="15"/>
        <v>9.1340049871667224E-5</v>
      </c>
      <c r="BA82" s="8">
        <f t="shared" si="15"/>
        <v>2.694531471214183E-4</v>
      </c>
      <c r="BB82" s="8">
        <f t="shared" si="15"/>
        <v>4.7496825933266958E-4</v>
      </c>
      <c r="BC82" s="8">
        <f t="shared" si="15"/>
        <v>2.8315415460216839E-4</v>
      </c>
      <c r="BD82" s="8">
        <f t="shared" si="15"/>
        <v>3.4252518701875209E-4</v>
      </c>
      <c r="BE82" s="8">
        <f t="shared" si="15"/>
        <v>8.6773047378083869E-5</v>
      </c>
      <c r="BF82" s="8">
        <f t="shared" si="15"/>
        <v>3.6536019948666895E-5</v>
      </c>
      <c r="BG82" s="8">
        <f t="shared" si="15"/>
        <v>5.4804029923000336E-5</v>
      </c>
      <c r="BH82" s="8">
        <f t="shared" si="15"/>
        <v>6.1654533663375378E-4</v>
      </c>
      <c r="BI82" s="8">
        <f t="shared" si="15"/>
        <v>2.8315415460216839E-4</v>
      </c>
      <c r="BJ82" s="8">
        <f t="shared" si="15"/>
        <v>3.6992720198025228E-4</v>
      </c>
      <c r="BK82" s="8">
        <f t="shared" si="15"/>
        <v>9.4993651866533916E-4</v>
      </c>
    </row>
    <row r="83" spans="1:63" s="1" customFormat="1" ht="5.0999999999999996" customHeight="1" x14ac:dyDescent="0.2">
      <c r="B83" s="12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</row>
    <row r="84" spans="1:63" s="1" customFormat="1" ht="9.9" customHeight="1" x14ac:dyDescent="0.2">
      <c r="A84" s="3" t="s">
        <v>55</v>
      </c>
      <c r="B84" s="12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</row>
    <row r="85" spans="1:63" s="1" customFormat="1" ht="9.9" customHeight="1" x14ac:dyDescent="0.2">
      <c r="B85" s="10" t="s">
        <v>50</v>
      </c>
      <c r="C85" s="4">
        <v>8</v>
      </c>
      <c r="D85" s="4">
        <v>39</v>
      </c>
      <c r="E85" s="4">
        <v>47</v>
      </c>
      <c r="F85" s="4">
        <v>16678</v>
      </c>
      <c r="G85" s="4">
        <v>82</v>
      </c>
      <c r="H85" s="4">
        <v>217</v>
      </c>
      <c r="I85" s="4">
        <v>14</v>
      </c>
      <c r="J85" s="4">
        <v>16</v>
      </c>
      <c r="K85" s="4">
        <v>12</v>
      </c>
      <c r="L85" s="4">
        <v>3</v>
      </c>
      <c r="M85" s="4">
        <v>30</v>
      </c>
      <c r="N85" s="4">
        <v>2339</v>
      </c>
      <c r="O85" s="4">
        <v>64</v>
      </c>
      <c r="P85" s="4">
        <v>16</v>
      </c>
      <c r="Q85" s="4">
        <v>2999</v>
      </c>
      <c r="R85" s="4">
        <v>53</v>
      </c>
      <c r="S85" s="4">
        <v>43</v>
      </c>
      <c r="T85" s="4">
        <v>23</v>
      </c>
      <c r="U85" s="4">
        <v>13143</v>
      </c>
      <c r="V85" s="4">
        <v>341</v>
      </c>
      <c r="W85" s="4">
        <v>483</v>
      </c>
      <c r="X85" s="4">
        <v>280</v>
      </c>
      <c r="Y85" s="4">
        <v>362</v>
      </c>
      <c r="Z85" s="4">
        <v>16</v>
      </c>
      <c r="AA85" s="4">
        <v>7</v>
      </c>
      <c r="AB85" s="4">
        <v>2611</v>
      </c>
      <c r="AC85" s="4">
        <v>268</v>
      </c>
      <c r="AD85" s="4">
        <v>89</v>
      </c>
      <c r="AE85" s="4">
        <v>57</v>
      </c>
      <c r="AF85" s="4">
        <v>8820</v>
      </c>
      <c r="AG85" s="4">
        <v>10</v>
      </c>
      <c r="AH85" s="4">
        <v>40</v>
      </c>
      <c r="AI85" s="4">
        <v>122</v>
      </c>
      <c r="AJ85" s="4">
        <v>52</v>
      </c>
      <c r="AK85" s="4">
        <v>25</v>
      </c>
      <c r="AL85" s="4">
        <v>18</v>
      </c>
      <c r="AM85" s="4">
        <v>18</v>
      </c>
      <c r="AN85" s="4">
        <v>357</v>
      </c>
      <c r="AO85" s="4">
        <v>29</v>
      </c>
      <c r="AP85" s="4">
        <v>28</v>
      </c>
      <c r="AQ85" s="4">
        <v>20</v>
      </c>
      <c r="AR85" s="4">
        <v>20</v>
      </c>
      <c r="AS85" s="4">
        <v>1</v>
      </c>
      <c r="AT85" s="4">
        <v>2</v>
      </c>
      <c r="AU85" s="4">
        <v>8</v>
      </c>
      <c r="AV85" s="4">
        <v>6</v>
      </c>
      <c r="AW85" s="4">
        <v>44</v>
      </c>
      <c r="AX85" s="4">
        <v>8</v>
      </c>
      <c r="AY85" s="4">
        <v>2</v>
      </c>
      <c r="AZ85" s="4">
        <v>4</v>
      </c>
      <c r="BA85" s="4">
        <v>7</v>
      </c>
      <c r="BB85" s="4">
        <v>7</v>
      </c>
      <c r="BC85" s="4">
        <v>8</v>
      </c>
      <c r="BD85" s="4">
        <v>19</v>
      </c>
      <c r="BE85" s="4">
        <v>4</v>
      </c>
      <c r="BF85" s="4">
        <v>4</v>
      </c>
      <c r="BG85" s="4">
        <v>5</v>
      </c>
      <c r="BH85" s="4">
        <v>29</v>
      </c>
      <c r="BI85" s="4">
        <v>45</v>
      </c>
      <c r="BJ85" s="4">
        <v>14</v>
      </c>
      <c r="BK85" s="4">
        <v>38</v>
      </c>
    </row>
    <row r="86" spans="1:63" s="1" customFormat="1" ht="9.9" customHeight="1" x14ac:dyDescent="0.2">
      <c r="B86" s="10" t="s">
        <v>32</v>
      </c>
      <c r="C86" s="4">
        <v>33</v>
      </c>
      <c r="D86" s="4">
        <v>120</v>
      </c>
      <c r="E86" s="4">
        <v>22</v>
      </c>
      <c r="F86" s="4">
        <v>70526</v>
      </c>
      <c r="G86" s="4">
        <v>265</v>
      </c>
      <c r="H86" s="4">
        <v>271</v>
      </c>
      <c r="I86" s="4">
        <v>60</v>
      </c>
      <c r="J86" s="4">
        <v>42</v>
      </c>
      <c r="K86" s="4">
        <v>27</v>
      </c>
      <c r="L86" s="4">
        <v>35</v>
      </c>
      <c r="M86" s="4">
        <v>656</v>
      </c>
      <c r="N86" s="4">
        <v>11015</v>
      </c>
      <c r="O86" s="4">
        <v>199</v>
      </c>
      <c r="P86" s="4">
        <v>31</v>
      </c>
      <c r="Q86" s="4">
        <v>12028</v>
      </c>
      <c r="R86" s="4">
        <v>62</v>
      </c>
      <c r="S86" s="4">
        <v>181</v>
      </c>
      <c r="T86" s="4">
        <v>64</v>
      </c>
      <c r="U86" s="4">
        <v>54758</v>
      </c>
      <c r="V86" s="4">
        <v>711</v>
      </c>
      <c r="W86" s="4">
        <v>1411</v>
      </c>
      <c r="X86" s="4">
        <v>798</v>
      </c>
      <c r="Y86" s="4">
        <v>765</v>
      </c>
      <c r="Z86" s="4">
        <v>106</v>
      </c>
      <c r="AA86" s="4">
        <v>36</v>
      </c>
      <c r="AB86" s="4">
        <v>11264</v>
      </c>
      <c r="AC86" s="4">
        <v>64</v>
      </c>
      <c r="AD86" s="4">
        <v>565</v>
      </c>
      <c r="AE86" s="4">
        <v>87</v>
      </c>
      <c r="AF86" s="4">
        <v>51890</v>
      </c>
      <c r="AG86" s="4">
        <v>212</v>
      </c>
      <c r="AH86" s="4">
        <v>130</v>
      </c>
      <c r="AI86" s="4">
        <v>470</v>
      </c>
      <c r="AJ86" s="4">
        <v>177</v>
      </c>
      <c r="AK86" s="4">
        <v>105</v>
      </c>
      <c r="AL86" s="4">
        <v>31</v>
      </c>
      <c r="AM86" s="4">
        <v>168</v>
      </c>
      <c r="AN86" s="4">
        <v>811</v>
      </c>
      <c r="AO86" s="4">
        <v>54</v>
      </c>
      <c r="AP86" s="4">
        <v>115</v>
      </c>
      <c r="AQ86" s="4">
        <v>72</v>
      </c>
      <c r="AR86" s="4">
        <v>56</v>
      </c>
      <c r="AS86" s="4">
        <v>5</v>
      </c>
      <c r="AT86" s="4">
        <v>14</v>
      </c>
      <c r="AU86" s="4">
        <v>29</v>
      </c>
      <c r="AV86" s="4">
        <v>32</v>
      </c>
      <c r="AW86" s="4">
        <v>188</v>
      </c>
      <c r="AX86" s="4">
        <v>64</v>
      </c>
      <c r="AY86" s="4">
        <v>9</v>
      </c>
      <c r="AZ86" s="4">
        <v>8</v>
      </c>
      <c r="BA86" s="4">
        <v>52</v>
      </c>
      <c r="BB86" s="4">
        <v>42</v>
      </c>
      <c r="BC86" s="4">
        <v>25</v>
      </c>
      <c r="BD86" s="4">
        <v>44</v>
      </c>
      <c r="BE86" s="4">
        <v>15</v>
      </c>
      <c r="BF86" s="4">
        <v>43</v>
      </c>
      <c r="BG86" s="4">
        <v>7</v>
      </c>
      <c r="BH86" s="4">
        <v>97</v>
      </c>
      <c r="BI86" s="4">
        <v>52</v>
      </c>
      <c r="BJ86" s="4">
        <v>21</v>
      </c>
      <c r="BK86" s="4">
        <v>99</v>
      </c>
    </row>
    <row r="87" spans="1:63" s="1" customFormat="1" ht="9.9" customHeight="1" x14ac:dyDescent="0.2">
      <c r="A87" s="6" t="s">
        <v>20</v>
      </c>
      <c r="B87" s="10"/>
      <c r="C87" s="4">
        <v>41</v>
      </c>
      <c r="D87" s="4">
        <v>159</v>
      </c>
      <c r="E87" s="4">
        <v>69</v>
      </c>
      <c r="F87" s="4">
        <v>87204</v>
      </c>
      <c r="G87" s="4">
        <v>347</v>
      </c>
      <c r="H87" s="4">
        <v>488</v>
      </c>
      <c r="I87" s="4">
        <v>74</v>
      </c>
      <c r="J87" s="4">
        <v>58</v>
      </c>
      <c r="K87" s="4">
        <v>39</v>
      </c>
      <c r="L87" s="4">
        <v>38</v>
      </c>
      <c r="M87" s="4">
        <v>686</v>
      </c>
      <c r="N87" s="4">
        <v>13354</v>
      </c>
      <c r="O87" s="4">
        <v>263</v>
      </c>
      <c r="P87" s="4">
        <v>47</v>
      </c>
      <c r="Q87" s="4">
        <v>15027</v>
      </c>
      <c r="R87" s="4">
        <v>115</v>
      </c>
      <c r="S87" s="4">
        <v>224</v>
      </c>
      <c r="T87" s="4">
        <v>87</v>
      </c>
      <c r="U87" s="4">
        <v>67901</v>
      </c>
      <c r="V87" s="4">
        <v>1052</v>
      </c>
      <c r="W87" s="4">
        <v>1894</v>
      </c>
      <c r="X87" s="4">
        <v>1078</v>
      </c>
      <c r="Y87" s="4">
        <v>1127</v>
      </c>
      <c r="Z87" s="4">
        <v>122</v>
      </c>
      <c r="AA87" s="4">
        <v>43</v>
      </c>
      <c r="AB87" s="4">
        <v>13875</v>
      </c>
      <c r="AC87" s="4">
        <v>332</v>
      </c>
      <c r="AD87" s="4">
        <v>654</v>
      </c>
      <c r="AE87" s="4">
        <v>144</v>
      </c>
      <c r="AF87" s="4">
        <v>60710</v>
      </c>
      <c r="AG87" s="4">
        <v>222</v>
      </c>
      <c r="AH87" s="4">
        <v>170</v>
      </c>
      <c r="AI87" s="4">
        <v>592</v>
      </c>
      <c r="AJ87" s="4">
        <v>229</v>
      </c>
      <c r="AK87" s="4">
        <v>130</v>
      </c>
      <c r="AL87" s="4">
        <v>49</v>
      </c>
      <c r="AM87" s="4">
        <v>186</v>
      </c>
      <c r="AN87" s="4">
        <v>1168</v>
      </c>
      <c r="AO87" s="4">
        <v>83</v>
      </c>
      <c r="AP87" s="4">
        <v>143</v>
      </c>
      <c r="AQ87" s="4">
        <v>92</v>
      </c>
      <c r="AR87" s="4">
        <v>76</v>
      </c>
      <c r="AS87" s="4">
        <v>6</v>
      </c>
      <c r="AT87" s="4">
        <v>16</v>
      </c>
      <c r="AU87" s="4">
        <v>37</v>
      </c>
      <c r="AV87" s="4">
        <v>38</v>
      </c>
      <c r="AW87" s="4">
        <v>232</v>
      </c>
      <c r="AX87" s="4">
        <v>72</v>
      </c>
      <c r="AY87" s="4">
        <v>11</v>
      </c>
      <c r="AZ87" s="4">
        <v>12</v>
      </c>
      <c r="BA87" s="4">
        <v>59</v>
      </c>
      <c r="BB87" s="4">
        <v>49</v>
      </c>
      <c r="BC87" s="4">
        <v>33</v>
      </c>
      <c r="BD87" s="4">
        <v>63</v>
      </c>
      <c r="BE87" s="4">
        <v>19</v>
      </c>
      <c r="BF87" s="4">
        <v>47</v>
      </c>
      <c r="BG87" s="4">
        <v>12</v>
      </c>
      <c r="BH87" s="4">
        <v>126</v>
      </c>
      <c r="BI87" s="4">
        <v>97</v>
      </c>
      <c r="BJ87" s="4">
        <v>35</v>
      </c>
      <c r="BK87" s="4">
        <v>137</v>
      </c>
    </row>
    <row r="88" spans="1:63" s="7" customFormat="1" ht="9.9" customHeight="1" x14ac:dyDescent="0.2">
      <c r="B88" s="11" t="s">
        <v>21</v>
      </c>
      <c r="C88" s="8">
        <f t="shared" ref="C88:AH88" si="16">C87/ 272054</f>
        <v>1.5070537466826438E-4</v>
      </c>
      <c r="D88" s="8">
        <f t="shared" si="16"/>
        <v>5.8444279444522045E-4</v>
      </c>
      <c r="E88" s="8">
        <f t="shared" si="16"/>
        <v>2.5362611834415225E-4</v>
      </c>
      <c r="F88" s="8">
        <f t="shared" si="16"/>
        <v>0.32053930469686165</v>
      </c>
      <c r="G88" s="8">
        <f t="shared" si="16"/>
        <v>1.2754820734118962E-3</v>
      </c>
      <c r="H88" s="8">
        <f t="shared" si="16"/>
        <v>1.793761532636903E-3</v>
      </c>
      <c r="I88" s="8">
        <f t="shared" si="16"/>
        <v>2.7200482257198937E-4</v>
      </c>
      <c r="J88" s="8">
        <f t="shared" si="16"/>
        <v>2.131929690429106E-4</v>
      </c>
      <c r="K88" s="8">
        <f t="shared" si="16"/>
        <v>1.4335389297712953E-4</v>
      </c>
      <c r="L88" s="8">
        <f t="shared" si="16"/>
        <v>1.3967815213156211E-4</v>
      </c>
      <c r="M88" s="8">
        <f t="shared" si="16"/>
        <v>2.5215582200592531E-3</v>
      </c>
      <c r="N88" s="8">
        <f t="shared" si="16"/>
        <v>4.9085843251707381E-2</v>
      </c>
      <c r="O88" s="8">
        <f t="shared" si="16"/>
        <v>9.6671984238423257E-4</v>
      </c>
      <c r="P88" s="8">
        <f t="shared" si="16"/>
        <v>1.7275981974166894E-4</v>
      </c>
      <c r="Q88" s="8">
        <f t="shared" si="16"/>
        <v>5.5235357686341684E-2</v>
      </c>
      <c r="R88" s="8">
        <f t="shared" si="16"/>
        <v>4.2271019724025378E-4</v>
      </c>
      <c r="S88" s="8">
        <f t="shared" si="16"/>
        <v>8.2336594940710301E-4</v>
      </c>
      <c r="T88" s="8">
        <f t="shared" si="16"/>
        <v>3.1978945356436587E-4</v>
      </c>
      <c r="U88" s="8">
        <f t="shared" si="16"/>
        <v>0.24958647915487367</v>
      </c>
      <c r="V88" s="8">
        <f t="shared" si="16"/>
        <v>3.8668793695369303E-3</v>
      </c>
      <c r="W88" s="8">
        <f t="shared" si="16"/>
        <v>6.9618531615047016E-3</v>
      </c>
      <c r="X88" s="8">
        <f t="shared" si="16"/>
        <v>3.9624486315216834E-3</v>
      </c>
      <c r="Y88" s="8">
        <f t="shared" si="16"/>
        <v>4.1425599329544868E-3</v>
      </c>
      <c r="Z88" s="8">
        <f t="shared" si="16"/>
        <v>4.4844038315922574E-4</v>
      </c>
      <c r="AA88" s="8">
        <f t="shared" si="16"/>
        <v>1.5805685635939922E-4</v>
      </c>
      <c r="AB88" s="8">
        <f t="shared" si="16"/>
        <v>5.1000904232248012E-2</v>
      </c>
      <c r="AC88" s="8">
        <f t="shared" si="16"/>
        <v>1.2203459607283847E-3</v>
      </c>
      <c r="AD88" s="8">
        <f t="shared" si="16"/>
        <v>2.4039345130010955E-3</v>
      </c>
      <c r="AE88" s="8">
        <f t="shared" si="16"/>
        <v>5.2930668176170905E-4</v>
      </c>
      <c r="AF88" s="8">
        <f t="shared" si="16"/>
        <v>0.22315422673439833</v>
      </c>
      <c r="AG88" s="8">
        <f t="shared" si="16"/>
        <v>8.1601446771596817E-4</v>
      </c>
      <c r="AH88" s="8">
        <f t="shared" si="16"/>
        <v>6.2487594374646205E-4</v>
      </c>
      <c r="AI88" s="8">
        <f t="shared" ref="AI88:BK88" si="17">AI87/ 272054</f>
        <v>2.176038580575915E-3</v>
      </c>
      <c r="AJ88" s="8">
        <f t="shared" si="17"/>
        <v>8.4174465363494007E-4</v>
      </c>
      <c r="AK88" s="8">
        <f t="shared" si="17"/>
        <v>4.7784630992376512E-4</v>
      </c>
      <c r="AL88" s="8">
        <f t="shared" si="17"/>
        <v>1.8011130143280379E-4</v>
      </c>
      <c r="AM88" s="8">
        <f t="shared" si="17"/>
        <v>6.8368779727554093E-4</v>
      </c>
      <c r="AN88" s="8">
        <f t="shared" si="17"/>
        <v>4.2932653076227512E-3</v>
      </c>
      <c r="AO88" s="8">
        <f t="shared" si="17"/>
        <v>3.0508649018209618E-4</v>
      </c>
      <c r="AP88" s="8">
        <f t="shared" si="17"/>
        <v>5.2563094091614168E-4</v>
      </c>
      <c r="AQ88" s="8">
        <f t="shared" si="17"/>
        <v>3.3816815779220304E-4</v>
      </c>
      <c r="AR88" s="8">
        <f t="shared" si="17"/>
        <v>2.7935630426312422E-4</v>
      </c>
      <c r="AS88" s="8">
        <f t="shared" si="17"/>
        <v>2.2054445073404546E-5</v>
      </c>
      <c r="AT88" s="8">
        <f t="shared" si="17"/>
        <v>5.8811853529078785E-5</v>
      </c>
      <c r="AU88" s="8">
        <f t="shared" si="17"/>
        <v>1.3600241128599469E-4</v>
      </c>
      <c r="AV88" s="8">
        <f t="shared" si="17"/>
        <v>1.3967815213156211E-4</v>
      </c>
      <c r="AW88" s="8">
        <f t="shared" si="17"/>
        <v>8.527718761716424E-4</v>
      </c>
      <c r="AX88" s="8">
        <f t="shared" si="17"/>
        <v>2.6465334088085452E-4</v>
      </c>
      <c r="AY88" s="8">
        <f t="shared" si="17"/>
        <v>4.0433149301241662E-5</v>
      </c>
      <c r="AZ88" s="8">
        <f t="shared" si="17"/>
        <v>4.4108890146809092E-5</v>
      </c>
      <c r="BA88" s="8">
        <f t="shared" si="17"/>
        <v>2.1686870988847802E-4</v>
      </c>
      <c r="BB88" s="8">
        <f t="shared" si="17"/>
        <v>1.8011130143280379E-4</v>
      </c>
      <c r="BC88" s="8">
        <f t="shared" si="17"/>
        <v>1.2129944790372499E-4</v>
      </c>
      <c r="BD88" s="8">
        <f t="shared" si="17"/>
        <v>2.3157167327074772E-4</v>
      </c>
      <c r="BE88" s="8">
        <f t="shared" si="17"/>
        <v>6.9839076065781054E-5</v>
      </c>
      <c r="BF88" s="8">
        <f t="shared" si="17"/>
        <v>1.7275981974166894E-4</v>
      </c>
      <c r="BG88" s="8">
        <f t="shared" si="17"/>
        <v>4.4108890146809092E-5</v>
      </c>
      <c r="BH88" s="8">
        <f t="shared" si="17"/>
        <v>4.6314334654149543E-4</v>
      </c>
      <c r="BI88" s="8">
        <f t="shared" si="17"/>
        <v>3.5654686202004016E-4</v>
      </c>
      <c r="BJ88" s="8">
        <f t="shared" si="17"/>
        <v>1.2865092959485984E-4</v>
      </c>
      <c r="BK88" s="8">
        <f t="shared" si="17"/>
        <v>5.0357649584273714E-4</v>
      </c>
    </row>
    <row r="89" spans="1:63" s="1" customFormat="1" ht="5.0999999999999996" customHeight="1" x14ac:dyDescent="0.2">
      <c r="B89" s="12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</row>
    <row r="90" spans="1:63" s="1" customFormat="1" ht="9.9" customHeight="1" x14ac:dyDescent="0.2">
      <c r="A90" s="3" t="s">
        <v>56</v>
      </c>
      <c r="B90" s="12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</row>
    <row r="91" spans="1:63" s="1" customFormat="1" ht="9.9" customHeight="1" x14ac:dyDescent="0.2">
      <c r="B91" s="10" t="s">
        <v>50</v>
      </c>
      <c r="C91" s="4">
        <v>25</v>
      </c>
      <c r="D91" s="4">
        <v>218</v>
      </c>
      <c r="E91" s="4">
        <v>84</v>
      </c>
      <c r="F91" s="4">
        <v>32670</v>
      </c>
      <c r="G91" s="4">
        <v>205</v>
      </c>
      <c r="H91" s="4">
        <v>254</v>
      </c>
      <c r="I91" s="4">
        <v>27</v>
      </c>
      <c r="J91" s="4">
        <v>39</v>
      </c>
      <c r="K91" s="4">
        <v>40</v>
      </c>
      <c r="L91" s="4">
        <v>19</v>
      </c>
      <c r="M91" s="4">
        <v>120</v>
      </c>
      <c r="N91" s="4">
        <v>5169</v>
      </c>
      <c r="O91" s="4">
        <v>159</v>
      </c>
      <c r="P91" s="4">
        <v>16</v>
      </c>
      <c r="Q91" s="4">
        <v>5327</v>
      </c>
      <c r="R91" s="4">
        <v>156</v>
      </c>
      <c r="S91" s="4">
        <v>582</v>
      </c>
      <c r="T91" s="4">
        <v>76</v>
      </c>
      <c r="U91" s="4">
        <v>26127</v>
      </c>
      <c r="V91" s="4">
        <v>937</v>
      </c>
      <c r="W91" s="4">
        <v>810</v>
      </c>
      <c r="X91" s="4">
        <v>613</v>
      </c>
      <c r="Y91" s="4">
        <v>726</v>
      </c>
      <c r="Z91" s="4">
        <v>62</v>
      </c>
      <c r="AA91" s="4">
        <v>45</v>
      </c>
      <c r="AB91" s="4">
        <v>4600</v>
      </c>
      <c r="AC91" s="4">
        <v>258</v>
      </c>
      <c r="AD91" s="4">
        <v>457</v>
      </c>
      <c r="AE91" s="4">
        <v>193</v>
      </c>
      <c r="AF91" s="4">
        <v>18840</v>
      </c>
      <c r="AG91" s="4">
        <v>18</v>
      </c>
      <c r="AH91" s="4">
        <v>86</v>
      </c>
      <c r="AI91" s="4">
        <v>256</v>
      </c>
      <c r="AJ91" s="4">
        <v>126</v>
      </c>
      <c r="AK91" s="4">
        <v>43</v>
      </c>
      <c r="AL91" s="4">
        <v>34</v>
      </c>
      <c r="AM91" s="4">
        <v>97</v>
      </c>
      <c r="AN91" s="4">
        <v>727</v>
      </c>
      <c r="AO91" s="4">
        <v>43</v>
      </c>
      <c r="AP91" s="4">
        <v>67</v>
      </c>
      <c r="AQ91" s="4">
        <v>50</v>
      </c>
      <c r="AR91" s="4">
        <v>22</v>
      </c>
      <c r="AS91" s="4">
        <v>4</v>
      </c>
      <c r="AT91" s="4">
        <v>3</v>
      </c>
      <c r="AU91" s="4">
        <v>11</v>
      </c>
      <c r="AV91" s="4">
        <v>19</v>
      </c>
      <c r="AW91" s="4">
        <v>82</v>
      </c>
      <c r="AX91" s="4">
        <v>28</v>
      </c>
      <c r="AY91" s="4">
        <v>5</v>
      </c>
      <c r="AZ91" s="4">
        <v>10</v>
      </c>
      <c r="BA91" s="4">
        <v>14</v>
      </c>
      <c r="BB91" s="4">
        <v>25</v>
      </c>
      <c r="BC91" s="4">
        <v>26</v>
      </c>
      <c r="BD91" s="4">
        <v>14</v>
      </c>
      <c r="BE91" s="4">
        <v>10</v>
      </c>
      <c r="BF91" s="4">
        <v>22</v>
      </c>
      <c r="BG91" s="4">
        <v>11</v>
      </c>
      <c r="BH91" s="4">
        <v>95</v>
      </c>
      <c r="BI91" s="4">
        <v>71</v>
      </c>
      <c r="BJ91" s="4">
        <v>29</v>
      </c>
      <c r="BK91" s="4">
        <v>113</v>
      </c>
    </row>
    <row r="92" spans="1:63" s="1" customFormat="1" ht="9.9" customHeight="1" x14ac:dyDescent="0.2">
      <c r="B92" s="10" t="s">
        <v>57</v>
      </c>
      <c r="C92" s="4">
        <v>25</v>
      </c>
      <c r="D92" s="4">
        <v>122</v>
      </c>
      <c r="E92" s="4">
        <v>24</v>
      </c>
      <c r="F92" s="4">
        <v>27929</v>
      </c>
      <c r="G92" s="4">
        <v>236</v>
      </c>
      <c r="H92" s="4">
        <v>18</v>
      </c>
      <c r="I92" s="4">
        <v>29</v>
      </c>
      <c r="J92" s="4">
        <v>48</v>
      </c>
      <c r="K92" s="4">
        <v>45</v>
      </c>
      <c r="L92" s="4">
        <v>16</v>
      </c>
      <c r="M92" s="4">
        <v>115</v>
      </c>
      <c r="N92" s="4">
        <v>7022</v>
      </c>
      <c r="O92" s="4">
        <v>97</v>
      </c>
      <c r="P92" s="4">
        <v>25</v>
      </c>
      <c r="Q92" s="4">
        <v>4623</v>
      </c>
      <c r="R92" s="4">
        <v>61</v>
      </c>
      <c r="S92" s="4">
        <v>238</v>
      </c>
      <c r="T92" s="4">
        <v>83</v>
      </c>
      <c r="U92" s="4">
        <v>23918</v>
      </c>
      <c r="V92" s="4">
        <v>347</v>
      </c>
      <c r="W92" s="4">
        <v>558</v>
      </c>
      <c r="X92" s="4">
        <v>256</v>
      </c>
      <c r="Y92" s="4">
        <v>671</v>
      </c>
      <c r="Z92" s="4">
        <v>79</v>
      </c>
      <c r="AA92" s="4">
        <v>29</v>
      </c>
      <c r="AB92" s="4">
        <v>3884</v>
      </c>
      <c r="AC92" s="4">
        <v>13</v>
      </c>
      <c r="AD92" s="4">
        <v>243</v>
      </c>
      <c r="AE92" s="4">
        <v>244</v>
      </c>
      <c r="AF92" s="4">
        <v>19015</v>
      </c>
      <c r="AG92" s="4">
        <v>18</v>
      </c>
      <c r="AH92" s="4">
        <v>81</v>
      </c>
      <c r="AI92" s="4">
        <v>386</v>
      </c>
      <c r="AJ92" s="4">
        <v>192</v>
      </c>
      <c r="AK92" s="4">
        <v>70</v>
      </c>
      <c r="AL92" s="4">
        <v>44</v>
      </c>
      <c r="AM92" s="4">
        <v>124</v>
      </c>
      <c r="AN92" s="4">
        <v>546</v>
      </c>
      <c r="AO92" s="4">
        <v>52</v>
      </c>
      <c r="AP92" s="4">
        <v>74</v>
      </c>
      <c r="AQ92" s="4">
        <v>54</v>
      </c>
      <c r="AR92" s="4">
        <v>26</v>
      </c>
      <c r="AS92" s="4">
        <v>7</v>
      </c>
      <c r="AT92" s="4">
        <v>4</v>
      </c>
      <c r="AU92" s="4">
        <v>11</v>
      </c>
      <c r="AV92" s="4">
        <v>28</v>
      </c>
      <c r="AW92" s="4">
        <v>71</v>
      </c>
      <c r="AX92" s="4">
        <v>31</v>
      </c>
      <c r="AY92" s="4">
        <v>8</v>
      </c>
      <c r="AZ92" s="4">
        <v>11</v>
      </c>
      <c r="BA92" s="4">
        <v>14</v>
      </c>
      <c r="BB92" s="4">
        <v>25</v>
      </c>
      <c r="BC92" s="4">
        <v>12</v>
      </c>
      <c r="BD92" s="4">
        <v>22</v>
      </c>
      <c r="BE92" s="4">
        <v>11</v>
      </c>
      <c r="BF92" s="4">
        <v>17</v>
      </c>
      <c r="BG92" s="4">
        <v>7</v>
      </c>
      <c r="BH92" s="4">
        <v>79</v>
      </c>
      <c r="BI92" s="4">
        <v>42</v>
      </c>
      <c r="BJ92" s="4">
        <v>13</v>
      </c>
      <c r="BK92" s="4">
        <v>111</v>
      </c>
    </row>
    <row r="93" spans="1:63" s="1" customFormat="1" ht="9.9" customHeight="1" x14ac:dyDescent="0.2">
      <c r="A93" s="6" t="s">
        <v>20</v>
      </c>
      <c r="B93" s="10"/>
      <c r="C93" s="4">
        <v>50</v>
      </c>
      <c r="D93" s="4">
        <v>340</v>
      </c>
      <c r="E93" s="4">
        <v>108</v>
      </c>
      <c r="F93" s="4">
        <v>60599</v>
      </c>
      <c r="G93" s="4">
        <v>441</v>
      </c>
      <c r="H93" s="4">
        <v>272</v>
      </c>
      <c r="I93" s="4">
        <v>56</v>
      </c>
      <c r="J93" s="4">
        <v>87</v>
      </c>
      <c r="K93" s="4">
        <v>85</v>
      </c>
      <c r="L93" s="4">
        <v>35</v>
      </c>
      <c r="M93" s="4">
        <v>235</v>
      </c>
      <c r="N93" s="4">
        <v>12191</v>
      </c>
      <c r="O93" s="4">
        <v>256</v>
      </c>
      <c r="P93" s="4">
        <v>41</v>
      </c>
      <c r="Q93" s="4">
        <v>9950</v>
      </c>
      <c r="R93" s="4">
        <v>217</v>
      </c>
      <c r="S93" s="4">
        <v>820</v>
      </c>
      <c r="T93" s="4">
        <v>159</v>
      </c>
      <c r="U93" s="4">
        <v>50045</v>
      </c>
      <c r="V93" s="4">
        <v>1284</v>
      </c>
      <c r="W93" s="4">
        <v>1368</v>
      </c>
      <c r="X93" s="4">
        <v>869</v>
      </c>
      <c r="Y93" s="4">
        <v>1397</v>
      </c>
      <c r="Z93" s="4">
        <v>141</v>
      </c>
      <c r="AA93" s="4">
        <v>74</v>
      </c>
      <c r="AB93" s="4">
        <v>8484</v>
      </c>
      <c r="AC93" s="4">
        <v>271</v>
      </c>
      <c r="AD93" s="4">
        <v>700</v>
      </c>
      <c r="AE93" s="4">
        <v>437</v>
      </c>
      <c r="AF93" s="4">
        <v>37855</v>
      </c>
      <c r="AG93" s="4">
        <v>36</v>
      </c>
      <c r="AH93" s="4">
        <v>167</v>
      </c>
      <c r="AI93" s="4">
        <v>642</v>
      </c>
      <c r="AJ93" s="4">
        <v>318</v>
      </c>
      <c r="AK93" s="4">
        <v>113</v>
      </c>
      <c r="AL93" s="4">
        <v>78</v>
      </c>
      <c r="AM93" s="4">
        <v>221</v>
      </c>
      <c r="AN93" s="4">
        <v>1273</v>
      </c>
      <c r="AO93" s="4">
        <v>95</v>
      </c>
      <c r="AP93" s="4">
        <v>141</v>
      </c>
      <c r="AQ93" s="4">
        <v>104</v>
      </c>
      <c r="AR93" s="4">
        <v>48</v>
      </c>
      <c r="AS93" s="4">
        <v>11</v>
      </c>
      <c r="AT93" s="4">
        <v>7</v>
      </c>
      <c r="AU93" s="4">
        <v>22</v>
      </c>
      <c r="AV93" s="4">
        <v>47</v>
      </c>
      <c r="AW93" s="4">
        <v>153</v>
      </c>
      <c r="AX93" s="4">
        <v>59</v>
      </c>
      <c r="AY93" s="4">
        <v>13</v>
      </c>
      <c r="AZ93" s="4">
        <v>21</v>
      </c>
      <c r="BA93" s="4">
        <v>28</v>
      </c>
      <c r="BB93" s="4">
        <v>50</v>
      </c>
      <c r="BC93" s="4">
        <v>38</v>
      </c>
      <c r="BD93" s="4">
        <v>36</v>
      </c>
      <c r="BE93" s="4">
        <v>21</v>
      </c>
      <c r="BF93" s="4">
        <v>39</v>
      </c>
      <c r="BG93" s="4">
        <v>18</v>
      </c>
      <c r="BH93" s="4">
        <v>174</v>
      </c>
      <c r="BI93" s="4">
        <v>113</v>
      </c>
      <c r="BJ93" s="4">
        <v>42</v>
      </c>
      <c r="BK93" s="4">
        <v>224</v>
      </c>
    </row>
    <row r="94" spans="1:63" s="7" customFormat="1" ht="9.9" customHeight="1" x14ac:dyDescent="0.2">
      <c r="B94" s="11" t="s">
        <v>21</v>
      </c>
      <c r="C94" s="8">
        <f t="shared" ref="C94:AH94" si="18">C93/ 193552</f>
        <v>2.5832851120112423E-4</v>
      </c>
      <c r="D94" s="8">
        <f t="shared" si="18"/>
        <v>1.7566338761676448E-3</v>
      </c>
      <c r="E94" s="8">
        <f t="shared" si="18"/>
        <v>5.5798958419442835E-4</v>
      </c>
      <c r="F94" s="8">
        <f t="shared" si="18"/>
        <v>0.31308898900553855</v>
      </c>
      <c r="G94" s="8">
        <f t="shared" si="18"/>
        <v>2.2784574687939158E-3</v>
      </c>
      <c r="H94" s="8">
        <f t="shared" si="18"/>
        <v>1.4053071009341158E-3</v>
      </c>
      <c r="I94" s="8">
        <f t="shared" si="18"/>
        <v>2.8932793254525914E-4</v>
      </c>
      <c r="J94" s="8">
        <f t="shared" si="18"/>
        <v>4.4949160948995617E-4</v>
      </c>
      <c r="K94" s="8">
        <f t="shared" si="18"/>
        <v>4.391584690419112E-4</v>
      </c>
      <c r="L94" s="8">
        <f t="shared" si="18"/>
        <v>1.8082995784078696E-4</v>
      </c>
      <c r="M94" s="8">
        <f t="shared" si="18"/>
        <v>1.2141440026452838E-3</v>
      </c>
      <c r="N94" s="8">
        <f t="shared" si="18"/>
        <v>6.298565760105812E-2</v>
      </c>
      <c r="O94" s="8">
        <f t="shared" si="18"/>
        <v>1.3226419773497561E-3</v>
      </c>
      <c r="P94" s="8">
        <f t="shared" si="18"/>
        <v>2.1182937918492187E-4</v>
      </c>
      <c r="Q94" s="8">
        <f t="shared" si="18"/>
        <v>5.1407373729023723E-2</v>
      </c>
      <c r="R94" s="8">
        <f t="shared" si="18"/>
        <v>1.1211457386128792E-3</v>
      </c>
      <c r="S94" s="8">
        <f t="shared" si="18"/>
        <v>4.2365875836984377E-3</v>
      </c>
      <c r="T94" s="8">
        <f t="shared" si="18"/>
        <v>8.2148466561957512E-4</v>
      </c>
      <c r="U94" s="8">
        <f t="shared" si="18"/>
        <v>0.25856100686120526</v>
      </c>
      <c r="V94" s="8">
        <f t="shared" si="18"/>
        <v>6.6338761676448706E-3</v>
      </c>
      <c r="W94" s="8">
        <f t="shared" si="18"/>
        <v>7.0678680664627595E-3</v>
      </c>
      <c r="X94" s="8">
        <f t="shared" si="18"/>
        <v>4.4897495246755395E-3</v>
      </c>
      <c r="Y94" s="8">
        <f t="shared" si="18"/>
        <v>7.2176986029594114E-3</v>
      </c>
      <c r="Z94" s="8">
        <f t="shared" si="18"/>
        <v>7.284864015871704E-4</v>
      </c>
      <c r="AA94" s="8">
        <f t="shared" si="18"/>
        <v>3.8232619657766387E-4</v>
      </c>
      <c r="AB94" s="8">
        <f t="shared" si="18"/>
        <v>4.3833181780606759E-2</v>
      </c>
      <c r="AC94" s="8">
        <f t="shared" si="18"/>
        <v>1.4001405307100935E-3</v>
      </c>
      <c r="AD94" s="8">
        <f t="shared" si="18"/>
        <v>3.6165991568157395E-3</v>
      </c>
      <c r="AE94" s="8">
        <f t="shared" si="18"/>
        <v>2.2577911878978261E-3</v>
      </c>
      <c r="AF94" s="8">
        <f t="shared" si="18"/>
        <v>0.19558051583037117</v>
      </c>
      <c r="AG94" s="8">
        <f t="shared" si="18"/>
        <v>1.8599652806480945E-4</v>
      </c>
      <c r="AH94" s="8">
        <f t="shared" si="18"/>
        <v>8.62817227411755E-4</v>
      </c>
      <c r="AI94" s="8">
        <f t="shared" ref="AI94:BK94" si="19">AI93/ 193552</f>
        <v>3.3169380838224353E-3</v>
      </c>
      <c r="AJ94" s="8">
        <f t="shared" si="19"/>
        <v>1.6429693312391502E-3</v>
      </c>
      <c r="AK94" s="8">
        <f t="shared" si="19"/>
        <v>5.8382243531454082E-4</v>
      </c>
      <c r="AL94" s="8">
        <f t="shared" si="19"/>
        <v>4.0299247747375381E-4</v>
      </c>
      <c r="AM94" s="8">
        <f t="shared" si="19"/>
        <v>1.1418120195089692E-3</v>
      </c>
      <c r="AN94" s="8">
        <f t="shared" si="19"/>
        <v>6.5770438951806235E-3</v>
      </c>
      <c r="AO94" s="8">
        <f t="shared" si="19"/>
        <v>4.908241712821361E-4</v>
      </c>
      <c r="AP94" s="8">
        <f t="shared" si="19"/>
        <v>7.284864015871704E-4</v>
      </c>
      <c r="AQ94" s="8">
        <f t="shared" si="19"/>
        <v>5.3732330329833841E-4</v>
      </c>
      <c r="AR94" s="8">
        <f t="shared" si="19"/>
        <v>2.4799537075307927E-4</v>
      </c>
      <c r="AS94" s="8">
        <f t="shared" si="19"/>
        <v>5.6832272464247332E-5</v>
      </c>
      <c r="AT94" s="8">
        <f t="shared" si="19"/>
        <v>3.6165991568157393E-5</v>
      </c>
      <c r="AU94" s="8">
        <f t="shared" si="19"/>
        <v>1.1366454492849466E-4</v>
      </c>
      <c r="AV94" s="8">
        <f t="shared" si="19"/>
        <v>2.4282880052905678E-4</v>
      </c>
      <c r="AW94" s="8">
        <f t="shared" si="19"/>
        <v>7.9048524427544021E-4</v>
      </c>
      <c r="AX94" s="8">
        <f t="shared" si="19"/>
        <v>3.048276432173266E-4</v>
      </c>
      <c r="AY94" s="8">
        <f t="shared" si="19"/>
        <v>6.7165412912292301E-5</v>
      </c>
      <c r="AZ94" s="8">
        <f t="shared" si="19"/>
        <v>1.0849797470447218E-4</v>
      </c>
      <c r="BA94" s="8">
        <f t="shared" si="19"/>
        <v>1.4466396627262957E-4</v>
      </c>
      <c r="BB94" s="8">
        <f t="shared" si="19"/>
        <v>2.5832851120112423E-4</v>
      </c>
      <c r="BC94" s="8">
        <f t="shared" si="19"/>
        <v>1.9632966851285442E-4</v>
      </c>
      <c r="BD94" s="8">
        <f t="shared" si="19"/>
        <v>1.8599652806480945E-4</v>
      </c>
      <c r="BE94" s="8">
        <f t="shared" si="19"/>
        <v>1.0849797470447218E-4</v>
      </c>
      <c r="BF94" s="8">
        <f t="shared" si="19"/>
        <v>2.014962387368769E-4</v>
      </c>
      <c r="BG94" s="8">
        <f t="shared" si="19"/>
        <v>9.2998264032404724E-5</v>
      </c>
      <c r="BH94" s="8">
        <f t="shared" si="19"/>
        <v>8.9898321897991234E-4</v>
      </c>
      <c r="BI94" s="8">
        <f t="shared" si="19"/>
        <v>5.8382243531454082E-4</v>
      </c>
      <c r="BJ94" s="8">
        <f t="shared" si="19"/>
        <v>2.1699594940894436E-4</v>
      </c>
      <c r="BK94" s="8">
        <f t="shared" si="19"/>
        <v>1.1573117301810366E-3</v>
      </c>
    </row>
    <row r="95" spans="1:63" s="1" customFormat="1" ht="5.0999999999999996" customHeight="1" x14ac:dyDescent="0.2">
      <c r="B95" s="12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</row>
    <row r="96" spans="1:63" s="1" customFormat="1" ht="9.9" customHeight="1" x14ac:dyDescent="0.2">
      <c r="A96" s="3" t="s">
        <v>58</v>
      </c>
      <c r="B96" s="12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</row>
    <row r="97" spans="1:63" s="1" customFormat="1" ht="9.9" customHeight="1" x14ac:dyDescent="0.2">
      <c r="B97" s="10" t="s">
        <v>28</v>
      </c>
      <c r="C97" s="4">
        <v>61</v>
      </c>
      <c r="D97" s="4">
        <v>198</v>
      </c>
      <c r="E97" s="4">
        <v>40</v>
      </c>
      <c r="F97" s="4">
        <v>67287</v>
      </c>
      <c r="G97" s="4">
        <v>256</v>
      </c>
      <c r="H97" s="4">
        <v>417</v>
      </c>
      <c r="I97" s="4">
        <v>37</v>
      </c>
      <c r="J97" s="4">
        <v>93</v>
      </c>
      <c r="K97" s="4">
        <v>121</v>
      </c>
      <c r="L97" s="4">
        <v>28</v>
      </c>
      <c r="M97" s="4">
        <v>237</v>
      </c>
      <c r="N97" s="4">
        <v>28109</v>
      </c>
      <c r="O97" s="4">
        <v>280</v>
      </c>
      <c r="P97" s="4">
        <v>47</v>
      </c>
      <c r="Q97" s="4">
        <v>22195</v>
      </c>
      <c r="R97" s="4">
        <v>181</v>
      </c>
      <c r="S97" s="4">
        <v>190</v>
      </c>
      <c r="T97" s="4">
        <v>156</v>
      </c>
      <c r="U97" s="4">
        <v>104239</v>
      </c>
      <c r="V97" s="4">
        <v>926</v>
      </c>
      <c r="W97" s="4">
        <v>1694</v>
      </c>
      <c r="X97" s="4">
        <v>888</v>
      </c>
      <c r="Y97" s="4">
        <v>2136</v>
      </c>
      <c r="Z97" s="4">
        <v>86</v>
      </c>
      <c r="AA97" s="4">
        <v>133</v>
      </c>
      <c r="AB97" s="4">
        <v>4286</v>
      </c>
      <c r="AC97" s="4">
        <v>212</v>
      </c>
      <c r="AD97" s="4">
        <v>630</v>
      </c>
      <c r="AE97" s="4">
        <v>128</v>
      </c>
      <c r="AF97" s="4">
        <v>24700</v>
      </c>
      <c r="AG97" s="4">
        <v>29</v>
      </c>
      <c r="AH97" s="4">
        <v>135</v>
      </c>
      <c r="AI97" s="4">
        <v>451</v>
      </c>
      <c r="AJ97" s="4">
        <v>182</v>
      </c>
      <c r="AK97" s="4">
        <v>78</v>
      </c>
      <c r="AL97" s="4">
        <v>100</v>
      </c>
      <c r="AM97" s="4">
        <v>243</v>
      </c>
      <c r="AN97" s="4">
        <v>2035</v>
      </c>
      <c r="AO97" s="4">
        <v>65</v>
      </c>
      <c r="AP97" s="4">
        <v>261</v>
      </c>
      <c r="AQ97" s="4">
        <v>103</v>
      </c>
      <c r="AR97" s="4">
        <v>134</v>
      </c>
      <c r="AS97" s="4">
        <v>18</v>
      </c>
      <c r="AT97" s="4">
        <v>24</v>
      </c>
      <c r="AU97" s="4">
        <v>56</v>
      </c>
      <c r="AV97" s="4">
        <v>38</v>
      </c>
      <c r="AW97" s="4">
        <v>110</v>
      </c>
      <c r="AX97" s="4">
        <v>185</v>
      </c>
      <c r="AY97" s="4">
        <v>80</v>
      </c>
      <c r="AZ97" s="4">
        <v>18</v>
      </c>
      <c r="BA97" s="4">
        <v>125</v>
      </c>
      <c r="BB97" s="4">
        <v>84</v>
      </c>
      <c r="BC97" s="4">
        <v>33</v>
      </c>
      <c r="BD97" s="4">
        <v>51</v>
      </c>
      <c r="BE97" s="4">
        <v>20</v>
      </c>
      <c r="BF97" s="4">
        <v>31</v>
      </c>
      <c r="BG97" s="4">
        <v>31</v>
      </c>
      <c r="BH97" s="4">
        <v>79</v>
      </c>
      <c r="BI97" s="4">
        <v>135</v>
      </c>
      <c r="BJ97" s="4">
        <v>33</v>
      </c>
      <c r="BK97" s="4">
        <v>307</v>
      </c>
    </row>
    <row r="98" spans="1:63" s="1" customFormat="1" ht="9.9" customHeight="1" x14ac:dyDescent="0.2">
      <c r="B98" s="10" t="s">
        <v>59</v>
      </c>
      <c r="C98" s="4">
        <v>4</v>
      </c>
      <c r="D98" s="4">
        <v>15</v>
      </c>
      <c r="E98" s="4">
        <v>11</v>
      </c>
      <c r="F98" s="4">
        <v>8790</v>
      </c>
      <c r="G98" s="4">
        <v>67</v>
      </c>
      <c r="H98" s="4">
        <v>60</v>
      </c>
      <c r="I98" s="4">
        <v>1</v>
      </c>
      <c r="J98" s="4">
        <v>7</v>
      </c>
      <c r="K98" s="4">
        <v>4</v>
      </c>
      <c r="L98" s="4">
        <v>0</v>
      </c>
      <c r="M98" s="4">
        <v>20</v>
      </c>
      <c r="N98" s="4">
        <v>1574</v>
      </c>
      <c r="O98" s="4">
        <v>57</v>
      </c>
      <c r="P98" s="4">
        <v>4</v>
      </c>
      <c r="Q98" s="4">
        <v>1680</v>
      </c>
      <c r="R98" s="4">
        <v>39</v>
      </c>
      <c r="S98" s="4">
        <v>24</v>
      </c>
      <c r="T98" s="4">
        <v>35</v>
      </c>
      <c r="U98" s="4">
        <v>7932</v>
      </c>
      <c r="V98" s="4">
        <v>219</v>
      </c>
      <c r="W98" s="4">
        <v>252</v>
      </c>
      <c r="X98" s="4">
        <v>273</v>
      </c>
      <c r="Y98" s="4">
        <v>237</v>
      </c>
      <c r="Z98" s="4">
        <v>13</v>
      </c>
      <c r="AA98" s="4">
        <v>7</v>
      </c>
      <c r="AB98" s="4">
        <v>1254</v>
      </c>
      <c r="AC98" s="4">
        <v>54</v>
      </c>
      <c r="AD98" s="4">
        <v>41</v>
      </c>
      <c r="AE98" s="4">
        <v>28</v>
      </c>
      <c r="AF98" s="4">
        <v>4909</v>
      </c>
      <c r="AG98" s="4">
        <v>2</v>
      </c>
      <c r="AH98" s="4">
        <v>30</v>
      </c>
      <c r="AI98" s="4">
        <v>203</v>
      </c>
      <c r="AJ98" s="4">
        <v>31</v>
      </c>
      <c r="AK98" s="4">
        <v>20</v>
      </c>
      <c r="AL98" s="4">
        <v>5</v>
      </c>
      <c r="AM98" s="4">
        <v>20</v>
      </c>
      <c r="AN98" s="4">
        <v>162</v>
      </c>
      <c r="AO98" s="4">
        <v>9</v>
      </c>
      <c r="AP98" s="4">
        <v>20</v>
      </c>
      <c r="AQ98" s="4">
        <v>22</v>
      </c>
      <c r="AR98" s="4">
        <v>27</v>
      </c>
      <c r="AS98" s="4">
        <v>0</v>
      </c>
      <c r="AT98" s="4">
        <v>3</v>
      </c>
      <c r="AU98" s="4">
        <v>0</v>
      </c>
      <c r="AV98" s="4">
        <v>3</v>
      </c>
      <c r="AW98" s="4">
        <v>15</v>
      </c>
      <c r="AX98" s="4">
        <v>5</v>
      </c>
      <c r="AY98" s="4">
        <v>1</v>
      </c>
      <c r="AZ98" s="4">
        <v>3</v>
      </c>
      <c r="BA98" s="4">
        <v>3</v>
      </c>
      <c r="BB98" s="4">
        <v>6</v>
      </c>
      <c r="BC98" s="4">
        <v>6</v>
      </c>
      <c r="BD98" s="4">
        <v>1</v>
      </c>
      <c r="BE98" s="4">
        <v>3</v>
      </c>
      <c r="BF98" s="4">
        <v>2</v>
      </c>
      <c r="BG98" s="4">
        <v>2</v>
      </c>
      <c r="BH98" s="4">
        <v>50</v>
      </c>
      <c r="BI98" s="4">
        <v>34</v>
      </c>
      <c r="BJ98" s="4">
        <v>4</v>
      </c>
      <c r="BK98" s="4">
        <v>25</v>
      </c>
    </row>
    <row r="99" spans="1:63" s="1" customFormat="1" ht="9.9" customHeight="1" x14ac:dyDescent="0.2">
      <c r="A99" s="6" t="s">
        <v>20</v>
      </c>
      <c r="B99" s="10"/>
      <c r="C99" s="4">
        <v>65</v>
      </c>
      <c r="D99" s="4">
        <v>213</v>
      </c>
      <c r="E99" s="4">
        <v>51</v>
      </c>
      <c r="F99" s="4">
        <v>76077</v>
      </c>
      <c r="G99" s="4">
        <v>323</v>
      </c>
      <c r="H99" s="4">
        <v>477</v>
      </c>
      <c r="I99" s="4">
        <v>38</v>
      </c>
      <c r="J99" s="4">
        <v>100</v>
      </c>
      <c r="K99" s="4">
        <v>125</v>
      </c>
      <c r="L99" s="4">
        <v>28</v>
      </c>
      <c r="M99" s="4">
        <v>257</v>
      </c>
      <c r="N99" s="4">
        <v>29683</v>
      </c>
      <c r="O99" s="4">
        <v>337</v>
      </c>
      <c r="P99" s="4">
        <v>51</v>
      </c>
      <c r="Q99" s="4">
        <v>23875</v>
      </c>
      <c r="R99" s="4">
        <v>220</v>
      </c>
      <c r="S99" s="4">
        <v>214</v>
      </c>
      <c r="T99" s="4">
        <v>191</v>
      </c>
      <c r="U99" s="4">
        <v>112171</v>
      </c>
      <c r="V99" s="4">
        <v>1145</v>
      </c>
      <c r="W99" s="4">
        <v>1946</v>
      </c>
      <c r="X99" s="4">
        <v>1161</v>
      </c>
      <c r="Y99" s="4">
        <v>2373</v>
      </c>
      <c r="Z99" s="4">
        <v>99</v>
      </c>
      <c r="AA99" s="4">
        <v>140</v>
      </c>
      <c r="AB99" s="4">
        <v>5540</v>
      </c>
      <c r="AC99" s="4">
        <v>266</v>
      </c>
      <c r="AD99" s="4">
        <v>671</v>
      </c>
      <c r="AE99" s="4">
        <v>156</v>
      </c>
      <c r="AF99" s="4">
        <v>29609</v>
      </c>
      <c r="AG99" s="4">
        <v>31</v>
      </c>
      <c r="AH99" s="4">
        <v>165</v>
      </c>
      <c r="AI99" s="4">
        <v>654</v>
      </c>
      <c r="AJ99" s="4">
        <v>213</v>
      </c>
      <c r="AK99" s="4">
        <v>98</v>
      </c>
      <c r="AL99" s="4">
        <v>105</v>
      </c>
      <c r="AM99" s="4">
        <v>263</v>
      </c>
      <c r="AN99" s="4">
        <v>2197</v>
      </c>
      <c r="AO99" s="4">
        <v>74</v>
      </c>
      <c r="AP99" s="4">
        <v>281</v>
      </c>
      <c r="AQ99" s="4">
        <v>125</v>
      </c>
      <c r="AR99" s="4">
        <v>161</v>
      </c>
      <c r="AS99" s="4">
        <v>18</v>
      </c>
      <c r="AT99" s="4">
        <v>27</v>
      </c>
      <c r="AU99" s="4">
        <v>56</v>
      </c>
      <c r="AV99" s="4">
        <v>41</v>
      </c>
      <c r="AW99" s="4">
        <v>125</v>
      </c>
      <c r="AX99" s="4">
        <v>190</v>
      </c>
      <c r="AY99" s="4">
        <v>81</v>
      </c>
      <c r="AZ99" s="4">
        <v>21</v>
      </c>
      <c r="BA99" s="4">
        <v>128</v>
      </c>
      <c r="BB99" s="4">
        <v>90</v>
      </c>
      <c r="BC99" s="4">
        <v>39</v>
      </c>
      <c r="BD99" s="4">
        <v>52</v>
      </c>
      <c r="BE99" s="4">
        <v>23</v>
      </c>
      <c r="BF99" s="4">
        <v>33</v>
      </c>
      <c r="BG99" s="4">
        <v>33</v>
      </c>
      <c r="BH99" s="4">
        <v>129</v>
      </c>
      <c r="BI99" s="4">
        <v>169</v>
      </c>
      <c r="BJ99" s="4">
        <v>37</v>
      </c>
      <c r="BK99" s="4">
        <v>332</v>
      </c>
    </row>
    <row r="100" spans="1:63" s="7" customFormat="1" ht="9.9" customHeight="1" x14ac:dyDescent="0.2">
      <c r="B100" s="11" t="s">
        <v>21</v>
      </c>
      <c r="C100" s="8">
        <f t="shared" ref="C100:AH100" si="20">C99/ 294473</f>
        <v>2.2073331001484008E-4</v>
      </c>
      <c r="D100" s="8">
        <f t="shared" si="20"/>
        <v>7.2332607743324519E-4</v>
      </c>
      <c r="E100" s="8">
        <f t="shared" si="20"/>
        <v>1.7319075093472067E-4</v>
      </c>
      <c r="F100" s="8">
        <f t="shared" si="20"/>
        <v>0.258349661938446</v>
      </c>
      <c r="G100" s="8">
        <f t="shared" si="20"/>
        <v>1.0968747559198975E-3</v>
      </c>
      <c r="H100" s="8">
        <f t="shared" si="20"/>
        <v>1.619842905801211E-3</v>
      </c>
      <c r="I100" s="8">
        <f t="shared" si="20"/>
        <v>1.2904408893175265E-4</v>
      </c>
      <c r="J100" s="8">
        <f t="shared" si="20"/>
        <v>3.3958970771513856E-4</v>
      </c>
      <c r="K100" s="8">
        <f t="shared" si="20"/>
        <v>4.2448713464392321E-4</v>
      </c>
      <c r="L100" s="8">
        <f t="shared" si="20"/>
        <v>9.5085118160238797E-5</v>
      </c>
      <c r="M100" s="8">
        <f t="shared" si="20"/>
        <v>8.7274554882790616E-4</v>
      </c>
      <c r="N100" s="8">
        <f t="shared" si="20"/>
        <v>0.10080041294108458</v>
      </c>
      <c r="O100" s="8">
        <f t="shared" si="20"/>
        <v>1.144417315000017E-3</v>
      </c>
      <c r="P100" s="8">
        <f t="shared" si="20"/>
        <v>1.7319075093472067E-4</v>
      </c>
      <c r="Q100" s="8">
        <f t="shared" si="20"/>
        <v>8.1077042716989331E-2</v>
      </c>
      <c r="R100" s="8">
        <f t="shared" si="20"/>
        <v>7.4709735697330482E-4</v>
      </c>
      <c r="S100" s="8">
        <f t="shared" si="20"/>
        <v>7.2672197451039658E-4</v>
      </c>
      <c r="T100" s="8">
        <f t="shared" si="20"/>
        <v>6.4861634173591471E-4</v>
      </c>
      <c r="U100" s="8">
        <f t="shared" si="20"/>
        <v>0.38092117104114809</v>
      </c>
      <c r="V100" s="8">
        <f t="shared" si="20"/>
        <v>3.8883021533383366E-3</v>
      </c>
      <c r="W100" s="8">
        <f t="shared" si="20"/>
        <v>6.6084157121365965E-3</v>
      </c>
      <c r="X100" s="8">
        <f t="shared" si="20"/>
        <v>3.9426365065727588E-3</v>
      </c>
      <c r="Y100" s="8">
        <f t="shared" si="20"/>
        <v>8.0584637640802384E-3</v>
      </c>
      <c r="Z100" s="8">
        <f t="shared" si="20"/>
        <v>3.3619381063798717E-4</v>
      </c>
      <c r="AA100" s="8">
        <f t="shared" si="20"/>
        <v>4.7542559080119401E-4</v>
      </c>
      <c r="AB100" s="8">
        <f t="shared" si="20"/>
        <v>1.8813269807418678E-2</v>
      </c>
      <c r="AC100" s="8">
        <f t="shared" si="20"/>
        <v>9.0330862252226856E-4</v>
      </c>
      <c r="AD100" s="8">
        <f t="shared" si="20"/>
        <v>2.2786469387685799E-3</v>
      </c>
      <c r="AE100" s="8">
        <f t="shared" si="20"/>
        <v>5.2975994403561615E-4</v>
      </c>
      <c r="AF100" s="8">
        <f t="shared" si="20"/>
        <v>0.10054911655737538</v>
      </c>
      <c r="AG100" s="8">
        <f t="shared" si="20"/>
        <v>1.0527280939169296E-4</v>
      </c>
      <c r="AH100" s="8">
        <f t="shared" si="20"/>
        <v>5.6032301772997867E-4</v>
      </c>
      <c r="AI100" s="8">
        <f t="shared" ref="AI100:BK100" si="21">AI99/ 294473</f>
        <v>2.2209166884570061E-3</v>
      </c>
      <c r="AJ100" s="8">
        <f t="shared" si="21"/>
        <v>7.2332607743324519E-4</v>
      </c>
      <c r="AK100" s="8">
        <f t="shared" si="21"/>
        <v>3.3279791356083578E-4</v>
      </c>
      <c r="AL100" s="8">
        <f t="shared" si="21"/>
        <v>3.5656919310089551E-4</v>
      </c>
      <c r="AM100" s="8">
        <f t="shared" si="21"/>
        <v>8.9312093129081439E-4</v>
      </c>
      <c r="AN100" s="8">
        <f t="shared" si="21"/>
        <v>7.4607858785015945E-3</v>
      </c>
      <c r="AO100" s="8">
        <f t="shared" si="21"/>
        <v>2.5129638370920251E-4</v>
      </c>
      <c r="AP100" s="8">
        <f t="shared" si="21"/>
        <v>9.5424707867953942E-4</v>
      </c>
      <c r="AQ100" s="8">
        <f t="shared" si="21"/>
        <v>4.2448713464392321E-4</v>
      </c>
      <c r="AR100" s="8">
        <f t="shared" si="21"/>
        <v>5.4673942942137311E-4</v>
      </c>
      <c r="AS100" s="8">
        <f t="shared" si="21"/>
        <v>6.1126147388724947E-5</v>
      </c>
      <c r="AT100" s="8">
        <f t="shared" si="21"/>
        <v>9.1689221083087421E-5</v>
      </c>
      <c r="AU100" s="8">
        <f t="shared" si="21"/>
        <v>1.9017023632047759E-4</v>
      </c>
      <c r="AV100" s="8">
        <f t="shared" si="21"/>
        <v>1.3923178016320682E-4</v>
      </c>
      <c r="AW100" s="8">
        <f t="shared" si="21"/>
        <v>4.2448713464392321E-4</v>
      </c>
      <c r="AX100" s="8">
        <f t="shared" si="21"/>
        <v>6.4522044465876332E-4</v>
      </c>
      <c r="AY100" s="8">
        <f t="shared" si="21"/>
        <v>2.7506766324926225E-4</v>
      </c>
      <c r="AZ100" s="8">
        <f t="shared" si="21"/>
        <v>7.1313838620179105E-5</v>
      </c>
      <c r="BA100" s="8">
        <f t="shared" si="21"/>
        <v>4.3467482587537738E-4</v>
      </c>
      <c r="BB100" s="8">
        <f t="shared" si="21"/>
        <v>3.0563073694362471E-4</v>
      </c>
      <c r="BC100" s="8">
        <f t="shared" si="21"/>
        <v>1.3243998600890404E-4</v>
      </c>
      <c r="BD100" s="8">
        <f t="shared" si="21"/>
        <v>1.7658664801187206E-4</v>
      </c>
      <c r="BE100" s="8">
        <f t="shared" si="21"/>
        <v>7.8105632774481872E-5</v>
      </c>
      <c r="BF100" s="8">
        <f t="shared" si="21"/>
        <v>1.1206460354599572E-4</v>
      </c>
      <c r="BG100" s="8">
        <f t="shared" si="21"/>
        <v>1.1206460354599572E-4</v>
      </c>
      <c r="BH100" s="8">
        <f t="shared" si="21"/>
        <v>4.3807072295252877E-4</v>
      </c>
      <c r="BI100" s="8">
        <f t="shared" si="21"/>
        <v>5.7390660603858423E-4</v>
      </c>
      <c r="BJ100" s="8">
        <f t="shared" si="21"/>
        <v>1.2564819185460126E-4</v>
      </c>
      <c r="BK100" s="8">
        <f t="shared" si="21"/>
        <v>1.1274378296142601E-3</v>
      </c>
    </row>
    <row r="101" spans="1:63" s="1" customFormat="1" ht="5.0999999999999996" customHeight="1" x14ac:dyDescent="0.2">
      <c r="B101" s="12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</row>
    <row r="102" spans="1:63" s="1" customFormat="1" ht="9.9" customHeight="1" x14ac:dyDescent="0.2">
      <c r="A102" s="3" t="s">
        <v>60</v>
      </c>
      <c r="B102" s="12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</row>
    <row r="103" spans="1:63" s="1" customFormat="1" ht="9.9" customHeight="1" x14ac:dyDescent="0.2">
      <c r="B103" s="10" t="s">
        <v>61</v>
      </c>
      <c r="C103" s="4">
        <v>10</v>
      </c>
      <c r="D103" s="4">
        <v>65</v>
      </c>
      <c r="E103" s="4">
        <v>46</v>
      </c>
      <c r="F103" s="4">
        <v>17869</v>
      </c>
      <c r="G103" s="4">
        <v>156</v>
      </c>
      <c r="H103" s="4">
        <v>44</v>
      </c>
      <c r="I103" s="4">
        <v>16</v>
      </c>
      <c r="J103" s="4">
        <v>25</v>
      </c>
      <c r="K103" s="4">
        <v>17</v>
      </c>
      <c r="L103" s="4">
        <v>4</v>
      </c>
      <c r="M103" s="4">
        <v>81</v>
      </c>
      <c r="N103" s="4">
        <v>2587</v>
      </c>
      <c r="O103" s="4">
        <v>74</v>
      </c>
      <c r="P103" s="4">
        <v>12</v>
      </c>
      <c r="Q103" s="4">
        <v>2594</v>
      </c>
      <c r="R103" s="4">
        <v>31</v>
      </c>
      <c r="S103" s="4">
        <v>55</v>
      </c>
      <c r="T103" s="4">
        <v>18</v>
      </c>
      <c r="U103" s="4">
        <v>15598</v>
      </c>
      <c r="V103" s="4">
        <v>181</v>
      </c>
      <c r="W103" s="4">
        <v>451</v>
      </c>
      <c r="X103" s="4">
        <v>321</v>
      </c>
      <c r="Y103" s="4">
        <v>372</v>
      </c>
      <c r="Z103" s="4">
        <v>57</v>
      </c>
      <c r="AA103" s="4">
        <v>15</v>
      </c>
      <c r="AB103" s="4">
        <v>11707</v>
      </c>
      <c r="AC103" s="4">
        <v>22</v>
      </c>
      <c r="AD103" s="4">
        <v>457</v>
      </c>
      <c r="AE103" s="4">
        <v>31</v>
      </c>
      <c r="AF103" s="4">
        <v>43362</v>
      </c>
      <c r="AG103" s="4">
        <v>44</v>
      </c>
      <c r="AH103" s="4">
        <v>91</v>
      </c>
      <c r="AI103" s="4">
        <v>194</v>
      </c>
      <c r="AJ103" s="4">
        <v>85</v>
      </c>
      <c r="AK103" s="4">
        <v>152</v>
      </c>
      <c r="AL103" s="4">
        <v>187</v>
      </c>
      <c r="AM103" s="4">
        <v>84</v>
      </c>
      <c r="AN103" s="4">
        <v>450</v>
      </c>
      <c r="AO103" s="4">
        <v>20</v>
      </c>
      <c r="AP103" s="4">
        <v>63</v>
      </c>
      <c r="AQ103" s="4">
        <v>51</v>
      </c>
      <c r="AR103" s="4">
        <v>15</v>
      </c>
      <c r="AS103" s="4">
        <v>4</v>
      </c>
      <c r="AT103" s="4">
        <v>3</v>
      </c>
      <c r="AU103" s="4">
        <v>9</v>
      </c>
      <c r="AV103" s="4">
        <v>14</v>
      </c>
      <c r="AW103" s="4">
        <v>44</v>
      </c>
      <c r="AX103" s="4">
        <v>45</v>
      </c>
      <c r="AY103" s="4">
        <v>4</v>
      </c>
      <c r="AZ103" s="4">
        <v>5</v>
      </c>
      <c r="BA103" s="4">
        <v>13</v>
      </c>
      <c r="BB103" s="4">
        <v>58</v>
      </c>
      <c r="BC103" s="4">
        <v>14</v>
      </c>
      <c r="BD103" s="4">
        <v>21</v>
      </c>
      <c r="BE103" s="4">
        <v>6</v>
      </c>
      <c r="BF103" s="4">
        <v>9</v>
      </c>
      <c r="BG103" s="4">
        <v>2</v>
      </c>
      <c r="BH103" s="4">
        <v>45</v>
      </c>
      <c r="BI103" s="4">
        <v>35</v>
      </c>
      <c r="BJ103" s="4">
        <v>8</v>
      </c>
      <c r="BK103" s="4">
        <v>56</v>
      </c>
    </row>
    <row r="104" spans="1:63" s="1" customFormat="1" ht="9.9" customHeight="1" x14ac:dyDescent="0.2">
      <c r="B104" s="10" t="s">
        <v>62</v>
      </c>
      <c r="C104" s="4">
        <v>18</v>
      </c>
      <c r="D104" s="4">
        <v>53</v>
      </c>
      <c r="E104" s="4">
        <v>19</v>
      </c>
      <c r="F104" s="4">
        <v>14032</v>
      </c>
      <c r="G104" s="4">
        <v>105</v>
      </c>
      <c r="H104" s="4">
        <v>19</v>
      </c>
      <c r="I104" s="4">
        <v>24</v>
      </c>
      <c r="J104" s="4">
        <v>65</v>
      </c>
      <c r="K104" s="4">
        <v>82</v>
      </c>
      <c r="L104" s="4">
        <v>13</v>
      </c>
      <c r="M104" s="4">
        <v>53</v>
      </c>
      <c r="N104" s="4">
        <v>1199</v>
      </c>
      <c r="O104" s="4">
        <v>102</v>
      </c>
      <c r="P104" s="4">
        <v>14</v>
      </c>
      <c r="Q104" s="4">
        <v>2332</v>
      </c>
      <c r="R104" s="4">
        <v>26</v>
      </c>
      <c r="S104" s="4">
        <v>34</v>
      </c>
      <c r="T104" s="4">
        <v>32</v>
      </c>
      <c r="U104" s="4">
        <v>11769</v>
      </c>
      <c r="V104" s="4">
        <v>251</v>
      </c>
      <c r="W104" s="4">
        <v>502</v>
      </c>
      <c r="X104" s="4">
        <v>557</v>
      </c>
      <c r="Y104" s="4">
        <v>243</v>
      </c>
      <c r="Z104" s="4">
        <v>70</v>
      </c>
      <c r="AA104" s="4">
        <v>27</v>
      </c>
      <c r="AB104" s="4">
        <v>22693</v>
      </c>
      <c r="AC104" s="4">
        <v>21</v>
      </c>
      <c r="AD104" s="4">
        <v>256</v>
      </c>
      <c r="AE104" s="4">
        <v>35</v>
      </c>
      <c r="AF104" s="4">
        <v>41322</v>
      </c>
      <c r="AG104" s="4">
        <v>19</v>
      </c>
      <c r="AH104" s="4">
        <v>172</v>
      </c>
      <c r="AI104" s="4">
        <v>245</v>
      </c>
      <c r="AJ104" s="4">
        <v>110</v>
      </c>
      <c r="AK104" s="4">
        <v>126</v>
      </c>
      <c r="AL104" s="4">
        <v>19</v>
      </c>
      <c r="AM104" s="4">
        <v>101</v>
      </c>
      <c r="AN104" s="4">
        <v>394</v>
      </c>
      <c r="AO104" s="4">
        <v>33</v>
      </c>
      <c r="AP104" s="4">
        <v>122</v>
      </c>
      <c r="AQ104" s="4">
        <v>78</v>
      </c>
      <c r="AR104" s="4">
        <v>19</v>
      </c>
      <c r="AS104" s="4">
        <v>5</v>
      </c>
      <c r="AT104" s="4">
        <v>10</v>
      </c>
      <c r="AU104" s="4">
        <v>11</v>
      </c>
      <c r="AV104" s="4">
        <v>11</v>
      </c>
      <c r="AW104" s="4">
        <v>58</v>
      </c>
      <c r="AX104" s="4">
        <v>31</v>
      </c>
      <c r="AY104" s="4">
        <v>8</v>
      </c>
      <c r="AZ104" s="4">
        <v>13</v>
      </c>
      <c r="BA104" s="4">
        <v>9</v>
      </c>
      <c r="BB104" s="4">
        <v>25</v>
      </c>
      <c r="BC104" s="4">
        <v>25</v>
      </c>
      <c r="BD104" s="4">
        <v>21</v>
      </c>
      <c r="BE104" s="4">
        <v>12</v>
      </c>
      <c r="BF104" s="4">
        <v>6</v>
      </c>
      <c r="BG104" s="4">
        <v>11</v>
      </c>
      <c r="BH104" s="4">
        <v>62</v>
      </c>
      <c r="BI104" s="4">
        <v>31</v>
      </c>
      <c r="BJ104" s="4">
        <v>20</v>
      </c>
      <c r="BK104" s="4">
        <v>45</v>
      </c>
    </row>
    <row r="105" spans="1:63" s="1" customFormat="1" ht="9.9" customHeight="1" x14ac:dyDescent="0.2">
      <c r="B105" s="10" t="s">
        <v>63</v>
      </c>
      <c r="C105" s="4">
        <v>3</v>
      </c>
      <c r="D105" s="4">
        <v>10</v>
      </c>
      <c r="E105" s="4">
        <v>18</v>
      </c>
      <c r="F105" s="4">
        <v>6226</v>
      </c>
      <c r="G105" s="4">
        <v>43</v>
      </c>
      <c r="H105" s="4">
        <v>7</v>
      </c>
      <c r="I105" s="4">
        <v>8</v>
      </c>
      <c r="J105" s="4">
        <v>28</v>
      </c>
      <c r="K105" s="4">
        <v>19</v>
      </c>
      <c r="L105" s="4">
        <v>2</v>
      </c>
      <c r="M105" s="4">
        <v>6</v>
      </c>
      <c r="N105" s="4">
        <v>581</v>
      </c>
      <c r="O105" s="4">
        <v>46</v>
      </c>
      <c r="P105" s="4">
        <v>6</v>
      </c>
      <c r="Q105" s="4">
        <v>802</v>
      </c>
      <c r="R105" s="4">
        <v>6</v>
      </c>
      <c r="S105" s="4">
        <v>5</v>
      </c>
      <c r="T105" s="4">
        <v>8</v>
      </c>
      <c r="U105" s="4">
        <v>4694</v>
      </c>
      <c r="V105" s="4">
        <v>68</v>
      </c>
      <c r="W105" s="4">
        <v>139</v>
      </c>
      <c r="X105" s="4">
        <v>173</v>
      </c>
      <c r="Y105" s="4">
        <v>105</v>
      </c>
      <c r="Z105" s="4">
        <v>28</v>
      </c>
      <c r="AA105" s="4">
        <v>11</v>
      </c>
      <c r="AB105" s="4">
        <v>7652</v>
      </c>
      <c r="AC105" s="4">
        <v>7</v>
      </c>
      <c r="AD105" s="4">
        <v>64</v>
      </c>
      <c r="AE105" s="4">
        <v>16</v>
      </c>
      <c r="AF105" s="4">
        <v>16238</v>
      </c>
      <c r="AG105" s="4">
        <v>11</v>
      </c>
      <c r="AH105" s="4">
        <v>35</v>
      </c>
      <c r="AI105" s="4">
        <v>124</v>
      </c>
      <c r="AJ105" s="4">
        <v>33</v>
      </c>
      <c r="AK105" s="4">
        <v>45</v>
      </c>
      <c r="AL105" s="4">
        <v>0</v>
      </c>
      <c r="AM105" s="4">
        <v>30</v>
      </c>
      <c r="AN105" s="4">
        <v>161</v>
      </c>
      <c r="AO105" s="4">
        <v>10</v>
      </c>
      <c r="AP105" s="4">
        <v>54</v>
      </c>
      <c r="AQ105" s="4">
        <v>23</v>
      </c>
      <c r="AR105" s="4">
        <v>8</v>
      </c>
      <c r="AS105" s="4">
        <v>0</v>
      </c>
      <c r="AT105" s="4">
        <v>0</v>
      </c>
      <c r="AU105" s="4">
        <v>1</v>
      </c>
      <c r="AV105" s="4">
        <v>2</v>
      </c>
      <c r="AW105" s="4">
        <v>16</v>
      </c>
      <c r="AX105" s="4">
        <v>20</v>
      </c>
      <c r="AY105" s="4">
        <v>0</v>
      </c>
      <c r="AZ105" s="4">
        <v>3</v>
      </c>
      <c r="BA105" s="4">
        <v>2</v>
      </c>
      <c r="BB105" s="4">
        <v>8</v>
      </c>
      <c r="BC105" s="4">
        <v>3</v>
      </c>
      <c r="BD105" s="4">
        <v>12</v>
      </c>
      <c r="BE105" s="4">
        <v>6</v>
      </c>
      <c r="BF105" s="4">
        <v>4</v>
      </c>
      <c r="BG105" s="4">
        <v>2</v>
      </c>
      <c r="BH105" s="4">
        <v>15</v>
      </c>
      <c r="BI105" s="4">
        <v>9</v>
      </c>
      <c r="BJ105" s="4">
        <v>15</v>
      </c>
      <c r="BK105" s="4">
        <v>9</v>
      </c>
    </row>
    <row r="106" spans="1:63" s="1" customFormat="1" ht="9.9" customHeight="1" x14ac:dyDescent="0.2">
      <c r="A106" s="6" t="s">
        <v>20</v>
      </c>
      <c r="B106" s="10"/>
      <c r="C106" s="4">
        <v>31</v>
      </c>
      <c r="D106" s="4">
        <v>128</v>
      </c>
      <c r="E106" s="4">
        <v>83</v>
      </c>
      <c r="F106" s="4">
        <v>38127</v>
      </c>
      <c r="G106" s="4">
        <v>304</v>
      </c>
      <c r="H106" s="4">
        <v>70</v>
      </c>
      <c r="I106" s="4">
        <v>48</v>
      </c>
      <c r="J106" s="4">
        <v>118</v>
      </c>
      <c r="K106" s="4">
        <v>118</v>
      </c>
      <c r="L106" s="4">
        <v>19</v>
      </c>
      <c r="M106" s="4">
        <v>140</v>
      </c>
      <c r="N106" s="4">
        <v>4367</v>
      </c>
      <c r="O106" s="4">
        <v>222</v>
      </c>
      <c r="P106" s="4">
        <v>32</v>
      </c>
      <c r="Q106" s="4">
        <v>5728</v>
      </c>
      <c r="R106" s="4">
        <v>63</v>
      </c>
      <c r="S106" s="4">
        <v>94</v>
      </c>
      <c r="T106" s="4">
        <v>58</v>
      </c>
      <c r="U106" s="4">
        <v>32061</v>
      </c>
      <c r="V106" s="4">
        <v>500</v>
      </c>
      <c r="W106" s="4">
        <v>1092</v>
      </c>
      <c r="X106" s="4">
        <v>1051</v>
      </c>
      <c r="Y106" s="4">
        <v>720</v>
      </c>
      <c r="Z106" s="4">
        <v>155</v>
      </c>
      <c r="AA106" s="4">
        <v>53</v>
      </c>
      <c r="AB106" s="4">
        <v>42052</v>
      </c>
      <c r="AC106" s="4">
        <v>50</v>
      </c>
      <c r="AD106" s="4">
        <v>777</v>
      </c>
      <c r="AE106" s="4">
        <v>82</v>
      </c>
      <c r="AF106" s="4">
        <v>100922</v>
      </c>
      <c r="AG106" s="4">
        <v>74</v>
      </c>
      <c r="AH106" s="4">
        <v>298</v>
      </c>
      <c r="AI106" s="4">
        <v>563</v>
      </c>
      <c r="AJ106" s="4">
        <v>228</v>
      </c>
      <c r="AK106" s="4">
        <v>323</v>
      </c>
      <c r="AL106" s="4">
        <v>206</v>
      </c>
      <c r="AM106" s="4">
        <v>215</v>
      </c>
      <c r="AN106" s="4">
        <v>1005</v>
      </c>
      <c r="AO106" s="4">
        <v>63</v>
      </c>
      <c r="AP106" s="4">
        <v>239</v>
      </c>
      <c r="AQ106" s="4">
        <v>152</v>
      </c>
      <c r="AR106" s="4">
        <v>42</v>
      </c>
      <c r="AS106" s="4">
        <v>9</v>
      </c>
      <c r="AT106" s="4">
        <v>13</v>
      </c>
      <c r="AU106" s="4">
        <v>21</v>
      </c>
      <c r="AV106" s="4">
        <v>27</v>
      </c>
      <c r="AW106" s="4">
        <v>118</v>
      </c>
      <c r="AX106" s="4">
        <v>96</v>
      </c>
      <c r="AY106" s="4">
        <v>12</v>
      </c>
      <c r="AZ106" s="4">
        <v>21</v>
      </c>
      <c r="BA106" s="4">
        <v>24</v>
      </c>
      <c r="BB106" s="4">
        <v>91</v>
      </c>
      <c r="BC106" s="4">
        <v>42</v>
      </c>
      <c r="BD106" s="4">
        <v>54</v>
      </c>
      <c r="BE106" s="4">
        <v>24</v>
      </c>
      <c r="BF106" s="4">
        <v>19</v>
      </c>
      <c r="BG106" s="4">
        <v>15</v>
      </c>
      <c r="BH106" s="4">
        <v>122</v>
      </c>
      <c r="BI106" s="4">
        <v>75</v>
      </c>
      <c r="BJ106" s="4">
        <v>43</v>
      </c>
      <c r="BK106" s="4">
        <v>110</v>
      </c>
    </row>
    <row r="107" spans="1:63" s="7" customFormat="1" ht="9.9" customHeight="1" x14ac:dyDescent="0.2">
      <c r="B107" s="11" t="s">
        <v>21</v>
      </c>
      <c r="C107" s="8">
        <f t="shared" ref="C107:AH107" si="22">C106/ 233929</f>
        <v>1.3251884118685583E-4</v>
      </c>
      <c r="D107" s="8">
        <f t="shared" si="22"/>
        <v>5.4717457006185632E-4</v>
      </c>
      <c r="E107" s="8">
        <f t="shared" si="22"/>
        <v>3.5480851027448501E-4</v>
      </c>
      <c r="F107" s="8">
        <f t="shared" si="22"/>
        <v>0.16298535025584687</v>
      </c>
      <c r="G107" s="8">
        <f t="shared" si="22"/>
        <v>1.299539603896909E-3</v>
      </c>
      <c r="H107" s="8">
        <f t="shared" si="22"/>
        <v>2.9923609300257773E-4</v>
      </c>
      <c r="I107" s="8">
        <f t="shared" si="22"/>
        <v>2.0519046377319615E-4</v>
      </c>
      <c r="J107" s="8">
        <f t="shared" si="22"/>
        <v>5.044265567757738E-4</v>
      </c>
      <c r="K107" s="8">
        <f t="shared" si="22"/>
        <v>5.044265567757738E-4</v>
      </c>
      <c r="L107" s="8">
        <f t="shared" si="22"/>
        <v>8.1221225243556812E-5</v>
      </c>
      <c r="M107" s="8">
        <f t="shared" si="22"/>
        <v>5.9847218600515546E-4</v>
      </c>
      <c r="N107" s="8">
        <f t="shared" si="22"/>
        <v>1.8668057402032239E-2</v>
      </c>
      <c r="O107" s="8">
        <f t="shared" si="22"/>
        <v>9.4900589495103217E-4</v>
      </c>
      <c r="P107" s="8">
        <f t="shared" si="22"/>
        <v>1.3679364251546408E-4</v>
      </c>
      <c r="Q107" s="8">
        <f t="shared" si="22"/>
        <v>2.4486062010268074E-2</v>
      </c>
      <c r="R107" s="8">
        <f t="shared" si="22"/>
        <v>2.6931248370231991E-4</v>
      </c>
      <c r="S107" s="8">
        <f t="shared" si="22"/>
        <v>4.0183132488917579E-4</v>
      </c>
      <c r="T107" s="8">
        <f t="shared" si="22"/>
        <v>2.4793847705927865E-4</v>
      </c>
      <c r="U107" s="8">
        <f t="shared" si="22"/>
        <v>0.1370544053965092</v>
      </c>
      <c r="V107" s="8">
        <f t="shared" si="22"/>
        <v>2.1374006643041263E-3</v>
      </c>
      <c r="W107" s="8">
        <f t="shared" si="22"/>
        <v>4.6680830508402122E-3</v>
      </c>
      <c r="X107" s="8">
        <f t="shared" si="22"/>
        <v>4.4928161963672742E-3</v>
      </c>
      <c r="Y107" s="8">
        <f t="shared" si="22"/>
        <v>3.0778569565979423E-3</v>
      </c>
      <c r="Z107" s="8">
        <f t="shared" si="22"/>
        <v>6.6259420593427925E-4</v>
      </c>
      <c r="AA107" s="8">
        <f t="shared" si="22"/>
        <v>2.2656447041623741E-4</v>
      </c>
      <c r="AB107" s="8">
        <f t="shared" si="22"/>
        <v>0.17976394547063426</v>
      </c>
      <c r="AC107" s="8">
        <f t="shared" si="22"/>
        <v>2.1374006643041265E-4</v>
      </c>
      <c r="AD107" s="8">
        <f t="shared" si="22"/>
        <v>3.3215206323286123E-3</v>
      </c>
      <c r="AE107" s="8">
        <f t="shared" si="22"/>
        <v>3.5053370894587676E-4</v>
      </c>
      <c r="AF107" s="8">
        <f t="shared" si="22"/>
        <v>0.43142149968580212</v>
      </c>
      <c r="AG107" s="8">
        <f t="shared" si="22"/>
        <v>3.1633529831701074E-4</v>
      </c>
      <c r="AH107" s="8">
        <f t="shared" si="22"/>
        <v>1.2738907959252595E-3</v>
      </c>
      <c r="AI107" s="8">
        <f t="shared" ref="AI107:BK107" si="23">AI106/ 233929</f>
        <v>2.4067131480064465E-3</v>
      </c>
      <c r="AJ107" s="8">
        <f t="shared" si="23"/>
        <v>9.7465470292268169E-4</v>
      </c>
      <c r="AK107" s="8">
        <f t="shared" si="23"/>
        <v>1.3807608291404657E-3</v>
      </c>
      <c r="AL107" s="8">
        <f t="shared" si="23"/>
        <v>8.8060907369330013E-4</v>
      </c>
      <c r="AM107" s="8">
        <f t="shared" si="23"/>
        <v>9.190822856507744E-4</v>
      </c>
      <c r="AN107" s="8">
        <f t="shared" si="23"/>
        <v>4.2961753352512939E-3</v>
      </c>
      <c r="AO107" s="8">
        <f t="shared" si="23"/>
        <v>2.6931248370231991E-4</v>
      </c>
      <c r="AP107" s="8">
        <f t="shared" si="23"/>
        <v>1.0216775175373725E-3</v>
      </c>
      <c r="AQ107" s="8">
        <f t="shared" si="23"/>
        <v>6.4976980194845449E-4</v>
      </c>
      <c r="AR107" s="8">
        <f t="shared" si="23"/>
        <v>1.7954165580154663E-4</v>
      </c>
      <c r="AS107" s="8">
        <f t="shared" si="23"/>
        <v>3.847321195747428E-5</v>
      </c>
      <c r="AT107" s="8">
        <f t="shared" si="23"/>
        <v>5.557241727190729E-5</v>
      </c>
      <c r="AU107" s="8">
        <f t="shared" si="23"/>
        <v>8.9770827900773317E-5</v>
      </c>
      <c r="AV107" s="8">
        <f t="shared" si="23"/>
        <v>1.1541963587242283E-4</v>
      </c>
      <c r="AW107" s="8">
        <f t="shared" si="23"/>
        <v>5.044265567757738E-4</v>
      </c>
      <c r="AX107" s="8">
        <f t="shared" si="23"/>
        <v>4.103809275463923E-4</v>
      </c>
      <c r="AY107" s="8">
        <f t="shared" si="23"/>
        <v>5.1297615943299037E-5</v>
      </c>
      <c r="AZ107" s="8">
        <f t="shared" si="23"/>
        <v>8.9770827900773317E-5</v>
      </c>
      <c r="BA107" s="8">
        <f t="shared" si="23"/>
        <v>1.0259523188659807E-4</v>
      </c>
      <c r="BB107" s="8">
        <f t="shared" si="23"/>
        <v>3.8900692090335103E-4</v>
      </c>
      <c r="BC107" s="8">
        <f t="shared" si="23"/>
        <v>1.7954165580154663E-4</v>
      </c>
      <c r="BD107" s="8">
        <f t="shared" si="23"/>
        <v>2.3083927174484566E-4</v>
      </c>
      <c r="BE107" s="8">
        <f t="shared" si="23"/>
        <v>1.0259523188659807E-4</v>
      </c>
      <c r="BF107" s="8">
        <f t="shared" si="23"/>
        <v>8.1221225243556812E-5</v>
      </c>
      <c r="BG107" s="8">
        <f t="shared" si="23"/>
        <v>6.4122019929123788E-5</v>
      </c>
      <c r="BH107" s="8">
        <f t="shared" si="23"/>
        <v>5.2152576209020681E-4</v>
      </c>
      <c r="BI107" s="8">
        <f t="shared" si="23"/>
        <v>3.2061009964561899E-4</v>
      </c>
      <c r="BJ107" s="8">
        <f t="shared" si="23"/>
        <v>1.8381645713015489E-4</v>
      </c>
      <c r="BK107" s="8">
        <f t="shared" si="23"/>
        <v>4.7022814614690783E-4</v>
      </c>
    </row>
    <row r="108" spans="1:63" s="1" customFormat="1" ht="5.0999999999999996" customHeight="1" x14ac:dyDescent="0.2">
      <c r="B108" s="12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</row>
    <row r="109" spans="1:63" s="1" customFormat="1" ht="9.9" customHeight="1" x14ac:dyDescent="0.2">
      <c r="A109" s="3" t="s">
        <v>64</v>
      </c>
      <c r="B109" s="12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</row>
    <row r="110" spans="1:63" s="1" customFormat="1" ht="9.9" customHeight="1" x14ac:dyDescent="0.2">
      <c r="B110" s="10" t="s">
        <v>59</v>
      </c>
      <c r="C110" s="4">
        <v>28</v>
      </c>
      <c r="D110" s="4">
        <v>63</v>
      </c>
      <c r="E110" s="4">
        <v>29</v>
      </c>
      <c r="F110" s="4">
        <v>55427</v>
      </c>
      <c r="G110" s="4">
        <v>228</v>
      </c>
      <c r="H110" s="4">
        <v>530</v>
      </c>
      <c r="I110" s="4">
        <v>17</v>
      </c>
      <c r="J110" s="4">
        <v>45</v>
      </c>
      <c r="K110" s="4">
        <v>31</v>
      </c>
      <c r="L110" s="4">
        <v>6</v>
      </c>
      <c r="M110" s="4">
        <v>115</v>
      </c>
      <c r="N110" s="4">
        <v>10982</v>
      </c>
      <c r="O110" s="4">
        <v>108</v>
      </c>
      <c r="P110" s="4">
        <v>28</v>
      </c>
      <c r="Q110" s="4">
        <v>11281</v>
      </c>
      <c r="R110" s="4">
        <v>74</v>
      </c>
      <c r="S110" s="4">
        <v>159</v>
      </c>
      <c r="T110" s="4">
        <v>59</v>
      </c>
      <c r="U110" s="4">
        <v>48962</v>
      </c>
      <c r="V110" s="4">
        <v>632</v>
      </c>
      <c r="W110" s="4">
        <v>989</v>
      </c>
      <c r="X110" s="4">
        <v>782</v>
      </c>
      <c r="Y110" s="4">
        <v>610</v>
      </c>
      <c r="Z110" s="4">
        <v>70</v>
      </c>
      <c r="AA110" s="4">
        <v>34</v>
      </c>
      <c r="AB110" s="4">
        <v>5485</v>
      </c>
      <c r="AC110" s="4">
        <v>27</v>
      </c>
      <c r="AD110" s="4">
        <v>191</v>
      </c>
      <c r="AE110" s="4">
        <v>163</v>
      </c>
      <c r="AF110" s="4">
        <v>31523</v>
      </c>
      <c r="AG110" s="4">
        <v>22</v>
      </c>
      <c r="AH110" s="4">
        <v>103</v>
      </c>
      <c r="AI110" s="4">
        <v>254</v>
      </c>
      <c r="AJ110" s="4">
        <v>161</v>
      </c>
      <c r="AK110" s="4">
        <v>78</v>
      </c>
      <c r="AL110" s="4">
        <v>27</v>
      </c>
      <c r="AM110" s="4">
        <v>152</v>
      </c>
      <c r="AN110" s="4">
        <v>708</v>
      </c>
      <c r="AO110" s="4">
        <v>57</v>
      </c>
      <c r="AP110" s="4">
        <v>93</v>
      </c>
      <c r="AQ110" s="4">
        <v>77</v>
      </c>
      <c r="AR110" s="4">
        <v>35</v>
      </c>
      <c r="AS110" s="4">
        <v>6</v>
      </c>
      <c r="AT110" s="4">
        <v>11</v>
      </c>
      <c r="AU110" s="4">
        <v>11</v>
      </c>
      <c r="AV110" s="4">
        <v>12</v>
      </c>
      <c r="AW110" s="4">
        <v>103</v>
      </c>
      <c r="AX110" s="4">
        <v>38</v>
      </c>
      <c r="AY110" s="4">
        <v>3</v>
      </c>
      <c r="AZ110" s="4">
        <v>11</v>
      </c>
      <c r="BA110" s="4">
        <v>9</v>
      </c>
      <c r="BB110" s="4">
        <v>31</v>
      </c>
      <c r="BC110" s="4">
        <v>24</v>
      </c>
      <c r="BD110" s="4">
        <v>29</v>
      </c>
      <c r="BE110" s="4">
        <v>2</v>
      </c>
      <c r="BF110" s="4">
        <v>13</v>
      </c>
      <c r="BG110" s="4">
        <v>11</v>
      </c>
      <c r="BH110" s="4">
        <v>64</v>
      </c>
      <c r="BI110" s="4">
        <v>62</v>
      </c>
      <c r="BJ110" s="4">
        <v>26</v>
      </c>
      <c r="BK110" s="4">
        <v>77</v>
      </c>
    </row>
    <row r="111" spans="1:63" s="1" customFormat="1" ht="9.9" customHeight="1" x14ac:dyDescent="0.2">
      <c r="B111" s="10" t="s">
        <v>57</v>
      </c>
      <c r="C111" s="4">
        <v>21</v>
      </c>
      <c r="D111" s="4">
        <v>47</v>
      </c>
      <c r="E111" s="4">
        <v>17</v>
      </c>
      <c r="F111" s="4">
        <v>34431</v>
      </c>
      <c r="G111" s="4">
        <v>133</v>
      </c>
      <c r="H111" s="4">
        <v>18</v>
      </c>
      <c r="I111" s="4">
        <v>12</v>
      </c>
      <c r="J111" s="4">
        <v>20</v>
      </c>
      <c r="K111" s="4">
        <v>17</v>
      </c>
      <c r="L111" s="4">
        <v>5</v>
      </c>
      <c r="M111" s="4">
        <v>135</v>
      </c>
      <c r="N111" s="4">
        <v>8280</v>
      </c>
      <c r="O111" s="4">
        <v>34</v>
      </c>
      <c r="P111" s="4">
        <v>18</v>
      </c>
      <c r="Q111" s="4">
        <v>5675</v>
      </c>
      <c r="R111" s="4">
        <v>20</v>
      </c>
      <c r="S111" s="4">
        <v>309</v>
      </c>
      <c r="T111" s="4">
        <v>24</v>
      </c>
      <c r="U111" s="4">
        <v>30858</v>
      </c>
      <c r="V111" s="4">
        <v>213</v>
      </c>
      <c r="W111" s="4">
        <v>445</v>
      </c>
      <c r="X111" s="4">
        <v>227</v>
      </c>
      <c r="Y111" s="4">
        <v>522</v>
      </c>
      <c r="Z111" s="4">
        <v>47</v>
      </c>
      <c r="AA111" s="4">
        <v>13</v>
      </c>
      <c r="AB111" s="4">
        <v>2717</v>
      </c>
      <c r="AC111" s="4">
        <v>12</v>
      </c>
      <c r="AD111" s="4">
        <v>100</v>
      </c>
      <c r="AE111" s="4">
        <v>97</v>
      </c>
      <c r="AF111" s="4">
        <v>21468</v>
      </c>
      <c r="AG111" s="4">
        <v>21</v>
      </c>
      <c r="AH111" s="4">
        <v>37</v>
      </c>
      <c r="AI111" s="4">
        <v>186</v>
      </c>
      <c r="AJ111" s="4">
        <v>114</v>
      </c>
      <c r="AK111" s="4">
        <v>36</v>
      </c>
      <c r="AL111" s="4">
        <v>19</v>
      </c>
      <c r="AM111" s="4">
        <v>99</v>
      </c>
      <c r="AN111" s="4">
        <v>346</v>
      </c>
      <c r="AO111" s="4">
        <v>37</v>
      </c>
      <c r="AP111" s="4">
        <v>35</v>
      </c>
      <c r="AQ111" s="4">
        <v>58</v>
      </c>
      <c r="AR111" s="4">
        <v>20</v>
      </c>
      <c r="AS111" s="4">
        <v>6</v>
      </c>
      <c r="AT111" s="4">
        <v>2</v>
      </c>
      <c r="AU111" s="4">
        <v>9</v>
      </c>
      <c r="AV111" s="4">
        <v>13</v>
      </c>
      <c r="AW111" s="4">
        <v>79</v>
      </c>
      <c r="AX111" s="4">
        <v>18</v>
      </c>
      <c r="AY111" s="4">
        <v>4</v>
      </c>
      <c r="AZ111" s="4">
        <v>9</v>
      </c>
      <c r="BA111" s="4">
        <v>14</v>
      </c>
      <c r="BB111" s="4">
        <v>19</v>
      </c>
      <c r="BC111" s="4">
        <v>18</v>
      </c>
      <c r="BD111" s="4">
        <v>9</v>
      </c>
      <c r="BE111" s="4">
        <v>5</v>
      </c>
      <c r="BF111" s="4">
        <v>13</v>
      </c>
      <c r="BG111" s="4">
        <v>10</v>
      </c>
      <c r="BH111" s="4">
        <v>19</v>
      </c>
      <c r="BI111" s="4">
        <v>21</v>
      </c>
      <c r="BJ111" s="4">
        <v>10</v>
      </c>
      <c r="BK111" s="4">
        <v>76</v>
      </c>
    </row>
    <row r="112" spans="1:63" s="1" customFormat="1" ht="9.9" customHeight="1" x14ac:dyDescent="0.2">
      <c r="A112" s="6" t="s">
        <v>20</v>
      </c>
      <c r="B112" s="10"/>
      <c r="C112" s="4">
        <v>49</v>
      </c>
      <c r="D112" s="4">
        <v>110</v>
      </c>
      <c r="E112" s="4">
        <v>46</v>
      </c>
      <c r="F112" s="4">
        <v>89858</v>
      </c>
      <c r="G112" s="4">
        <v>361</v>
      </c>
      <c r="H112" s="4">
        <v>548</v>
      </c>
      <c r="I112" s="4">
        <v>29</v>
      </c>
      <c r="J112" s="4">
        <v>65</v>
      </c>
      <c r="K112" s="4">
        <v>48</v>
      </c>
      <c r="L112" s="4">
        <v>11</v>
      </c>
      <c r="M112" s="4">
        <v>250</v>
      </c>
      <c r="N112" s="4">
        <v>19262</v>
      </c>
      <c r="O112" s="4">
        <v>142</v>
      </c>
      <c r="P112" s="4">
        <v>46</v>
      </c>
      <c r="Q112" s="4">
        <v>16956</v>
      </c>
      <c r="R112" s="4">
        <v>94</v>
      </c>
      <c r="S112" s="4">
        <v>468</v>
      </c>
      <c r="T112" s="4">
        <v>83</v>
      </c>
      <c r="U112" s="4">
        <v>79820</v>
      </c>
      <c r="V112" s="4">
        <v>845</v>
      </c>
      <c r="W112" s="4">
        <v>1434</v>
      </c>
      <c r="X112" s="4">
        <v>1009</v>
      </c>
      <c r="Y112" s="4">
        <v>1132</v>
      </c>
      <c r="Z112" s="4">
        <v>117</v>
      </c>
      <c r="AA112" s="4">
        <v>47</v>
      </c>
      <c r="AB112" s="4">
        <v>8202</v>
      </c>
      <c r="AC112" s="4">
        <v>39</v>
      </c>
      <c r="AD112" s="4">
        <v>291</v>
      </c>
      <c r="AE112" s="4">
        <v>260</v>
      </c>
      <c r="AF112" s="4">
        <v>52991</v>
      </c>
      <c r="AG112" s="4">
        <v>43</v>
      </c>
      <c r="AH112" s="4">
        <v>140</v>
      </c>
      <c r="AI112" s="4">
        <v>440</v>
      </c>
      <c r="AJ112" s="4">
        <v>275</v>
      </c>
      <c r="AK112" s="4">
        <v>114</v>
      </c>
      <c r="AL112" s="4">
        <v>46</v>
      </c>
      <c r="AM112" s="4">
        <v>251</v>
      </c>
      <c r="AN112" s="4">
        <v>1054</v>
      </c>
      <c r="AO112" s="4">
        <v>94</v>
      </c>
      <c r="AP112" s="4">
        <v>128</v>
      </c>
      <c r="AQ112" s="4">
        <v>135</v>
      </c>
      <c r="AR112" s="4">
        <v>55</v>
      </c>
      <c r="AS112" s="4">
        <v>12</v>
      </c>
      <c r="AT112" s="4">
        <v>13</v>
      </c>
      <c r="AU112" s="4">
        <v>20</v>
      </c>
      <c r="AV112" s="4">
        <v>25</v>
      </c>
      <c r="AW112" s="4">
        <v>182</v>
      </c>
      <c r="AX112" s="4">
        <v>56</v>
      </c>
      <c r="AY112" s="4">
        <v>7</v>
      </c>
      <c r="AZ112" s="4">
        <v>20</v>
      </c>
      <c r="BA112" s="4">
        <v>23</v>
      </c>
      <c r="BB112" s="4">
        <v>50</v>
      </c>
      <c r="BC112" s="4">
        <v>42</v>
      </c>
      <c r="BD112" s="4">
        <v>38</v>
      </c>
      <c r="BE112" s="4">
        <v>7</v>
      </c>
      <c r="BF112" s="4">
        <v>26</v>
      </c>
      <c r="BG112" s="4">
        <v>21</v>
      </c>
      <c r="BH112" s="4">
        <v>83</v>
      </c>
      <c r="BI112" s="4">
        <v>83</v>
      </c>
      <c r="BJ112" s="4">
        <v>36</v>
      </c>
      <c r="BK112" s="4">
        <v>153</v>
      </c>
    </row>
    <row r="113" spans="1:63" s="7" customFormat="1" ht="9.9" customHeight="1" x14ac:dyDescent="0.2">
      <c r="B113" s="11" t="s">
        <v>21</v>
      </c>
      <c r="C113" s="8">
        <f t="shared" ref="C113:AH113" si="24">C112/ 278678</f>
        <v>1.7583016958640438E-4</v>
      </c>
      <c r="D113" s="8">
        <f t="shared" si="24"/>
        <v>3.9472078886743843E-4</v>
      </c>
      <c r="E113" s="8">
        <f t="shared" si="24"/>
        <v>1.6506505716274697E-4</v>
      </c>
      <c r="F113" s="8">
        <f t="shared" si="24"/>
        <v>0.32244382405500255</v>
      </c>
      <c r="G113" s="8">
        <f t="shared" si="24"/>
        <v>1.295401861646775E-3</v>
      </c>
      <c r="H113" s="8">
        <f t="shared" si="24"/>
        <v>1.9664272027214206E-3</v>
      </c>
      <c r="I113" s="8">
        <f t="shared" si="24"/>
        <v>1.040627534286883E-4</v>
      </c>
      <c r="J113" s="8">
        <f t="shared" si="24"/>
        <v>2.3324410251257725E-4</v>
      </c>
      <c r="K113" s="8">
        <f t="shared" si="24"/>
        <v>1.7224179877851857E-4</v>
      </c>
      <c r="L113" s="8">
        <f t="shared" si="24"/>
        <v>3.9472078886743842E-5</v>
      </c>
      <c r="M113" s="8">
        <f t="shared" si="24"/>
        <v>8.9709270197145096E-4</v>
      </c>
      <c r="N113" s="8">
        <f t="shared" si="24"/>
        <v>6.9119198501496351E-2</v>
      </c>
      <c r="O113" s="8">
        <f t="shared" si="24"/>
        <v>5.0954865471978411E-4</v>
      </c>
      <c r="P113" s="8">
        <f t="shared" si="24"/>
        <v>1.6506505716274697E-4</v>
      </c>
      <c r="Q113" s="8">
        <f t="shared" si="24"/>
        <v>6.0844415418511689E-2</v>
      </c>
      <c r="R113" s="8">
        <f t="shared" si="24"/>
        <v>3.3730685594126556E-4</v>
      </c>
      <c r="S113" s="8">
        <f t="shared" si="24"/>
        <v>1.6793575380905561E-3</v>
      </c>
      <c r="T113" s="8">
        <f t="shared" si="24"/>
        <v>2.9783477705452172E-4</v>
      </c>
      <c r="U113" s="8">
        <f t="shared" si="24"/>
        <v>0.28642375788544483</v>
      </c>
      <c r="V113" s="8">
        <f t="shared" si="24"/>
        <v>3.0321733326635039E-3</v>
      </c>
      <c r="W113" s="8">
        <f t="shared" si="24"/>
        <v>5.1457237385082429E-3</v>
      </c>
      <c r="X113" s="8">
        <f t="shared" si="24"/>
        <v>3.6206661451567757E-3</v>
      </c>
      <c r="Y113" s="8">
        <f t="shared" si="24"/>
        <v>4.0620357545267296E-3</v>
      </c>
      <c r="Z113" s="8">
        <f t="shared" si="24"/>
        <v>4.1983938452263902E-4</v>
      </c>
      <c r="AA113" s="8">
        <f t="shared" si="24"/>
        <v>1.6865342797063278E-4</v>
      </c>
      <c r="AB113" s="8">
        <f t="shared" si="24"/>
        <v>2.9431817366279363E-2</v>
      </c>
      <c r="AC113" s="8">
        <f t="shared" si="24"/>
        <v>1.3994646150754635E-4</v>
      </c>
      <c r="AD113" s="8">
        <f t="shared" si="24"/>
        <v>1.0442159050947689E-3</v>
      </c>
      <c r="AE113" s="8">
        <f t="shared" si="24"/>
        <v>9.3297641005030899E-4</v>
      </c>
      <c r="AF113" s="8">
        <f t="shared" si="24"/>
        <v>0.19015135748067663</v>
      </c>
      <c r="AG113" s="8">
        <f t="shared" si="24"/>
        <v>1.5429994473908955E-4</v>
      </c>
      <c r="AH113" s="8">
        <f t="shared" si="24"/>
        <v>5.0237191310401248E-4</v>
      </c>
      <c r="AI113" s="8">
        <f t="shared" ref="AI113:BK113" si="25">AI112/ 278678</f>
        <v>1.5788831554697537E-3</v>
      </c>
      <c r="AJ113" s="8">
        <f t="shared" si="25"/>
        <v>9.868019721685961E-4</v>
      </c>
      <c r="AK113" s="8">
        <f t="shared" si="25"/>
        <v>4.0907427209898163E-4</v>
      </c>
      <c r="AL113" s="8">
        <f t="shared" si="25"/>
        <v>1.6506505716274697E-4</v>
      </c>
      <c r="AM113" s="8">
        <f t="shared" si="25"/>
        <v>9.0068107277933677E-4</v>
      </c>
      <c r="AN113" s="8">
        <f t="shared" si="25"/>
        <v>3.7821428315116369E-3</v>
      </c>
      <c r="AO113" s="8">
        <f t="shared" si="25"/>
        <v>3.3730685594126556E-4</v>
      </c>
      <c r="AP113" s="8">
        <f t="shared" si="25"/>
        <v>4.5931146340938287E-4</v>
      </c>
      <c r="AQ113" s="8">
        <f t="shared" si="25"/>
        <v>4.8443005906458351E-4</v>
      </c>
      <c r="AR113" s="8">
        <f t="shared" si="25"/>
        <v>1.9736039443371921E-4</v>
      </c>
      <c r="AS113" s="8">
        <f t="shared" si="25"/>
        <v>4.3060449694629642E-5</v>
      </c>
      <c r="AT113" s="8">
        <f t="shared" si="25"/>
        <v>4.664882050251545E-5</v>
      </c>
      <c r="AU113" s="8">
        <f t="shared" si="25"/>
        <v>7.1767416157716068E-5</v>
      </c>
      <c r="AV113" s="8">
        <f t="shared" si="25"/>
        <v>8.9709270197145099E-5</v>
      </c>
      <c r="AW113" s="8">
        <f t="shared" si="25"/>
        <v>6.5308348703521624E-4</v>
      </c>
      <c r="AX113" s="8">
        <f t="shared" si="25"/>
        <v>2.00948765241605E-4</v>
      </c>
      <c r="AY113" s="8">
        <f t="shared" si="25"/>
        <v>2.5118595655200625E-5</v>
      </c>
      <c r="AZ113" s="8">
        <f t="shared" si="25"/>
        <v>7.1767416157716068E-5</v>
      </c>
      <c r="BA113" s="8">
        <f t="shared" si="25"/>
        <v>8.2532528581373484E-5</v>
      </c>
      <c r="BB113" s="8">
        <f t="shared" si="25"/>
        <v>1.794185403942902E-4</v>
      </c>
      <c r="BC113" s="8">
        <f t="shared" si="25"/>
        <v>1.5071157393120376E-4</v>
      </c>
      <c r="BD113" s="8">
        <f t="shared" si="25"/>
        <v>1.3635809069966053E-4</v>
      </c>
      <c r="BE113" s="8">
        <f t="shared" si="25"/>
        <v>2.5118595655200625E-5</v>
      </c>
      <c r="BF113" s="8">
        <f t="shared" si="25"/>
        <v>9.3297641005030899E-5</v>
      </c>
      <c r="BG113" s="8">
        <f t="shared" si="25"/>
        <v>7.5355786965601882E-5</v>
      </c>
      <c r="BH113" s="8">
        <f t="shared" si="25"/>
        <v>2.9783477705452172E-4</v>
      </c>
      <c r="BI113" s="8">
        <f t="shared" si="25"/>
        <v>2.9783477705452172E-4</v>
      </c>
      <c r="BJ113" s="8">
        <f t="shared" si="25"/>
        <v>1.2918134908388893E-4</v>
      </c>
      <c r="BK113" s="8">
        <f t="shared" si="25"/>
        <v>5.4902073360652795E-4</v>
      </c>
    </row>
    <row r="114" spans="1:63" s="1" customFormat="1" ht="5.0999999999999996" customHeight="1" x14ac:dyDescent="0.2">
      <c r="B114" s="12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</row>
    <row r="115" spans="1:63" s="1" customFormat="1" ht="9.9" customHeight="1" x14ac:dyDescent="0.2">
      <c r="A115" s="3" t="s">
        <v>65</v>
      </c>
      <c r="B115" s="12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</row>
    <row r="116" spans="1:63" s="1" customFormat="1" ht="9.9" customHeight="1" x14ac:dyDescent="0.2">
      <c r="B116" s="10" t="s">
        <v>61</v>
      </c>
      <c r="C116" s="4">
        <v>48</v>
      </c>
      <c r="D116" s="4">
        <v>101</v>
      </c>
      <c r="E116" s="4">
        <v>67</v>
      </c>
      <c r="F116" s="4">
        <v>23352</v>
      </c>
      <c r="G116" s="4">
        <v>708</v>
      </c>
      <c r="H116" s="4">
        <v>44</v>
      </c>
      <c r="I116" s="4">
        <v>28</v>
      </c>
      <c r="J116" s="4">
        <v>57</v>
      </c>
      <c r="K116" s="4">
        <v>62</v>
      </c>
      <c r="L116" s="4">
        <v>16</v>
      </c>
      <c r="M116" s="4">
        <v>67</v>
      </c>
      <c r="N116" s="4">
        <v>1544</v>
      </c>
      <c r="O116" s="4">
        <v>289</v>
      </c>
      <c r="P116" s="4">
        <v>22</v>
      </c>
      <c r="Q116" s="4">
        <v>2157</v>
      </c>
      <c r="R116" s="4">
        <v>76</v>
      </c>
      <c r="S116" s="4">
        <v>45</v>
      </c>
      <c r="T116" s="4">
        <v>42</v>
      </c>
      <c r="U116" s="4">
        <v>16361</v>
      </c>
      <c r="V116" s="4">
        <v>270</v>
      </c>
      <c r="W116" s="4">
        <v>652</v>
      </c>
      <c r="X116" s="4">
        <v>1091</v>
      </c>
      <c r="Y116" s="4">
        <v>424</v>
      </c>
      <c r="Z116" s="4">
        <v>39</v>
      </c>
      <c r="AA116" s="4">
        <v>50</v>
      </c>
      <c r="AB116" s="4">
        <v>9142</v>
      </c>
      <c r="AC116" s="4">
        <v>32</v>
      </c>
      <c r="AD116" s="4">
        <v>680</v>
      </c>
      <c r="AE116" s="4">
        <v>75</v>
      </c>
      <c r="AF116" s="4">
        <v>19749</v>
      </c>
      <c r="AG116" s="4">
        <v>38</v>
      </c>
      <c r="AH116" s="4">
        <v>131</v>
      </c>
      <c r="AI116" s="4">
        <v>343</v>
      </c>
      <c r="AJ116" s="4">
        <v>99</v>
      </c>
      <c r="AK116" s="4">
        <v>142</v>
      </c>
      <c r="AL116" s="4">
        <v>28</v>
      </c>
      <c r="AM116" s="4">
        <v>60</v>
      </c>
      <c r="AN116" s="4">
        <v>718</v>
      </c>
      <c r="AO116" s="4">
        <v>18</v>
      </c>
      <c r="AP116" s="4">
        <v>201</v>
      </c>
      <c r="AQ116" s="4">
        <v>98</v>
      </c>
      <c r="AR116" s="4">
        <v>23</v>
      </c>
      <c r="AS116" s="4">
        <v>5</v>
      </c>
      <c r="AT116" s="4">
        <v>4</v>
      </c>
      <c r="AU116" s="4">
        <v>14</v>
      </c>
      <c r="AV116" s="4">
        <v>13</v>
      </c>
      <c r="AW116" s="4">
        <v>86</v>
      </c>
      <c r="AX116" s="4">
        <v>28</v>
      </c>
      <c r="AY116" s="4">
        <v>4</v>
      </c>
      <c r="AZ116" s="4">
        <v>16</v>
      </c>
      <c r="BA116" s="4">
        <v>17</v>
      </c>
      <c r="BB116" s="4">
        <v>40</v>
      </c>
      <c r="BC116" s="4">
        <v>16</v>
      </c>
      <c r="BD116" s="4">
        <v>30</v>
      </c>
      <c r="BE116" s="4">
        <v>36</v>
      </c>
      <c r="BF116" s="4">
        <v>5</v>
      </c>
      <c r="BG116" s="4">
        <v>7</v>
      </c>
      <c r="BH116" s="4">
        <v>39</v>
      </c>
      <c r="BI116" s="4">
        <v>39</v>
      </c>
      <c r="BJ116" s="4">
        <v>27</v>
      </c>
      <c r="BK116" s="4">
        <v>102</v>
      </c>
    </row>
    <row r="117" spans="1:63" s="1" customFormat="1" ht="9.9" customHeight="1" x14ac:dyDescent="0.2">
      <c r="B117" s="10" t="s">
        <v>43</v>
      </c>
      <c r="C117" s="4">
        <v>2</v>
      </c>
      <c r="D117" s="4">
        <v>34</v>
      </c>
      <c r="E117" s="4">
        <v>6</v>
      </c>
      <c r="F117" s="4">
        <v>3704</v>
      </c>
      <c r="G117" s="4">
        <v>49</v>
      </c>
      <c r="H117" s="4">
        <v>3</v>
      </c>
      <c r="I117" s="4">
        <v>2</v>
      </c>
      <c r="J117" s="4">
        <v>16</v>
      </c>
      <c r="K117" s="4">
        <v>13</v>
      </c>
      <c r="L117" s="4">
        <v>1</v>
      </c>
      <c r="M117" s="4">
        <v>10</v>
      </c>
      <c r="N117" s="4">
        <v>195</v>
      </c>
      <c r="O117" s="4">
        <v>21</v>
      </c>
      <c r="P117" s="4">
        <v>0</v>
      </c>
      <c r="Q117" s="4">
        <v>240</v>
      </c>
      <c r="R117" s="4">
        <v>2</v>
      </c>
      <c r="S117" s="4">
        <v>2</v>
      </c>
      <c r="T117" s="4">
        <v>7</v>
      </c>
      <c r="U117" s="4">
        <v>2299</v>
      </c>
      <c r="V117" s="4">
        <v>22</v>
      </c>
      <c r="W117" s="4">
        <v>53</v>
      </c>
      <c r="X117" s="4">
        <v>110</v>
      </c>
      <c r="Y117" s="4">
        <v>36</v>
      </c>
      <c r="Z117" s="4">
        <v>11</v>
      </c>
      <c r="AA117" s="4">
        <v>21</v>
      </c>
      <c r="AB117" s="4">
        <v>2190</v>
      </c>
      <c r="AC117" s="4">
        <v>2</v>
      </c>
      <c r="AD117" s="4">
        <v>35</v>
      </c>
      <c r="AE117" s="4">
        <v>8</v>
      </c>
      <c r="AF117" s="4">
        <v>4677</v>
      </c>
      <c r="AG117" s="4">
        <v>7</v>
      </c>
      <c r="AH117" s="4">
        <v>14</v>
      </c>
      <c r="AI117" s="4">
        <v>33</v>
      </c>
      <c r="AJ117" s="4">
        <v>21</v>
      </c>
      <c r="AK117" s="4">
        <v>32</v>
      </c>
      <c r="AL117" s="4">
        <v>6</v>
      </c>
      <c r="AM117" s="4">
        <v>6</v>
      </c>
      <c r="AN117" s="4">
        <v>88</v>
      </c>
      <c r="AO117" s="4">
        <v>9</v>
      </c>
      <c r="AP117" s="4">
        <v>26</v>
      </c>
      <c r="AQ117" s="4">
        <v>9</v>
      </c>
      <c r="AR117" s="4">
        <v>4</v>
      </c>
      <c r="AS117" s="4">
        <v>1</v>
      </c>
      <c r="AT117" s="4">
        <v>2</v>
      </c>
      <c r="AU117" s="4">
        <v>1</v>
      </c>
      <c r="AV117" s="4">
        <v>0</v>
      </c>
      <c r="AW117" s="4">
        <v>27</v>
      </c>
      <c r="AX117" s="4">
        <v>2</v>
      </c>
      <c r="AY117" s="4">
        <v>1</v>
      </c>
      <c r="AZ117" s="4">
        <v>1</v>
      </c>
      <c r="BA117" s="4">
        <v>2</v>
      </c>
      <c r="BB117" s="4">
        <v>5</v>
      </c>
      <c r="BC117" s="4">
        <v>1</v>
      </c>
      <c r="BD117" s="4">
        <v>1</v>
      </c>
      <c r="BE117" s="4">
        <v>4</v>
      </c>
      <c r="BF117" s="4">
        <v>0</v>
      </c>
      <c r="BG117" s="4">
        <v>0</v>
      </c>
      <c r="BH117" s="4">
        <v>3</v>
      </c>
      <c r="BI117" s="4">
        <v>13</v>
      </c>
      <c r="BJ117" s="4">
        <v>11</v>
      </c>
      <c r="BK117" s="4">
        <v>6</v>
      </c>
    </row>
    <row r="118" spans="1:63" s="1" customFormat="1" ht="9.9" customHeight="1" x14ac:dyDescent="0.2">
      <c r="B118" s="10" t="s">
        <v>45</v>
      </c>
      <c r="C118" s="4">
        <v>5</v>
      </c>
      <c r="D118" s="4">
        <v>47</v>
      </c>
      <c r="E118" s="4">
        <v>33</v>
      </c>
      <c r="F118" s="4">
        <v>10651</v>
      </c>
      <c r="G118" s="4">
        <v>182</v>
      </c>
      <c r="H118" s="4">
        <v>14</v>
      </c>
      <c r="I118" s="4">
        <v>11</v>
      </c>
      <c r="J118" s="4">
        <v>18</v>
      </c>
      <c r="K118" s="4">
        <v>30</v>
      </c>
      <c r="L118" s="4">
        <v>19</v>
      </c>
      <c r="M118" s="4">
        <v>41</v>
      </c>
      <c r="N118" s="4">
        <v>894</v>
      </c>
      <c r="O118" s="4">
        <v>125</v>
      </c>
      <c r="P118" s="4">
        <v>6</v>
      </c>
      <c r="Q118" s="4">
        <v>973</v>
      </c>
      <c r="R118" s="4">
        <v>13</v>
      </c>
      <c r="S118" s="4">
        <v>38</v>
      </c>
      <c r="T118" s="4">
        <v>33</v>
      </c>
      <c r="U118" s="4">
        <v>7416</v>
      </c>
      <c r="V118" s="4">
        <v>145</v>
      </c>
      <c r="W118" s="4">
        <v>259</v>
      </c>
      <c r="X118" s="4">
        <v>380</v>
      </c>
      <c r="Y118" s="4">
        <v>185</v>
      </c>
      <c r="Z118" s="4">
        <v>34</v>
      </c>
      <c r="AA118" s="4">
        <v>20</v>
      </c>
      <c r="AB118" s="4">
        <v>6618</v>
      </c>
      <c r="AC118" s="4">
        <v>14</v>
      </c>
      <c r="AD118" s="4">
        <v>160</v>
      </c>
      <c r="AE118" s="4">
        <v>27</v>
      </c>
      <c r="AF118" s="4">
        <v>11748</v>
      </c>
      <c r="AG118" s="4">
        <v>12</v>
      </c>
      <c r="AH118" s="4">
        <v>61</v>
      </c>
      <c r="AI118" s="4">
        <v>145</v>
      </c>
      <c r="AJ118" s="4">
        <v>53</v>
      </c>
      <c r="AK118" s="4">
        <v>63</v>
      </c>
      <c r="AL118" s="4">
        <v>2</v>
      </c>
      <c r="AM118" s="4">
        <v>28</v>
      </c>
      <c r="AN118" s="4">
        <v>282</v>
      </c>
      <c r="AO118" s="4">
        <v>27</v>
      </c>
      <c r="AP118" s="4">
        <v>53</v>
      </c>
      <c r="AQ118" s="4">
        <v>33</v>
      </c>
      <c r="AR118" s="4">
        <v>12</v>
      </c>
      <c r="AS118" s="4">
        <v>1</v>
      </c>
      <c r="AT118" s="4">
        <v>1</v>
      </c>
      <c r="AU118" s="4">
        <v>4</v>
      </c>
      <c r="AV118" s="4">
        <v>10</v>
      </c>
      <c r="AW118" s="4">
        <v>66</v>
      </c>
      <c r="AX118" s="4">
        <v>18</v>
      </c>
      <c r="AY118" s="4">
        <v>1</v>
      </c>
      <c r="AZ118" s="4">
        <v>5</v>
      </c>
      <c r="BA118" s="4">
        <v>7</v>
      </c>
      <c r="BB118" s="4">
        <v>14</v>
      </c>
      <c r="BC118" s="4">
        <v>3</v>
      </c>
      <c r="BD118" s="4">
        <v>12</v>
      </c>
      <c r="BE118" s="4">
        <v>17</v>
      </c>
      <c r="BF118" s="4">
        <v>2</v>
      </c>
      <c r="BG118" s="4">
        <v>3</v>
      </c>
      <c r="BH118" s="4">
        <v>26</v>
      </c>
      <c r="BI118" s="4">
        <v>34</v>
      </c>
      <c r="BJ118" s="4">
        <v>9</v>
      </c>
      <c r="BK118" s="4">
        <v>31</v>
      </c>
    </row>
    <row r="119" spans="1:63" s="1" customFormat="1" ht="9.9" customHeight="1" x14ac:dyDescent="0.2">
      <c r="B119" s="10" t="s">
        <v>167</v>
      </c>
      <c r="C119" s="4" t="s">
        <v>166</v>
      </c>
      <c r="D119" s="4" t="s">
        <v>166</v>
      </c>
      <c r="E119" s="4" t="s">
        <v>166</v>
      </c>
      <c r="F119" s="4" t="s">
        <v>166</v>
      </c>
      <c r="G119" s="4" t="s">
        <v>166</v>
      </c>
      <c r="H119" s="4" t="s">
        <v>166</v>
      </c>
      <c r="I119" s="4" t="s">
        <v>166</v>
      </c>
      <c r="J119" s="4" t="s">
        <v>166</v>
      </c>
      <c r="K119" s="4" t="s">
        <v>166</v>
      </c>
      <c r="L119" s="4" t="s">
        <v>166</v>
      </c>
      <c r="M119" s="4" t="s">
        <v>166</v>
      </c>
      <c r="N119" s="4" t="s">
        <v>166</v>
      </c>
      <c r="O119" s="4" t="s">
        <v>166</v>
      </c>
      <c r="P119" s="4" t="s">
        <v>166</v>
      </c>
      <c r="Q119" s="4" t="s">
        <v>166</v>
      </c>
      <c r="R119" s="4" t="s">
        <v>166</v>
      </c>
      <c r="S119" s="4" t="s">
        <v>166</v>
      </c>
      <c r="T119" s="4" t="s">
        <v>166</v>
      </c>
      <c r="U119" s="4" t="s">
        <v>166</v>
      </c>
      <c r="V119" s="4" t="s">
        <v>166</v>
      </c>
      <c r="W119" s="4" t="s">
        <v>166</v>
      </c>
      <c r="X119" s="4" t="s">
        <v>166</v>
      </c>
      <c r="Y119" s="4" t="s">
        <v>166</v>
      </c>
      <c r="Z119" s="4" t="s">
        <v>166</v>
      </c>
      <c r="AA119" s="4" t="s">
        <v>166</v>
      </c>
      <c r="AB119" s="4" t="s">
        <v>166</v>
      </c>
      <c r="AC119" s="4" t="s">
        <v>166</v>
      </c>
      <c r="AD119" s="4" t="s">
        <v>166</v>
      </c>
      <c r="AE119" s="4" t="s">
        <v>166</v>
      </c>
      <c r="AF119" s="4" t="s">
        <v>166</v>
      </c>
      <c r="AG119" s="4" t="s">
        <v>166</v>
      </c>
      <c r="AH119" s="4" t="s">
        <v>166</v>
      </c>
      <c r="AI119" s="4" t="s">
        <v>166</v>
      </c>
      <c r="AJ119" s="4" t="s">
        <v>166</v>
      </c>
      <c r="AK119" s="4" t="s">
        <v>166</v>
      </c>
      <c r="AL119" s="4" t="s">
        <v>166</v>
      </c>
      <c r="AM119" s="4" t="s">
        <v>166</v>
      </c>
      <c r="AN119" s="4" t="s">
        <v>166</v>
      </c>
      <c r="AO119" s="4" t="s">
        <v>166</v>
      </c>
      <c r="AP119" s="4" t="s">
        <v>166</v>
      </c>
      <c r="AQ119" s="4" t="s">
        <v>166</v>
      </c>
      <c r="AR119" s="4" t="s">
        <v>166</v>
      </c>
      <c r="AS119" s="4" t="s">
        <v>166</v>
      </c>
      <c r="AT119" s="4" t="s">
        <v>166</v>
      </c>
      <c r="AU119" s="4" t="s">
        <v>166</v>
      </c>
      <c r="AV119" s="4" t="s">
        <v>166</v>
      </c>
      <c r="AW119" s="4" t="s">
        <v>166</v>
      </c>
      <c r="AX119" s="4" t="s">
        <v>166</v>
      </c>
      <c r="AY119" s="4" t="s">
        <v>166</v>
      </c>
      <c r="AZ119" s="4" t="s">
        <v>166</v>
      </c>
      <c r="BA119" s="4" t="s">
        <v>166</v>
      </c>
      <c r="BB119" s="4" t="s">
        <v>166</v>
      </c>
      <c r="BC119" s="4" t="s">
        <v>166</v>
      </c>
      <c r="BD119" s="4" t="s">
        <v>166</v>
      </c>
      <c r="BE119" s="4" t="s">
        <v>166</v>
      </c>
      <c r="BF119" s="4" t="s">
        <v>166</v>
      </c>
      <c r="BG119" s="4" t="s">
        <v>166</v>
      </c>
      <c r="BH119" s="4" t="s">
        <v>166</v>
      </c>
      <c r="BI119" s="4" t="s">
        <v>166</v>
      </c>
      <c r="BJ119" s="4" t="s">
        <v>166</v>
      </c>
      <c r="BK119" s="4" t="s">
        <v>166</v>
      </c>
    </row>
    <row r="120" spans="1:63" s="1" customFormat="1" ht="9.9" customHeight="1" x14ac:dyDescent="0.2">
      <c r="A120" s="6" t="s">
        <v>20</v>
      </c>
      <c r="B120" s="10"/>
      <c r="C120" s="4">
        <v>55</v>
      </c>
      <c r="D120" s="4">
        <v>182</v>
      </c>
      <c r="E120" s="4">
        <v>106</v>
      </c>
      <c r="F120" s="4">
        <v>37707</v>
      </c>
      <c r="G120" s="4">
        <v>939</v>
      </c>
      <c r="H120" s="4">
        <v>61</v>
      </c>
      <c r="I120" s="4">
        <v>41</v>
      </c>
      <c r="J120" s="4">
        <v>91</v>
      </c>
      <c r="K120" s="4">
        <v>105</v>
      </c>
      <c r="L120" s="4">
        <v>36</v>
      </c>
      <c r="M120" s="4">
        <v>118</v>
      </c>
      <c r="N120" s="4">
        <v>2633</v>
      </c>
      <c r="O120" s="4">
        <v>435</v>
      </c>
      <c r="P120" s="4">
        <v>28</v>
      </c>
      <c r="Q120" s="4">
        <v>3370</v>
      </c>
      <c r="R120" s="4">
        <v>91</v>
      </c>
      <c r="S120" s="4">
        <v>85</v>
      </c>
      <c r="T120" s="4">
        <v>82</v>
      </c>
      <c r="U120" s="4">
        <v>26078</v>
      </c>
      <c r="V120" s="4">
        <v>437</v>
      </c>
      <c r="W120" s="4">
        <v>964</v>
      </c>
      <c r="X120" s="4">
        <v>1581</v>
      </c>
      <c r="Y120" s="4">
        <v>645</v>
      </c>
      <c r="Z120" s="4">
        <v>84</v>
      </c>
      <c r="AA120" s="4">
        <v>91</v>
      </c>
      <c r="AB120" s="4">
        <v>17950</v>
      </c>
      <c r="AC120" s="4">
        <v>48</v>
      </c>
      <c r="AD120" s="4">
        <v>875</v>
      </c>
      <c r="AE120" s="4">
        <v>110</v>
      </c>
      <c r="AF120" s="4">
        <v>36174</v>
      </c>
      <c r="AG120" s="4">
        <v>57</v>
      </c>
      <c r="AH120" s="4">
        <v>206</v>
      </c>
      <c r="AI120" s="4">
        <v>521</v>
      </c>
      <c r="AJ120" s="4">
        <v>173</v>
      </c>
      <c r="AK120" s="4">
        <v>237</v>
      </c>
      <c r="AL120" s="4">
        <v>36</v>
      </c>
      <c r="AM120" s="4">
        <v>94</v>
      </c>
      <c r="AN120" s="4">
        <v>1088</v>
      </c>
      <c r="AO120" s="4">
        <v>54</v>
      </c>
      <c r="AP120" s="4">
        <v>280</v>
      </c>
      <c r="AQ120" s="4">
        <v>140</v>
      </c>
      <c r="AR120" s="4">
        <v>39</v>
      </c>
      <c r="AS120" s="4">
        <v>7</v>
      </c>
      <c r="AT120" s="4">
        <v>7</v>
      </c>
      <c r="AU120" s="4">
        <v>19</v>
      </c>
      <c r="AV120" s="4">
        <v>23</v>
      </c>
      <c r="AW120" s="4">
        <v>179</v>
      </c>
      <c r="AX120" s="4">
        <v>48</v>
      </c>
      <c r="AY120" s="4">
        <v>6</v>
      </c>
      <c r="AZ120" s="4">
        <v>22</v>
      </c>
      <c r="BA120" s="4">
        <v>26</v>
      </c>
      <c r="BB120" s="4">
        <v>59</v>
      </c>
      <c r="BC120" s="4">
        <v>20</v>
      </c>
      <c r="BD120" s="4">
        <v>43</v>
      </c>
      <c r="BE120" s="4">
        <v>57</v>
      </c>
      <c r="BF120" s="4">
        <v>7</v>
      </c>
      <c r="BG120" s="4">
        <v>10</v>
      </c>
      <c r="BH120" s="4">
        <v>68</v>
      </c>
      <c r="BI120" s="4">
        <v>86</v>
      </c>
      <c r="BJ120" s="4">
        <v>47</v>
      </c>
      <c r="BK120" s="4">
        <v>139</v>
      </c>
    </row>
    <row r="121" spans="1:63" s="7" customFormat="1" ht="9.9" customHeight="1" x14ac:dyDescent="0.2">
      <c r="B121" s="11" t="s">
        <v>21</v>
      </c>
      <c r="C121" s="8">
        <f t="shared" ref="C121:AH121" si="26">C120/ 135362</f>
        <v>4.0631787355387773E-4</v>
      </c>
      <c r="D121" s="8">
        <f t="shared" si="26"/>
        <v>1.3445427815782865E-3</v>
      </c>
      <c r="E121" s="8">
        <f t="shared" si="26"/>
        <v>7.8308535630383712E-4</v>
      </c>
      <c r="F121" s="8">
        <f t="shared" si="26"/>
        <v>0.27856414651083761</v>
      </c>
      <c r="G121" s="8">
        <f t="shared" si="26"/>
        <v>6.9369542412198405E-3</v>
      </c>
      <c r="H121" s="8">
        <f t="shared" si="26"/>
        <v>4.5064345975975531E-4</v>
      </c>
      <c r="I121" s="8">
        <f t="shared" si="26"/>
        <v>3.0289150574016341E-4</v>
      </c>
      <c r="J121" s="8">
        <f t="shared" si="26"/>
        <v>6.7227139078914323E-4</v>
      </c>
      <c r="K121" s="8">
        <f t="shared" si="26"/>
        <v>7.756977586028575E-4</v>
      </c>
      <c r="L121" s="8">
        <f t="shared" si="26"/>
        <v>2.6595351723526545E-4</v>
      </c>
      <c r="M121" s="8">
        <f t="shared" si="26"/>
        <v>8.7173652871559227E-4</v>
      </c>
      <c r="N121" s="8">
        <f t="shared" si="26"/>
        <v>1.9451544746679275E-2</v>
      </c>
      <c r="O121" s="8">
        <f t="shared" si="26"/>
        <v>3.2136049999261242E-3</v>
      </c>
      <c r="P121" s="8">
        <f t="shared" si="26"/>
        <v>2.0685273562742867E-4</v>
      </c>
      <c r="Q121" s="8">
        <f t="shared" si="26"/>
        <v>2.4896204252301237E-2</v>
      </c>
      <c r="R121" s="8">
        <f t="shared" si="26"/>
        <v>6.7227139078914323E-4</v>
      </c>
      <c r="S121" s="8">
        <f t="shared" si="26"/>
        <v>6.2794580458326566E-4</v>
      </c>
      <c r="T121" s="8">
        <f t="shared" si="26"/>
        <v>6.0578301148032682E-4</v>
      </c>
      <c r="U121" s="8">
        <f t="shared" si="26"/>
        <v>0.19265377284614588</v>
      </c>
      <c r="V121" s="8">
        <f t="shared" si="26"/>
        <v>3.228380195328083E-3</v>
      </c>
      <c r="W121" s="8">
        <f t="shared" si="26"/>
        <v>7.1216441837443304E-3</v>
      </c>
      <c r="X121" s="8">
        <f t="shared" si="26"/>
        <v>1.167979196524874E-2</v>
      </c>
      <c r="Y121" s="8">
        <f t="shared" si="26"/>
        <v>4.7650005171318392E-3</v>
      </c>
      <c r="Z121" s="8">
        <f t="shared" si="26"/>
        <v>6.2055820688228605E-4</v>
      </c>
      <c r="AA121" s="8">
        <f t="shared" si="26"/>
        <v>6.7227139078914323E-4</v>
      </c>
      <c r="AB121" s="8">
        <f t="shared" si="26"/>
        <v>0.13260737873258374</v>
      </c>
      <c r="AC121" s="8">
        <f t="shared" si="26"/>
        <v>3.546046896470206E-4</v>
      </c>
      <c r="AD121" s="8">
        <f t="shared" si="26"/>
        <v>6.4641479883571461E-3</v>
      </c>
      <c r="AE121" s="8">
        <f t="shared" si="26"/>
        <v>8.1263574710775546E-4</v>
      </c>
      <c r="AF121" s="8">
        <f t="shared" si="26"/>
        <v>0.26723895923523588</v>
      </c>
      <c r="AG121" s="8">
        <f t="shared" si="26"/>
        <v>4.2109306895583696E-4</v>
      </c>
      <c r="AH121" s="8">
        <f t="shared" si="26"/>
        <v>1.5218451264017968E-3</v>
      </c>
      <c r="AI121" s="8">
        <f t="shared" ref="AI121:BK121" si="27">AI120/ 135362</f>
        <v>3.8489384022103693E-3</v>
      </c>
      <c r="AJ121" s="8">
        <f t="shared" si="27"/>
        <v>1.2780544022694699E-3</v>
      </c>
      <c r="AK121" s="8">
        <f t="shared" si="27"/>
        <v>1.7508606551321641E-3</v>
      </c>
      <c r="AL121" s="8">
        <f t="shared" si="27"/>
        <v>2.6595351723526545E-4</v>
      </c>
      <c r="AM121" s="8">
        <f t="shared" si="27"/>
        <v>6.9443418389208197E-4</v>
      </c>
      <c r="AN121" s="8">
        <f t="shared" si="27"/>
        <v>8.0377062986657991E-3</v>
      </c>
      <c r="AO121" s="8">
        <f t="shared" si="27"/>
        <v>3.9893027585289817E-4</v>
      </c>
      <c r="AP121" s="8">
        <f t="shared" si="27"/>
        <v>2.0685273562742867E-3</v>
      </c>
      <c r="AQ121" s="8">
        <f t="shared" si="27"/>
        <v>1.0342636781371433E-3</v>
      </c>
      <c r="AR121" s="8">
        <f t="shared" si="27"/>
        <v>2.8811631033820424E-4</v>
      </c>
      <c r="AS121" s="8">
        <f t="shared" si="27"/>
        <v>5.1713183906857168E-5</v>
      </c>
      <c r="AT121" s="8">
        <f t="shared" si="27"/>
        <v>5.1713183906857168E-5</v>
      </c>
      <c r="AU121" s="8">
        <f t="shared" si="27"/>
        <v>1.4036435631861231E-4</v>
      </c>
      <c r="AV121" s="8">
        <f t="shared" si="27"/>
        <v>1.6991474712253068E-4</v>
      </c>
      <c r="AW121" s="8">
        <f t="shared" si="27"/>
        <v>1.3223799884753476E-3</v>
      </c>
      <c r="AX121" s="8">
        <f t="shared" si="27"/>
        <v>3.546046896470206E-4</v>
      </c>
      <c r="AY121" s="8">
        <f t="shared" si="27"/>
        <v>4.4325586205877575E-5</v>
      </c>
      <c r="AZ121" s="8">
        <f t="shared" si="27"/>
        <v>1.625271494215511E-4</v>
      </c>
      <c r="BA121" s="8">
        <f t="shared" si="27"/>
        <v>1.9207754022546947E-4</v>
      </c>
      <c r="BB121" s="8">
        <f t="shared" si="27"/>
        <v>4.3586826435779613E-4</v>
      </c>
      <c r="BC121" s="8">
        <f t="shared" si="27"/>
        <v>1.477519540195919E-4</v>
      </c>
      <c r="BD121" s="8">
        <f t="shared" si="27"/>
        <v>3.1766670114212258E-4</v>
      </c>
      <c r="BE121" s="8">
        <f t="shared" si="27"/>
        <v>4.2109306895583696E-4</v>
      </c>
      <c r="BF121" s="8">
        <f t="shared" si="27"/>
        <v>5.1713183906857168E-5</v>
      </c>
      <c r="BG121" s="8">
        <f t="shared" si="27"/>
        <v>7.3875977009795949E-5</v>
      </c>
      <c r="BH121" s="8">
        <f t="shared" si="27"/>
        <v>5.0235664366661244E-4</v>
      </c>
      <c r="BI121" s="8">
        <f t="shared" si="27"/>
        <v>6.3533340228424516E-4</v>
      </c>
      <c r="BJ121" s="8">
        <f t="shared" si="27"/>
        <v>3.4721709194604098E-4</v>
      </c>
      <c r="BK121" s="8">
        <f t="shared" si="27"/>
        <v>1.0268760804361637E-3</v>
      </c>
    </row>
    <row r="122" spans="1:63" s="1" customFormat="1" ht="5.0999999999999996" customHeight="1" x14ac:dyDescent="0.2">
      <c r="B122" s="12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</row>
    <row r="123" spans="1:63" s="1" customFormat="1" ht="9.9" customHeight="1" x14ac:dyDescent="0.2">
      <c r="A123" s="3" t="s">
        <v>66</v>
      </c>
      <c r="B123" s="12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</row>
    <row r="124" spans="1:63" s="1" customFormat="1" ht="9.9" customHeight="1" x14ac:dyDescent="0.2">
      <c r="B124" s="10" t="s">
        <v>57</v>
      </c>
      <c r="C124" s="4">
        <v>58</v>
      </c>
      <c r="D124" s="4">
        <v>163</v>
      </c>
      <c r="E124" s="4">
        <v>68</v>
      </c>
      <c r="F124" s="4">
        <v>69121</v>
      </c>
      <c r="G124" s="4">
        <v>513</v>
      </c>
      <c r="H124" s="4">
        <v>48</v>
      </c>
      <c r="I124" s="4">
        <v>40</v>
      </c>
      <c r="J124" s="4">
        <v>87</v>
      </c>
      <c r="K124" s="4">
        <v>67</v>
      </c>
      <c r="L124" s="4">
        <v>28</v>
      </c>
      <c r="M124" s="4">
        <v>174</v>
      </c>
      <c r="N124" s="4">
        <v>19708</v>
      </c>
      <c r="O124" s="4">
        <v>179</v>
      </c>
      <c r="P124" s="4">
        <v>33</v>
      </c>
      <c r="Q124" s="4">
        <v>9067</v>
      </c>
      <c r="R124" s="4">
        <v>60</v>
      </c>
      <c r="S124" s="4">
        <v>283</v>
      </c>
      <c r="T124" s="4">
        <v>69</v>
      </c>
      <c r="U124" s="4">
        <v>50239</v>
      </c>
      <c r="V124" s="4">
        <v>581</v>
      </c>
      <c r="W124" s="4">
        <v>998</v>
      </c>
      <c r="X124" s="4">
        <v>657</v>
      </c>
      <c r="Y124" s="4">
        <v>853</v>
      </c>
      <c r="Z124" s="4">
        <v>139</v>
      </c>
      <c r="AA124" s="4">
        <v>78</v>
      </c>
      <c r="AB124" s="4">
        <v>11126</v>
      </c>
      <c r="AC124" s="4">
        <v>23</v>
      </c>
      <c r="AD124" s="4">
        <v>393</v>
      </c>
      <c r="AE124" s="4">
        <v>379</v>
      </c>
      <c r="AF124" s="4">
        <v>47298</v>
      </c>
      <c r="AG124" s="4">
        <v>40</v>
      </c>
      <c r="AH124" s="4">
        <v>161</v>
      </c>
      <c r="AI124" s="4">
        <v>701</v>
      </c>
      <c r="AJ124" s="4">
        <v>264</v>
      </c>
      <c r="AK124" s="4">
        <v>171</v>
      </c>
      <c r="AL124" s="4">
        <v>66</v>
      </c>
      <c r="AM124" s="4">
        <v>174</v>
      </c>
      <c r="AN124" s="4">
        <v>1160</v>
      </c>
      <c r="AO124" s="4">
        <v>92</v>
      </c>
      <c r="AP124" s="4">
        <v>120</v>
      </c>
      <c r="AQ124" s="4">
        <v>93</v>
      </c>
      <c r="AR124" s="4">
        <v>51</v>
      </c>
      <c r="AS124" s="4">
        <v>18</v>
      </c>
      <c r="AT124" s="4">
        <v>12</v>
      </c>
      <c r="AU124" s="4">
        <v>20</v>
      </c>
      <c r="AV124" s="4">
        <v>37</v>
      </c>
      <c r="AW124" s="4">
        <v>117</v>
      </c>
      <c r="AX124" s="4">
        <v>99</v>
      </c>
      <c r="AY124" s="4">
        <v>19</v>
      </c>
      <c r="AZ124" s="4">
        <v>25</v>
      </c>
      <c r="BA124" s="4">
        <v>25</v>
      </c>
      <c r="BB124" s="4">
        <v>39</v>
      </c>
      <c r="BC124" s="4">
        <v>23</v>
      </c>
      <c r="BD124" s="4">
        <v>41</v>
      </c>
      <c r="BE124" s="4">
        <v>25</v>
      </c>
      <c r="BF124" s="4">
        <v>64</v>
      </c>
      <c r="BG124" s="4">
        <v>23</v>
      </c>
      <c r="BH124" s="4">
        <v>87</v>
      </c>
      <c r="BI124" s="4">
        <v>90</v>
      </c>
      <c r="BJ124" s="4">
        <v>32</v>
      </c>
      <c r="BK124" s="4">
        <v>126</v>
      </c>
    </row>
    <row r="125" spans="1:63" s="1" customFormat="1" ht="9.9" customHeight="1" x14ac:dyDescent="0.2">
      <c r="A125" s="6" t="s">
        <v>20</v>
      </c>
      <c r="B125" s="10"/>
      <c r="C125" s="4">
        <v>58</v>
      </c>
      <c r="D125" s="4">
        <v>163</v>
      </c>
      <c r="E125" s="4">
        <v>68</v>
      </c>
      <c r="F125" s="4">
        <v>69121</v>
      </c>
      <c r="G125" s="4">
        <v>513</v>
      </c>
      <c r="H125" s="4">
        <v>48</v>
      </c>
      <c r="I125" s="4">
        <v>40</v>
      </c>
      <c r="J125" s="4">
        <v>87</v>
      </c>
      <c r="K125" s="4">
        <v>67</v>
      </c>
      <c r="L125" s="4">
        <v>28</v>
      </c>
      <c r="M125" s="4">
        <v>174</v>
      </c>
      <c r="N125" s="4">
        <v>19708</v>
      </c>
      <c r="O125" s="4">
        <v>179</v>
      </c>
      <c r="P125" s="4">
        <v>33</v>
      </c>
      <c r="Q125" s="4">
        <v>9067</v>
      </c>
      <c r="R125" s="4">
        <v>60</v>
      </c>
      <c r="S125" s="4">
        <v>283</v>
      </c>
      <c r="T125" s="4">
        <v>69</v>
      </c>
      <c r="U125" s="4">
        <v>50239</v>
      </c>
      <c r="V125" s="4">
        <v>581</v>
      </c>
      <c r="W125" s="4">
        <v>998</v>
      </c>
      <c r="X125" s="4">
        <v>657</v>
      </c>
      <c r="Y125" s="4">
        <v>853</v>
      </c>
      <c r="Z125" s="4">
        <v>139</v>
      </c>
      <c r="AA125" s="4">
        <v>78</v>
      </c>
      <c r="AB125" s="4">
        <v>11126</v>
      </c>
      <c r="AC125" s="4">
        <v>23</v>
      </c>
      <c r="AD125" s="4">
        <v>393</v>
      </c>
      <c r="AE125" s="4">
        <v>379</v>
      </c>
      <c r="AF125" s="4">
        <v>47298</v>
      </c>
      <c r="AG125" s="4">
        <v>40</v>
      </c>
      <c r="AH125" s="4">
        <v>161</v>
      </c>
      <c r="AI125" s="4">
        <v>701</v>
      </c>
      <c r="AJ125" s="4">
        <v>264</v>
      </c>
      <c r="AK125" s="4">
        <v>171</v>
      </c>
      <c r="AL125" s="4">
        <v>66</v>
      </c>
      <c r="AM125" s="4">
        <v>174</v>
      </c>
      <c r="AN125" s="4">
        <v>1160</v>
      </c>
      <c r="AO125" s="4">
        <v>92</v>
      </c>
      <c r="AP125" s="4">
        <v>120</v>
      </c>
      <c r="AQ125" s="4">
        <v>93</v>
      </c>
      <c r="AR125" s="4">
        <v>51</v>
      </c>
      <c r="AS125" s="4">
        <v>18</v>
      </c>
      <c r="AT125" s="4">
        <v>12</v>
      </c>
      <c r="AU125" s="4">
        <v>20</v>
      </c>
      <c r="AV125" s="4">
        <v>37</v>
      </c>
      <c r="AW125" s="4">
        <v>117</v>
      </c>
      <c r="AX125" s="4">
        <v>99</v>
      </c>
      <c r="AY125" s="4">
        <v>19</v>
      </c>
      <c r="AZ125" s="4">
        <v>25</v>
      </c>
      <c r="BA125" s="4">
        <v>25</v>
      </c>
      <c r="BB125" s="4">
        <v>39</v>
      </c>
      <c r="BC125" s="4">
        <v>23</v>
      </c>
      <c r="BD125" s="4">
        <v>41</v>
      </c>
      <c r="BE125" s="4">
        <v>25</v>
      </c>
      <c r="BF125" s="4">
        <v>64</v>
      </c>
      <c r="BG125" s="4">
        <v>23</v>
      </c>
      <c r="BH125" s="4">
        <v>87</v>
      </c>
      <c r="BI125" s="4">
        <v>90</v>
      </c>
      <c r="BJ125" s="4">
        <v>32</v>
      </c>
      <c r="BK125" s="4">
        <v>126</v>
      </c>
    </row>
    <row r="126" spans="1:63" s="7" customFormat="1" ht="9.9" customHeight="1" x14ac:dyDescent="0.2">
      <c r="B126" s="11" t="s">
        <v>21</v>
      </c>
      <c r="C126" s="8">
        <f t="shared" ref="C126:AH126" si="28">C125/ 216545</f>
        <v>2.6784271167655684E-4</v>
      </c>
      <c r="D126" s="8">
        <f t="shared" si="28"/>
        <v>7.5273037936687522E-4</v>
      </c>
      <c r="E126" s="8">
        <f t="shared" si="28"/>
        <v>3.1402248955182525E-4</v>
      </c>
      <c r="F126" s="8">
        <f t="shared" si="28"/>
        <v>0.31919924265164284</v>
      </c>
      <c r="G126" s="8">
        <f t="shared" si="28"/>
        <v>2.3690226050012701E-3</v>
      </c>
      <c r="H126" s="8">
        <f t="shared" si="28"/>
        <v>2.216629338012884E-4</v>
      </c>
      <c r="I126" s="8">
        <f t="shared" si="28"/>
        <v>1.8471911150107369E-4</v>
      </c>
      <c r="J126" s="8">
        <f t="shared" si="28"/>
        <v>4.0176406751483523E-4</v>
      </c>
      <c r="K126" s="8">
        <f t="shared" si="28"/>
        <v>3.0940451176429841E-4</v>
      </c>
      <c r="L126" s="8">
        <f t="shared" si="28"/>
        <v>1.2930337805075158E-4</v>
      </c>
      <c r="M126" s="8">
        <f t="shared" si="28"/>
        <v>8.0352813502967046E-4</v>
      </c>
      <c r="N126" s="8">
        <f t="shared" si="28"/>
        <v>9.1011106236579001E-2</v>
      </c>
      <c r="O126" s="8">
        <f t="shared" si="28"/>
        <v>8.266180239673047E-4</v>
      </c>
      <c r="P126" s="8">
        <f t="shared" si="28"/>
        <v>1.5239326698838579E-4</v>
      </c>
      <c r="Q126" s="8">
        <f t="shared" si="28"/>
        <v>4.1871204599505878E-2</v>
      </c>
      <c r="R126" s="8">
        <f t="shared" si="28"/>
        <v>2.7707866725161051E-4</v>
      </c>
      <c r="S126" s="8">
        <f t="shared" si="28"/>
        <v>1.3068877138700963E-3</v>
      </c>
      <c r="T126" s="8">
        <f t="shared" si="28"/>
        <v>3.1864046733935208E-4</v>
      </c>
      <c r="U126" s="8">
        <f t="shared" si="28"/>
        <v>0.23200258606756102</v>
      </c>
      <c r="V126" s="8">
        <f t="shared" si="28"/>
        <v>2.6830450945530952E-3</v>
      </c>
      <c r="W126" s="8">
        <f t="shared" si="28"/>
        <v>4.6087418319517882E-3</v>
      </c>
      <c r="X126" s="8">
        <f t="shared" si="28"/>
        <v>3.0340114064051353E-3</v>
      </c>
      <c r="Y126" s="8">
        <f t="shared" si="28"/>
        <v>3.9391350527603966E-3</v>
      </c>
      <c r="Z126" s="8">
        <f t="shared" si="28"/>
        <v>6.4189891246623106E-4</v>
      </c>
      <c r="AA126" s="8">
        <f t="shared" si="28"/>
        <v>3.6020226742709366E-4</v>
      </c>
      <c r="AB126" s="8">
        <f t="shared" si="28"/>
        <v>5.1379620864023645E-2</v>
      </c>
      <c r="AC126" s="8">
        <f t="shared" si="28"/>
        <v>1.0621348911311737E-4</v>
      </c>
      <c r="AD126" s="8">
        <f t="shared" si="28"/>
        <v>1.8148652704980488E-3</v>
      </c>
      <c r="AE126" s="8">
        <f t="shared" si="28"/>
        <v>1.7502135814726732E-3</v>
      </c>
      <c r="AF126" s="8">
        <f t="shared" si="28"/>
        <v>0.21842111339444456</v>
      </c>
      <c r="AG126" s="8">
        <f t="shared" si="28"/>
        <v>1.8471911150107369E-4</v>
      </c>
      <c r="AH126" s="8">
        <f t="shared" si="28"/>
        <v>7.4349442379182155E-4</v>
      </c>
      <c r="AI126" s="8">
        <f t="shared" ref="AI126:BK126" si="29">AI125/ 216545</f>
        <v>3.2372024290563163E-3</v>
      </c>
      <c r="AJ126" s="8">
        <f t="shared" si="29"/>
        <v>1.2191461359070863E-3</v>
      </c>
      <c r="AK126" s="8">
        <f t="shared" si="29"/>
        <v>7.8967420166709001E-4</v>
      </c>
      <c r="AL126" s="8">
        <f t="shared" si="29"/>
        <v>3.0478653397677158E-4</v>
      </c>
      <c r="AM126" s="8">
        <f t="shared" si="29"/>
        <v>8.0352813502967046E-4</v>
      </c>
      <c r="AN126" s="8">
        <f t="shared" si="29"/>
        <v>5.3568542335311366E-3</v>
      </c>
      <c r="AO126" s="8">
        <f t="shared" si="29"/>
        <v>4.2485395645246946E-4</v>
      </c>
      <c r="AP126" s="8">
        <f t="shared" si="29"/>
        <v>5.5415733450322102E-4</v>
      </c>
      <c r="AQ126" s="8">
        <f t="shared" si="29"/>
        <v>4.294719342399963E-4</v>
      </c>
      <c r="AR126" s="8">
        <f t="shared" si="29"/>
        <v>2.3551686716386894E-4</v>
      </c>
      <c r="AS126" s="8">
        <f t="shared" si="29"/>
        <v>8.3123600175483161E-5</v>
      </c>
      <c r="AT126" s="8">
        <f t="shared" si="29"/>
        <v>5.5415733450322101E-5</v>
      </c>
      <c r="AU126" s="8">
        <f t="shared" si="29"/>
        <v>9.2359555750536846E-5</v>
      </c>
      <c r="AV126" s="8">
        <f t="shared" si="29"/>
        <v>1.7086517813849316E-4</v>
      </c>
      <c r="AW126" s="8">
        <f t="shared" si="29"/>
        <v>5.4030340114064046E-4</v>
      </c>
      <c r="AX126" s="8">
        <f t="shared" si="29"/>
        <v>4.5717980096515737E-4</v>
      </c>
      <c r="AY126" s="8">
        <f t="shared" si="29"/>
        <v>8.7741577963009997E-5</v>
      </c>
      <c r="AZ126" s="8">
        <f t="shared" si="29"/>
        <v>1.1544944468817105E-4</v>
      </c>
      <c r="BA126" s="8">
        <f t="shared" si="29"/>
        <v>1.1544944468817105E-4</v>
      </c>
      <c r="BB126" s="8">
        <f t="shared" si="29"/>
        <v>1.8010113371354683E-4</v>
      </c>
      <c r="BC126" s="8">
        <f t="shared" si="29"/>
        <v>1.0621348911311737E-4</v>
      </c>
      <c r="BD126" s="8">
        <f t="shared" si="29"/>
        <v>1.8933708928860053E-4</v>
      </c>
      <c r="BE126" s="8">
        <f t="shared" si="29"/>
        <v>1.1544944468817105E-4</v>
      </c>
      <c r="BF126" s="8">
        <f t="shared" si="29"/>
        <v>2.9555057840171791E-4</v>
      </c>
      <c r="BG126" s="8">
        <f t="shared" si="29"/>
        <v>1.0621348911311737E-4</v>
      </c>
      <c r="BH126" s="8">
        <f t="shared" si="29"/>
        <v>4.0176406751483523E-4</v>
      </c>
      <c r="BI126" s="8">
        <f t="shared" si="29"/>
        <v>4.1561800087741579E-4</v>
      </c>
      <c r="BJ126" s="8">
        <f t="shared" si="29"/>
        <v>1.4777528920085895E-4</v>
      </c>
      <c r="BK126" s="8">
        <f t="shared" si="29"/>
        <v>5.8186520122838214E-4</v>
      </c>
    </row>
    <row r="127" spans="1:63" s="1" customFormat="1" ht="5.0999999999999996" customHeight="1" x14ac:dyDescent="0.2">
      <c r="B127" s="12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</row>
    <row r="128" spans="1:63" s="1" customFormat="1" ht="9.9" customHeight="1" x14ac:dyDescent="0.2">
      <c r="A128" s="3" t="s">
        <v>67</v>
      </c>
      <c r="B128" s="12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</row>
    <row r="129" spans="1:63" s="1" customFormat="1" ht="9.9" customHeight="1" x14ac:dyDescent="0.2">
      <c r="B129" s="10" t="s">
        <v>61</v>
      </c>
      <c r="C129" s="4">
        <v>0</v>
      </c>
      <c r="D129" s="4">
        <v>0</v>
      </c>
      <c r="E129" s="4">
        <v>0</v>
      </c>
      <c r="F129" s="4">
        <v>521</v>
      </c>
      <c r="G129" s="4">
        <v>7</v>
      </c>
      <c r="H129" s="4">
        <v>2</v>
      </c>
      <c r="I129" s="4">
        <v>1</v>
      </c>
      <c r="J129" s="4">
        <v>0</v>
      </c>
      <c r="K129" s="4">
        <v>1</v>
      </c>
      <c r="L129" s="4">
        <v>1</v>
      </c>
      <c r="M129" s="4">
        <v>0</v>
      </c>
      <c r="N129" s="4">
        <v>58</v>
      </c>
      <c r="O129" s="4">
        <v>3</v>
      </c>
      <c r="P129" s="4">
        <v>0</v>
      </c>
      <c r="Q129" s="4">
        <v>63</v>
      </c>
      <c r="R129" s="4">
        <v>1</v>
      </c>
      <c r="S129" s="4">
        <v>0</v>
      </c>
      <c r="T129" s="4">
        <v>1</v>
      </c>
      <c r="U129" s="4">
        <v>456</v>
      </c>
      <c r="V129" s="4">
        <v>5</v>
      </c>
      <c r="W129" s="4">
        <v>9</v>
      </c>
      <c r="X129" s="4">
        <v>15</v>
      </c>
      <c r="Y129" s="4">
        <v>9</v>
      </c>
      <c r="Z129" s="4">
        <v>3</v>
      </c>
      <c r="AA129" s="4">
        <v>0</v>
      </c>
      <c r="AB129" s="4">
        <v>684</v>
      </c>
      <c r="AC129" s="4">
        <v>2</v>
      </c>
      <c r="AD129" s="4">
        <v>16</v>
      </c>
      <c r="AE129" s="4">
        <v>1</v>
      </c>
      <c r="AF129" s="4">
        <v>2001</v>
      </c>
      <c r="AG129" s="4">
        <v>1</v>
      </c>
      <c r="AH129" s="4">
        <v>9</v>
      </c>
      <c r="AI129" s="4">
        <v>18</v>
      </c>
      <c r="AJ129" s="4">
        <v>6</v>
      </c>
      <c r="AK129" s="4">
        <v>19</v>
      </c>
      <c r="AL129" s="4">
        <v>0</v>
      </c>
      <c r="AM129" s="4">
        <v>2</v>
      </c>
      <c r="AN129" s="4">
        <v>12</v>
      </c>
      <c r="AO129" s="4">
        <v>0</v>
      </c>
      <c r="AP129" s="4">
        <v>15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0</v>
      </c>
      <c r="AW129" s="4">
        <v>6</v>
      </c>
      <c r="AX129" s="4">
        <v>6</v>
      </c>
      <c r="AY129" s="4">
        <v>2</v>
      </c>
      <c r="AZ129" s="4">
        <v>0</v>
      </c>
      <c r="BA129" s="4">
        <v>2</v>
      </c>
      <c r="BB129" s="4">
        <v>0</v>
      </c>
      <c r="BC129" s="4">
        <v>0</v>
      </c>
      <c r="BD129" s="4">
        <v>0</v>
      </c>
      <c r="BE129" s="4">
        <v>0</v>
      </c>
      <c r="BF129" s="4">
        <v>0</v>
      </c>
      <c r="BG129" s="4">
        <v>0</v>
      </c>
      <c r="BH129" s="4">
        <v>1</v>
      </c>
      <c r="BI129" s="4">
        <v>1</v>
      </c>
      <c r="BJ129" s="4">
        <v>3</v>
      </c>
      <c r="BK129" s="4">
        <v>4</v>
      </c>
    </row>
    <row r="130" spans="1:63" s="1" customFormat="1" ht="9.9" customHeight="1" x14ac:dyDescent="0.2">
      <c r="B130" s="10" t="s">
        <v>62</v>
      </c>
      <c r="C130" s="4">
        <v>9</v>
      </c>
      <c r="D130" s="4">
        <v>106</v>
      </c>
      <c r="E130" s="4">
        <v>55</v>
      </c>
      <c r="F130" s="4">
        <v>14778</v>
      </c>
      <c r="G130" s="4">
        <v>166</v>
      </c>
      <c r="H130" s="4">
        <v>35</v>
      </c>
      <c r="I130" s="4">
        <v>29</v>
      </c>
      <c r="J130" s="4">
        <v>47</v>
      </c>
      <c r="K130" s="4">
        <v>264</v>
      </c>
      <c r="L130" s="4">
        <v>18</v>
      </c>
      <c r="M130" s="4">
        <v>58</v>
      </c>
      <c r="N130" s="4">
        <v>590</v>
      </c>
      <c r="O130" s="4">
        <v>241</v>
      </c>
      <c r="P130" s="4">
        <v>15</v>
      </c>
      <c r="Q130" s="4">
        <v>1289</v>
      </c>
      <c r="R130" s="4">
        <v>54</v>
      </c>
      <c r="S130" s="4">
        <v>46</v>
      </c>
      <c r="T130" s="4">
        <v>43</v>
      </c>
      <c r="U130" s="4">
        <v>9206</v>
      </c>
      <c r="V130" s="4">
        <v>271</v>
      </c>
      <c r="W130" s="4">
        <v>427</v>
      </c>
      <c r="X130" s="4">
        <v>1207</v>
      </c>
      <c r="Y130" s="4">
        <v>174</v>
      </c>
      <c r="Z130" s="4">
        <v>55</v>
      </c>
      <c r="AA130" s="4">
        <v>10</v>
      </c>
      <c r="AB130" s="4">
        <v>7290</v>
      </c>
      <c r="AC130" s="4">
        <v>15</v>
      </c>
      <c r="AD130" s="4">
        <v>346</v>
      </c>
      <c r="AE130" s="4">
        <v>54</v>
      </c>
      <c r="AF130" s="4">
        <v>10516</v>
      </c>
      <c r="AG130" s="4">
        <v>14</v>
      </c>
      <c r="AH130" s="4">
        <v>170</v>
      </c>
      <c r="AI130" s="4">
        <v>277</v>
      </c>
      <c r="AJ130" s="4">
        <v>76</v>
      </c>
      <c r="AK130" s="4">
        <v>81</v>
      </c>
      <c r="AL130" s="4">
        <v>23</v>
      </c>
      <c r="AM130" s="4">
        <v>47</v>
      </c>
      <c r="AN130" s="4">
        <v>523</v>
      </c>
      <c r="AO130" s="4">
        <v>17</v>
      </c>
      <c r="AP130" s="4">
        <v>56</v>
      </c>
      <c r="AQ130" s="4">
        <v>24</v>
      </c>
      <c r="AR130" s="4">
        <v>15</v>
      </c>
      <c r="AS130" s="4">
        <v>4</v>
      </c>
      <c r="AT130" s="4">
        <v>4</v>
      </c>
      <c r="AU130" s="4">
        <v>26</v>
      </c>
      <c r="AV130" s="4">
        <v>9</v>
      </c>
      <c r="AW130" s="4">
        <v>26</v>
      </c>
      <c r="AX130" s="4">
        <v>10</v>
      </c>
      <c r="AY130" s="4">
        <v>5</v>
      </c>
      <c r="AZ130" s="4">
        <v>17</v>
      </c>
      <c r="BA130" s="4">
        <v>8</v>
      </c>
      <c r="BB130" s="4">
        <v>36</v>
      </c>
      <c r="BC130" s="4">
        <v>5</v>
      </c>
      <c r="BD130" s="4">
        <v>10</v>
      </c>
      <c r="BE130" s="4">
        <v>21</v>
      </c>
      <c r="BF130" s="4">
        <v>4</v>
      </c>
      <c r="BG130" s="4">
        <v>3</v>
      </c>
      <c r="BH130" s="4">
        <v>59</v>
      </c>
      <c r="BI130" s="4">
        <v>60</v>
      </c>
      <c r="BJ130" s="4">
        <v>24</v>
      </c>
      <c r="BK130" s="4">
        <v>42</v>
      </c>
    </row>
    <row r="131" spans="1:63" s="1" customFormat="1" ht="9.9" customHeight="1" x14ac:dyDescent="0.2">
      <c r="B131" s="10" t="s">
        <v>68</v>
      </c>
      <c r="C131" s="4">
        <v>1</v>
      </c>
      <c r="D131" s="4">
        <v>15</v>
      </c>
      <c r="E131" s="4">
        <v>17</v>
      </c>
      <c r="F131" s="4">
        <v>4055</v>
      </c>
      <c r="G131" s="4">
        <v>42</v>
      </c>
      <c r="H131" s="4">
        <v>3</v>
      </c>
      <c r="I131" s="4">
        <v>15</v>
      </c>
      <c r="J131" s="4">
        <v>7</v>
      </c>
      <c r="K131" s="4">
        <v>34</v>
      </c>
      <c r="L131" s="4">
        <v>6</v>
      </c>
      <c r="M131" s="4">
        <v>14</v>
      </c>
      <c r="N131" s="4">
        <v>289</v>
      </c>
      <c r="O131" s="4">
        <v>58</v>
      </c>
      <c r="P131" s="4">
        <v>5</v>
      </c>
      <c r="Q131" s="4">
        <v>539</v>
      </c>
      <c r="R131" s="4">
        <v>9</v>
      </c>
      <c r="S131" s="4">
        <v>2</v>
      </c>
      <c r="T131" s="4">
        <v>14</v>
      </c>
      <c r="U131" s="4">
        <v>2896</v>
      </c>
      <c r="V131" s="4">
        <v>59</v>
      </c>
      <c r="W131" s="4">
        <v>130</v>
      </c>
      <c r="X131" s="4">
        <v>184</v>
      </c>
      <c r="Y131" s="4">
        <v>73</v>
      </c>
      <c r="Z131" s="4">
        <v>13</v>
      </c>
      <c r="AA131" s="4">
        <v>15</v>
      </c>
      <c r="AB131" s="4">
        <v>4738</v>
      </c>
      <c r="AC131" s="4">
        <v>4</v>
      </c>
      <c r="AD131" s="4">
        <v>47</v>
      </c>
      <c r="AE131" s="4">
        <v>21</v>
      </c>
      <c r="AF131" s="4">
        <v>8012</v>
      </c>
      <c r="AG131" s="4">
        <v>11</v>
      </c>
      <c r="AH131" s="4">
        <v>66</v>
      </c>
      <c r="AI131" s="4">
        <v>125</v>
      </c>
      <c r="AJ131" s="4">
        <v>30</v>
      </c>
      <c r="AK131" s="4">
        <v>36</v>
      </c>
      <c r="AL131" s="4">
        <v>3</v>
      </c>
      <c r="AM131" s="4">
        <v>19</v>
      </c>
      <c r="AN131" s="4">
        <v>119</v>
      </c>
      <c r="AO131" s="4">
        <v>3</v>
      </c>
      <c r="AP131" s="4">
        <v>65</v>
      </c>
      <c r="AQ131" s="4">
        <v>20</v>
      </c>
      <c r="AR131" s="4">
        <v>10</v>
      </c>
      <c r="AS131" s="4">
        <v>0</v>
      </c>
      <c r="AT131" s="4">
        <v>1</v>
      </c>
      <c r="AU131" s="4">
        <v>2</v>
      </c>
      <c r="AV131" s="4">
        <v>8</v>
      </c>
      <c r="AW131" s="4">
        <v>17</v>
      </c>
      <c r="AX131" s="4">
        <v>14</v>
      </c>
      <c r="AY131" s="4">
        <v>3</v>
      </c>
      <c r="AZ131" s="4">
        <v>1</v>
      </c>
      <c r="BA131" s="4">
        <v>3</v>
      </c>
      <c r="BB131" s="4">
        <v>10</v>
      </c>
      <c r="BC131" s="4">
        <v>4</v>
      </c>
      <c r="BD131" s="4">
        <v>7</v>
      </c>
      <c r="BE131" s="4">
        <v>4</v>
      </c>
      <c r="BF131" s="4">
        <v>1</v>
      </c>
      <c r="BG131" s="4">
        <v>1</v>
      </c>
      <c r="BH131" s="4">
        <v>18</v>
      </c>
      <c r="BI131" s="4">
        <v>16</v>
      </c>
      <c r="BJ131" s="4">
        <v>10</v>
      </c>
      <c r="BK131" s="4">
        <v>16</v>
      </c>
    </row>
    <row r="132" spans="1:63" s="1" customFormat="1" ht="9.9" customHeight="1" x14ac:dyDescent="0.2">
      <c r="B132" s="10" t="s">
        <v>63</v>
      </c>
      <c r="C132" s="4">
        <v>6</v>
      </c>
      <c r="D132" s="4">
        <v>26</v>
      </c>
      <c r="E132" s="4">
        <v>44</v>
      </c>
      <c r="F132" s="4">
        <v>8920</v>
      </c>
      <c r="G132" s="4">
        <v>59</v>
      </c>
      <c r="H132" s="4">
        <v>14</v>
      </c>
      <c r="I132" s="4">
        <v>9</v>
      </c>
      <c r="J132" s="4">
        <v>10</v>
      </c>
      <c r="K132" s="4">
        <v>60</v>
      </c>
      <c r="L132" s="4">
        <v>13</v>
      </c>
      <c r="M132" s="4">
        <v>24</v>
      </c>
      <c r="N132" s="4">
        <v>431</v>
      </c>
      <c r="O132" s="4">
        <v>91</v>
      </c>
      <c r="P132" s="4">
        <v>6</v>
      </c>
      <c r="Q132" s="4">
        <v>575</v>
      </c>
      <c r="R132" s="4">
        <v>6</v>
      </c>
      <c r="S132" s="4">
        <v>5</v>
      </c>
      <c r="T132" s="4">
        <v>22</v>
      </c>
      <c r="U132" s="4">
        <v>4620</v>
      </c>
      <c r="V132" s="4">
        <v>87</v>
      </c>
      <c r="W132" s="4">
        <v>149</v>
      </c>
      <c r="X132" s="4">
        <v>423</v>
      </c>
      <c r="Y132" s="4">
        <v>103</v>
      </c>
      <c r="Z132" s="4">
        <v>18</v>
      </c>
      <c r="AA132" s="4">
        <v>13</v>
      </c>
      <c r="AB132" s="4">
        <v>6487</v>
      </c>
      <c r="AC132" s="4">
        <v>4</v>
      </c>
      <c r="AD132" s="4">
        <v>86</v>
      </c>
      <c r="AE132" s="4">
        <v>31</v>
      </c>
      <c r="AF132" s="4">
        <v>10744</v>
      </c>
      <c r="AG132" s="4">
        <v>20</v>
      </c>
      <c r="AH132" s="4">
        <v>91</v>
      </c>
      <c r="AI132" s="4">
        <v>177</v>
      </c>
      <c r="AJ132" s="4">
        <v>27</v>
      </c>
      <c r="AK132" s="4">
        <v>57</v>
      </c>
      <c r="AL132" s="4">
        <v>11</v>
      </c>
      <c r="AM132" s="4">
        <v>21</v>
      </c>
      <c r="AN132" s="4">
        <v>264</v>
      </c>
      <c r="AO132" s="4">
        <v>9</v>
      </c>
      <c r="AP132" s="4">
        <v>126</v>
      </c>
      <c r="AQ132" s="4">
        <v>28</v>
      </c>
      <c r="AR132" s="4">
        <v>11</v>
      </c>
      <c r="AS132" s="4">
        <v>2</v>
      </c>
      <c r="AT132" s="4">
        <v>1</v>
      </c>
      <c r="AU132" s="4">
        <v>6</v>
      </c>
      <c r="AV132" s="4">
        <v>9</v>
      </c>
      <c r="AW132" s="4">
        <v>14</v>
      </c>
      <c r="AX132" s="4">
        <v>16</v>
      </c>
      <c r="AY132" s="4">
        <v>2</v>
      </c>
      <c r="AZ132" s="4">
        <v>6</v>
      </c>
      <c r="BA132" s="4">
        <v>5</v>
      </c>
      <c r="BB132" s="4">
        <v>20</v>
      </c>
      <c r="BC132" s="4">
        <v>3</v>
      </c>
      <c r="BD132" s="4">
        <v>13</v>
      </c>
      <c r="BE132" s="4">
        <v>16</v>
      </c>
      <c r="BF132" s="4">
        <v>2</v>
      </c>
      <c r="BG132" s="4">
        <v>0</v>
      </c>
      <c r="BH132" s="4">
        <v>22</v>
      </c>
      <c r="BI132" s="4">
        <v>17</v>
      </c>
      <c r="BJ132" s="4">
        <v>21</v>
      </c>
      <c r="BK132" s="4">
        <v>23</v>
      </c>
    </row>
    <row r="133" spans="1:63" s="1" customFormat="1" ht="9.9" customHeight="1" x14ac:dyDescent="0.2">
      <c r="A133" s="6" t="s">
        <v>20</v>
      </c>
      <c r="B133" s="10"/>
      <c r="C133" s="4">
        <v>16</v>
      </c>
      <c r="D133" s="4">
        <v>147</v>
      </c>
      <c r="E133" s="4">
        <v>116</v>
      </c>
      <c r="F133" s="4">
        <v>28274</v>
      </c>
      <c r="G133" s="4">
        <v>274</v>
      </c>
      <c r="H133" s="4">
        <v>54</v>
      </c>
      <c r="I133" s="4">
        <v>54</v>
      </c>
      <c r="J133" s="4">
        <v>64</v>
      </c>
      <c r="K133" s="4">
        <v>359</v>
      </c>
      <c r="L133" s="4">
        <v>38</v>
      </c>
      <c r="M133" s="4">
        <v>96</v>
      </c>
      <c r="N133" s="4">
        <v>1368</v>
      </c>
      <c r="O133" s="4">
        <v>393</v>
      </c>
      <c r="P133" s="4">
        <v>26</v>
      </c>
      <c r="Q133" s="4">
        <v>2466</v>
      </c>
      <c r="R133" s="4">
        <v>70</v>
      </c>
      <c r="S133" s="4">
        <v>53</v>
      </c>
      <c r="T133" s="4">
        <v>80</v>
      </c>
      <c r="U133" s="4">
        <v>17178</v>
      </c>
      <c r="V133" s="4">
        <v>422</v>
      </c>
      <c r="W133" s="4">
        <v>715</v>
      </c>
      <c r="X133" s="4">
        <v>1829</v>
      </c>
      <c r="Y133" s="4">
        <v>359</v>
      </c>
      <c r="Z133" s="4">
        <v>89</v>
      </c>
      <c r="AA133" s="4">
        <v>38</v>
      </c>
      <c r="AB133" s="4">
        <v>19199</v>
      </c>
      <c r="AC133" s="4">
        <v>25</v>
      </c>
      <c r="AD133" s="4">
        <v>495</v>
      </c>
      <c r="AE133" s="4">
        <v>107</v>
      </c>
      <c r="AF133" s="4">
        <v>31273</v>
      </c>
      <c r="AG133" s="4">
        <v>46</v>
      </c>
      <c r="AH133" s="4">
        <v>336</v>
      </c>
      <c r="AI133" s="4">
        <v>597</v>
      </c>
      <c r="AJ133" s="4">
        <v>139</v>
      </c>
      <c r="AK133" s="4">
        <v>193</v>
      </c>
      <c r="AL133" s="4">
        <v>37</v>
      </c>
      <c r="AM133" s="4">
        <v>89</v>
      </c>
      <c r="AN133" s="4">
        <v>918</v>
      </c>
      <c r="AO133" s="4">
        <v>29</v>
      </c>
      <c r="AP133" s="4">
        <v>262</v>
      </c>
      <c r="AQ133" s="4">
        <v>72</v>
      </c>
      <c r="AR133" s="4">
        <v>36</v>
      </c>
      <c r="AS133" s="4">
        <v>6</v>
      </c>
      <c r="AT133" s="4">
        <v>6</v>
      </c>
      <c r="AU133" s="4">
        <v>34</v>
      </c>
      <c r="AV133" s="4">
        <v>26</v>
      </c>
      <c r="AW133" s="4">
        <v>63</v>
      </c>
      <c r="AX133" s="4">
        <v>46</v>
      </c>
      <c r="AY133" s="4">
        <v>12</v>
      </c>
      <c r="AZ133" s="4">
        <v>24</v>
      </c>
      <c r="BA133" s="4">
        <v>18</v>
      </c>
      <c r="BB133" s="4">
        <v>66</v>
      </c>
      <c r="BC133" s="4">
        <v>12</v>
      </c>
      <c r="BD133" s="4">
        <v>30</v>
      </c>
      <c r="BE133" s="4">
        <v>41</v>
      </c>
      <c r="BF133" s="4">
        <v>7</v>
      </c>
      <c r="BG133" s="4">
        <v>4</v>
      </c>
      <c r="BH133" s="4">
        <v>100</v>
      </c>
      <c r="BI133" s="4">
        <v>94</v>
      </c>
      <c r="BJ133" s="4">
        <v>58</v>
      </c>
      <c r="BK133" s="4">
        <v>85</v>
      </c>
    </row>
    <row r="134" spans="1:63" s="7" customFormat="1" ht="9.9" customHeight="1" x14ac:dyDescent="0.2">
      <c r="B134" s="11" t="s">
        <v>21</v>
      </c>
      <c r="C134" s="8">
        <f t="shared" ref="C134:AH134" si="30">C133/ 109419</f>
        <v>1.4622688929710563E-4</v>
      </c>
      <c r="D134" s="8">
        <f t="shared" si="30"/>
        <v>1.3434595454171578E-3</v>
      </c>
      <c r="E134" s="8">
        <f t="shared" si="30"/>
        <v>1.0601449474040158E-3</v>
      </c>
      <c r="F134" s="8">
        <f t="shared" si="30"/>
        <v>0.25840119174914777</v>
      </c>
      <c r="G134" s="8">
        <f t="shared" si="30"/>
        <v>2.5041354792129339E-3</v>
      </c>
      <c r="H134" s="8">
        <f t="shared" si="30"/>
        <v>4.9351575137773144E-4</v>
      </c>
      <c r="I134" s="8">
        <f t="shared" si="30"/>
        <v>4.9351575137773144E-4</v>
      </c>
      <c r="J134" s="8">
        <f t="shared" si="30"/>
        <v>5.8490755718842253E-4</v>
      </c>
      <c r="K134" s="8">
        <f t="shared" si="30"/>
        <v>3.2809658286038074E-3</v>
      </c>
      <c r="L134" s="8">
        <f t="shared" si="30"/>
        <v>3.4728886208062587E-4</v>
      </c>
      <c r="M134" s="8">
        <f t="shared" si="30"/>
        <v>8.7736133578263369E-4</v>
      </c>
      <c r="N134" s="8">
        <f t="shared" si="30"/>
        <v>1.2502399034902531E-2</v>
      </c>
      <c r="O134" s="8">
        <f t="shared" si="30"/>
        <v>3.5916979683601569E-3</v>
      </c>
      <c r="P134" s="8">
        <f t="shared" si="30"/>
        <v>2.3761869510779664E-4</v>
      </c>
      <c r="Q134" s="8">
        <f t="shared" si="30"/>
        <v>2.2537219312916405E-2</v>
      </c>
      <c r="R134" s="8">
        <f t="shared" si="30"/>
        <v>6.3974264067483708E-4</v>
      </c>
      <c r="S134" s="8">
        <f t="shared" si="30"/>
        <v>4.8437657079666239E-4</v>
      </c>
      <c r="T134" s="8">
        <f t="shared" si="30"/>
        <v>7.3113444648552806E-4</v>
      </c>
      <c r="U134" s="8">
        <f t="shared" si="30"/>
        <v>0.15699284402160502</v>
      </c>
      <c r="V134" s="8">
        <f t="shared" si="30"/>
        <v>3.8567342052111607E-3</v>
      </c>
      <c r="W134" s="8">
        <f t="shared" si="30"/>
        <v>6.5345141154644071E-3</v>
      </c>
      <c r="X134" s="8">
        <f t="shared" si="30"/>
        <v>1.6715561282775387E-2</v>
      </c>
      <c r="Y134" s="8">
        <f t="shared" si="30"/>
        <v>3.2809658286038074E-3</v>
      </c>
      <c r="Z134" s="8">
        <f t="shared" si="30"/>
        <v>8.1338707171515004E-4</v>
      </c>
      <c r="AA134" s="8">
        <f t="shared" si="30"/>
        <v>3.4728886208062587E-4</v>
      </c>
      <c r="AB134" s="8">
        <f t="shared" si="30"/>
        <v>0.17546312797594568</v>
      </c>
      <c r="AC134" s="8">
        <f t="shared" si="30"/>
        <v>2.2847951452672753E-4</v>
      </c>
      <c r="AD134" s="8">
        <f t="shared" si="30"/>
        <v>4.5238943876292053E-3</v>
      </c>
      <c r="AE134" s="8">
        <f t="shared" si="30"/>
        <v>9.7789232217439389E-4</v>
      </c>
      <c r="AF134" s="8">
        <f t="shared" si="30"/>
        <v>0.285809594311774</v>
      </c>
      <c r="AG134" s="8">
        <f t="shared" si="30"/>
        <v>4.2040230672917868E-4</v>
      </c>
      <c r="AH134" s="8">
        <f t="shared" si="30"/>
        <v>3.070764675239218E-3</v>
      </c>
      <c r="AI134" s="8">
        <f t="shared" ref="AI134:BK134" si="31">AI133/ 109419</f>
        <v>5.4560908068982533E-3</v>
      </c>
      <c r="AJ134" s="8">
        <f t="shared" si="31"/>
        <v>1.2703461007686052E-3</v>
      </c>
      <c r="AK134" s="8">
        <f t="shared" si="31"/>
        <v>1.7638618521463366E-3</v>
      </c>
      <c r="AL134" s="8">
        <f t="shared" si="31"/>
        <v>3.3814968149955676E-4</v>
      </c>
      <c r="AM134" s="8">
        <f t="shared" si="31"/>
        <v>8.1338707171515004E-4</v>
      </c>
      <c r="AN134" s="8">
        <f t="shared" si="31"/>
        <v>8.3897677734214356E-3</v>
      </c>
      <c r="AO134" s="8">
        <f t="shared" si="31"/>
        <v>2.6503623685100394E-4</v>
      </c>
      <c r="AP134" s="8">
        <f t="shared" si="31"/>
        <v>2.3944653122401046E-3</v>
      </c>
      <c r="AQ134" s="8">
        <f t="shared" si="31"/>
        <v>6.5802100183697529E-4</v>
      </c>
      <c r="AR134" s="8">
        <f t="shared" si="31"/>
        <v>3.2901050091848765E-4</v>
      </c>
      <c r="AS134" s="8">
        <f t="shared" si="31"/>
        <v>5.4835083486414606E-5</v>
      </c>
      <c r="AT134" s="8">
        <f t="shared" si="31"/>
        <v>5.4835083486414606E-5</v>
      </c>
      <c r="AU134" s="8">
        <f t="shared" si="31"/>
        <v>3.1073213975634943E-4</v>
      </c>
      <c r="AV134" s="8">
        <f t="shared" si="31"/>
        <v>2.3761869510779664E-4</v>
      </c>
      <c r="AW134" s="8">
        <f t="shared" si="31"/>
        <v>5.7576837660735342E-4</v>
      </c>
      <c r="AX134" s="8">
        <f t="shared" si="31"/>
        <v>4.2040230672917868E-4</v>
      </c>
      <c r="AY134" s="8">
        <f t="shared" si="31"/>
        <v>1.0967016697282921E-4</v>
      </c>
      <c r="AZ134" s="8">
        <f t="shared" si="31"/>
        <v>2.1934033394565842E-4</v>
      </c>
      <c r="BA134" s="8">
        <f t="shared" si="31"/>
        <v>1.6450525045924382E-4</v>
      </c>
      <c r="BB134" s="8">
        <f t="shared" si="31"/>
        <v>6.0318591835056064E-4</v>
      </c>
      <c r="BC134" s="8">
        <f t="shared" si="31"/>
        <v>1.0967016697282921E-4</v>
      </c>
      <c r="BD134" s="8">
        <f t="shared" si="31"/>
        <v>2.7417541743207305E-4</v>
      </c>
      <c r="BE134" s="8">
        <f t="shared" si="31"/>
        <v>3.7470640382383314E-4</v>
      </c>
      <c r="BF134" s="8">
        <f t="shared" si="31"/>
        <v>6.3974264067483708E-5</v>
      </c>
      <c r="BG134" s="8">
        <f t="shared" si="31"/>
        <v>3.6556722324276408E-5</v>
      </c>
      <c r="BH134" s="8">
        <f t="shared" si="31"/>
        <v>9.1391805810691013E-4</v>
      </c>
      <c r="BI134" s="8">
        <f t="shared" si="31"/>
        <v>8.5908297462049547E-4</v>
      </c>
      <c r="BJ134" s="8">
        <f t="shared" si="31"/>
        <v>5.3007247370200788E-4</v>
      </c>
      <c r="BK134" s="8">
        <f t="shared" si="31"/>
        <v>7.768303493908736E-4</v>
      </c>
    </row>
    <row r="135" spans="1:63" s="1" customFormat="1" ht="5.0999999999999996" customHeight="1" x14ac:dyDescent="0.2">
      <c r="B135" s="12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</row>
    <row r="136" spans="1:63" s="1" customFormat="1" ht="9.9" customHeight="1" x14ac:dyDescent="0.2">
      <c r="A136" s="3" t="s">
        <v>69</v>
      </c>
      <c r="B136" s="12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</row>
    <row r="137" spans="1:63" s="1" customFormat="1" ht="9.9" customHeight="1" x14ac:dyDescent="0.2">
      <c r="B137" s="10" t="s">
        <v>70</v>
      </c>
      <c r="C137" s="4">
        <v>11</v>
      </c>
      <c r="D137" s="4">
        <v>95</v>
      </c>
      <c r="E137" s="4">
        <v>41</v>
      </c>
      <c r="F137" s="4">
        <v>25767</v>
      </c>
      <c r="G137" s="4">
        <v>286</v>
      </c>
      <c r="H137" s="4">
        <v>13</v>
      </c>
      <c r="I137" s="4">
        <v>17</v>
      </c>
      <c r="J137" s="4">
        <v>32</v>
      </c>
      <c r="K137" s="4">
        <v>34</v>
      </c>
      <c r="L137" s="4">
        <v>8</v>
      </c>
      <c r="M137" s="4">
        <v>73</v>
      </c>
      <c r="N137" s="4">
        <v>3212</v>
      </c>
      <c r="O137" s="4">
        <v>145</v>
      </c>
      <c r="P137" s="4">
        <v>7</v>
      </c>
      <c r="Q137" s="4">
        <v>3071</v>
      </c>
      <c r="R137" s="4">
        <v>7</v>
      </c>
      <c r="S137" s="4">
        <v>16</v>
      </c>
      <c r="T137" s="4">
        <v>27</v>
      </c>
      <c r="U137" s="4">
        <v>21751</v>
      </c>
      <c r="V137" s="4">
        <v>244</v>
      </c>
      <c r="W137" s="4">
        <v>492</v>
      </c>
      <c r="X137" s="4">
        <v>487</v>
      </c>
      <c r="Y137" s="4">
        <v>402</v>
      </c>
      <c r="Z137" s="4">
        <v>55</v>
      </c>
      <c r="AA137" s="4">
        <v>19</v>
      </c>
      <c r="AB137" s="4">
        <v>7012</v>
      </c>
      <c r="AC137" s="4">
        <v>20</v>
      </c>
      <c r="AD137" s="4">
        <v>96</v>
      </c>
      <c r="AE137" s="4">
        <v>54</v>
      </c>
      <c r="AF137" s="4">
        <v>18125</v>
      </c>
      <c r="AG137" s="4">
        <v>10</v>
      </c>
      <c r="AH137" s="4">
        <v>62</v>
      </c>
      <c r="AI137" s="4">
        <v>261</v>
      </c>
      <c r="AJ137" s="4">
        <v>89</v>
      </c>
      <c r="AK137" s="4">
        <v>44</v>
      </c>
      <c r="AL137" s="4">
        <v>7</v>
      </c>
      <c r="AM137" s="4">
        <v>73</v>
      </c>
      <c r="AN137" s="4">
        <v>411</v>
      </c>
      <c r="AO137" s="4">
        <v>39</v>
      </c>
      <c r="AP137" s="4">
        <v>84</v>
      </c>
      <c r="AQ137" s="4">
        <v>50</v>
      </c>
      <c r="AR137" s="4">
        <v>15</v>
      </c>
      <c r="AS137" s="4">
        <v>6</v>
      </c>
      <c r="AT137" s="4">
        <v>9</v>
      </c>
      <c r="AU137" s="4">
        <v>4</v>
      </c>
      <c r="AV137" s="4">
        <v>14</v>
      </c>
      <c r="AW137" s="4">
        <v>60</v>
      </c>
      <c r="AX137" s="4">
        <v>16</v>
      </c>
      <c r="AY137" s="4">
        <v>2</v>
      </c>
      <c r="AZ137" s="4">
        <v>8</v>
      </c>
      <c r="BA137" s="4">
        <v>23</v>
      </c>
      <c r="BB137" s="4">
        <v>23</v>
      </c>
      <c r="BC137" s="4">
        <v>3</v>
      </c>
      <c r="BD137" s="4">
        <v>20</v>
      </c>
      <c r="BE137" s="4">
        <v>15</v>
      </c>
      <c r="BF137" s="4">
        <v>3</v>
      </c>
      <c r="BG137" s="4">
        <v>6</v>
      </c>
      <c r="BH137" s="4">
        <v>43</v>
      </c>
      <c r="BI137" s="4">
        <v>27</v>
      </c>
      <c r="BJ137" s="4">
        <v>14</v>
      </c>
      <c r="BK137" s="4">
        <v>17</v>
      </c>
    </row>
    <row r="138" spans="1:63" s="1" customFormat="1" ht="9.9" customHeight="1" x14ac:dyDescent="0.2">
      <c r="B138" s="10" t="s">
        <v>71</v>
      </c>
      <c r="C138" s="4">
        <v>4</v>
      </c>
      <c r="D138" s="4">
        <v>11</v>
      </c>
      <c r="E138" s="4">
        <v>5</v>
      </c>
      <c r="F138" s="4">
        <v>4912</v>
      </c>
      <c r="G138" s="4">
        <v>44</v>
      </c>
      <c r="H138" s="4">
        <v>4</v>
      </c>
      <c r="I138" s="4">
        <v>0</v>
      </c>
      <c r="J138" s="4">
        <v>4</v>
      </c>
      <c r="K138" s="4">
        <v>3</v>
      </c>
      <c r="L138" s="4">
        <v>0</v>
      </c>
      <c r="M138" s="4">
        <v>6</v>
      </c>
      <c r="N138" s="4">
        <v>628</v>
      </c>
      <c r="O138" s="4">
        <v>28</v>
      </c>
      <c r="P138" s="4">
        <v>0</v>
      </c>
      <c r="Q138" s="4">
        <v>540</v>
      </c>
      <c r="R138" s="4">
        <v>1</v>
      </c>
      <c r="S138" s="4">
        <v>2</v>
      </c>
      <c r="T138" s="4">
        <v>7</v>
      </c>
      <c r="U138" s="4">
        <v>3212</v>
      </c>
      <c r="V138" s="4">
        <v>45</v>
      </c>
      <c r="W138" s="4">
        <v>100</v>
      </c>
      <c r="X138" s="4">
        <v>99</v>
      </c>
      <c r="Y138" s="4">
        <v>52</v>
      </c>
      <c r="Z138" s="4">
        <v>10</v>
      </c>
      <c r="AA138" s="4">
        <v>4</v>
      </c>
      <c r="AB138" s="4">
        <v>2294</v>
      </c>
      <c r="AC138" s="4">
        <v>0</v>
      </c>
      <c r="AD138" s="4">
        <v>25</v>
      </c>
      <c r="AE138" s="4">
        <v>8</v>
      </c>
      <c r="AF138" s="4">
        <v>4194</v>
      </c>
      <c r="AG138" s="4">
        <v>2</v>
      </c>
      <c r="AH138" s="4">
        <v>12</v>
      </c>
      <c r="AI138" s="4">
        <v>43</v>
      </c>
      <c r="AJ138" s="4">
        <v>17</v>
      </c>
      <c r="AK138" s="4">
        <v>14</v>
      </c>
      <c r="AL138" s="4">
        <v>5</v>
      </c>
      <c r="AM138" s="4">
        <v>8</v>
      </c>
      <c r="AN138" s="4">
        <v>57</v>
      </c>
      <c r="AO138" s="4">
        <v>13</v>
      </c>
      <c r="AP138" s="4">
        <v>20</v>
      </c>
      <c r="AQ138" s="4">
        <v>9</v>
      </c>
      <c r="AR138" s="4">
        <v>1</v>
      </c>
      <c r="AS138" s="4">
        <v>3</v>
      </c>
      <c r="AT138" s="4">
        <v>0</v>
      </c>
      <c r="AU138" s="4">
        <v>1</v>
      </c>
      <c r="AV138" s="4">
        <v>1</v>
      </c>
      <c r="AW138" s="4">
        <v>21</v>
      </c>
      <c r="AX138" s="4">
        <v>1</v>
      </c>
      <c r="AY138" s="4">
        <v>0</v>
      </c>
      <c r="AZ138" s="4">
        <v>1</v>
      </c>
      <c r="BA138" s="4">
        <v>1</v>
      </c>
      <c r="BB138" s="4">
        <v>7</v>
      </c>
      <c r="BC138" s="4">
        <v>0</v>
      </c>
      <c r="BD138" s="4">
        <v>4</v>
      </c>
      <c r="BE138" s="4">
        <v>2</v>
      </c>
      <c r="BF138" s="4">
        <v>1</v>
      </c>
      <c r="BG138" s="4">
        <v>0</v>
      </c>
      <c r="BH138" s="4">
        <v>9</v>
      </c>
      <c r="BI138" s="4">
        <v>10</v>
      </c>
      <c r="BJ138" s="4">
        <v>3</v>
      </c>
      <c r="BK138" s="4">
        <v>9</v>
      </c>
    </row>
    <row r="139" spans="1:63" s="1" customFormat="1" ht="9.9" customHeight="1" x14ac:dyDescent="0.2">
      <c r="B139" s="10" t="s">
        <v>72</v>
      </c>
      <c r="C139" s="4">
        <v>9</v>
      </c>
      <c r="D139" s="4">
        <v>34</v>
      </c>
      <c r="E139" s="4">
        <v>57</v>
      </c>
      <c r="F139" s="4">
        <v>19770</v>
      </c>
      <c r="G139" s="4">
        <v>215</v>
      </c>
      <c r="H139" s="4">
        <v>23</v>
      </c>
      <c r="I139" s="4">
        <v>9</v>
      </c>
      <c r="J139" s="4">
        <v>26</v>
      </c>
      <c r="K139" s="4">
        <v>14</v>
      </c>
      <c r="L139" s="4">
        <v>8</v>
      </c>
      <c r="M139" s="4">
        <v>57</v>
      </c>
      <c r="N139" s="4">
        <v>2469</v>
      </c>
      <c r="O139" s="4">
        <v>58</v>
      </c>
      <c r="P139" s="4">
        <v>15</v>
      </c>
      <c r="Q139" s="4">
        <v>3357</v>
      </c>
      <c r="R139" s="4">
        <v>11</v>
      </c>
      <c r="S139" s="4">
        <v>25</v>
      </c>
      <c r="T139" s="4">
        <v>16</v>
      </c>
      <c r="U139" s="4">
        <v>17718</v>
      </c>
      <c r="V139" s="4">
        <v>260</v>
      </c>
      <c r="W139" s="4">
        <v>397</v>
      </c>
      <c r="X139" s="4">
        <v>199</v>
      </c>
      <c r="Y139" s="4">
        <v>296</v>
      </c>
      <c r="Z139" s="4">
        <v>561</v>
      </c>
      <c r="AA139" s="4">
        <v>11</v>
      </c>
      <c r="AB139" s="4">
        <v>10674</v>
      </c>
      <c r="AC139" s="4">
        <v>5</v>
      </c>
      <c r="AD139" s="4">
        <v>111</v>
      </c>
      <c r="AE139" s="4">
        <v>17</v>
      </c>
      <c r="AF139" s="4">
        <v>21994</v>
      </c>
      <c r="AG139" s="4">
        <v>15</v>
      </c>
      <c r="AH139" s="4">
        <v>59</v>
      </c>
      <c r="AI139" s="4">
        <v>140</v>
      </c>
      <c r="AJ139" s="4">
        <v>106</v>
      </c>
      <c r="AK139" s="4">
        <v>74</v>
      </c>
      <c r="AL139" s="4">
        <v>12</v>
      </c>
      <c r="AM139" s="4">
        <v>87</v>
      </c>
      <c r="AN139" s="4">
        <v>251</v>
      </c>
      <c r="AO139" s="4">
        <v>28</v>
      </c>
      <c r="AP139" s="4">
        <v>64</v>
      </c>
      <c r="AQ139" s="4">
        <v>75</v>
      </c>
      <c r="AR139" s="4">
        <v>7</v>
      </c>
      <c r="AS139" s="4">
        <v>2</v>
      </c>
      <c r="AT139" s="4">
        <v>4</v>
      </c>
      <c r="AU139" s="4">
        <v>5</v>
      </c>
      <c r="AV139" s="4">
        <v>15</v>
      </c>
      <c r="AW139" s="4">
        <v>82</v>
      </c>
      <c r="AX139" s="4">
        <v>61</v>
      </c>
      <c r="AY139" s="4">
        <v>6</v>
      </c>
      <c r="AZ139" s="4">
        <v>6</v>
      </c>
      <c r="BA139" s="4">
        <v>13</v>
      </c>
      <c r="BB139" s="4">
        <v>24</v>
      </c>
      <c r="BC139" s="4">
        <v>13</v>
      </c>
      <c r="BD139" s="4">
        <v>14</v>
      </c>
      <c r="BE139" s="4">
        <v>1</v>
      </c>
      <c r="BF139" s="4">
        <v>7</v>
      </c>
      <c r="BG139" s="4">
        <v>8</v>
      </c>
      <c r="BH139" s="4">
        <v>30</v>
      </c>
      <c r="BI139" s="4">
        <v>52</v>
      </c>
      <c r="BJ139" s="4">
        <v>13</v>
      </c>
      <c r="BK139" s="4">
        <v>19</v>
      </c>
    </row>
    <row r="140" spans="1:63" s="1" customFormat="1" ht="9.9" customHeight="1" x14ac:dyDescent="0.2">
      <c r="B140" s="10" t="s">
        <v>73</v>
      </c>
      <c r="C140" s="4">
        <v>21</v>
      </c>
      <c r="D140" s="4">
        <v>44</v>
      </c>
      <c r="E140" s="4">
        <v>21</v>
      </c>
      <c r="F140" s="4">
        <v>28297</v>
      </c>
      <c r="G140" s="4">
        <v>267</v>
      </c>
      <c r="H140" s="4">
        <v>10</v>
      </c>
      <c r="I140" s="4">
        <v>11</v>
      </c>
      <c r="J140" s="4">
        <v>30</v>
      </c>
      <c r="K140" s="4">
        <v>16</v>
      </c>
      <c r="L140" s="4">
        <v>2</v>
      </c>
      <c r="M140" s="4">
        <v>75</v>
      </c>
      <c r="N140" s="4">
        <v>4187</v>
      </c>
      <c r="O140" s="4">
        <v>56</v>
      </c>
      <c r="P140" s="4">
        <v>18</v>
      </c>
      <c r="Q140" s="4">
        <v>4199</v>
      </c>
      <c r="R140" s="4">
        <v>10</v>
      </c>
      <c r="S140" s="4">
        <v>15</v>
      </c>
      <c r="T140" s="4">
        <v>22</v>
      </c>
      <c r="U140" s="4">
        <v>29385</v>
      </c>
      <c r="V140" s="4">
        <v>260</v>
      </c>
      <c r="W140" s="4">
        <v>574</v>
      </c>
      <c r="X140" s="4">
        <v>298</v>
      </c>
      <c r="Y140" s="4">
        <v>284</v>
      </c>
      <c r="Z140" s="4">
        <v>63</v>
      </c>
      <c r="AA140" s="4">
        <v>5</v>
      </c>
      <c r="AB140" s="4">
        <v>4015</v>
      </c>
      <c r="AC140" s="4">
        <v>4</v>
      </c>
      <c r="AD140" s="4">
        <v>46</v>
      </c>
      <c r="AE140" s="4">
        <v>22</v>
      </c>
      <c r="AF140" s="4">
        <v>12689</v>
      </c>
      <c r="AG140" s="4">
        <v>22</v>
      </c>
      <c r="AH140" s="4">
        <v>37</v>
      </c>
      <c r="AI140" s="4">
        <v>95</v>
      </c>
      <c r="AJ140" s="4">
        <v>79</v>
      </c>
      <c r="AK140" s="4">
        <v>25</v>
      </c>
      <c r="AL140" s="4">
        <v>7</v>
      </c>
      <c r="AM140" s="4">
        <v>52</v>
      </c>
      <c r="AN140" s="4">
        <v>418</v>
      </c>
      <c r="AO140" s="4">
        <v>41</v>
      </c>
      <c r="AP140" s="4">
        <v>52</v>
      </c>
      <c r="AQ140" s="4">
        <v>59</v>
      </c>
      <c r="AR140" s="4">
        <v>15</v>
      </c>
      <c r="AS140" s="4">
        <v>1</v>
      </c>
      <c r="AT140" s="4">
        <v>5</v>
      </c>
      <c r="AU140" s="4">
        <v>11</v>
      </c>
      <c r="AV140" s="4">
        <v>11</v>
      </c>
      <c r="AW140" s="4">
        <v>53</v>
      </c>
      <c r="AX140" s="4">
        <v>26</v>
      </c>
      <c r="AY140" s="4">
        <v>6</v>
      </c>
      <c r="AZ140" s="4">
        <v>9</v>
      </c>
      <c r="BA140" s="4">
        <v>12</v>
      </c>
      <c r="BB140" s="4">
        <v>20</v>
      </c>
      <c r="BC140" s="4">
        <v>15</v>
      </c>
      <c r="BD140" s="4">
        <v>8</v>
      </c>
      <c r="BE140" s="4">
        <v>5</v>
      </c>
      <c r="BF140" s="4">
        <v>6</v>
      </c>
      <c r="BG140" s="4">
        <v>2</v>
      </c>
      <c r="BH140" s="4">
        <v>31</v>
      </c>
      <c r="BI140" s="4">
        <v>21</v>
      </c>
      <c r="BJ140" s="4">
        <v>9</v>
      </c>
      <c r="BK140" s="4">
        <v>17</v>
      </c>
    </row>
    <row r="141" spans="1:63" s="1" customFormat="1" ht="9.9" customHeight="1" x14ac:dyDescent="0.2">
      <c r="A141" s="6" t="s">
        <v>20</v>
      </c>
      <c r="B141" s="10"/>
      <c r="C141" s="4">
        <v>45</v>
      </c>
      <c r="D141" s="4">
        <v>184</v>
      </c>
      <c r="E141" s="4">
        <v>124</v>
      </c>
      <c r="F141" s="4">
        <v>78746</v>
      </c>
      <c r="G141" s="4">
        <v>812</v>
      </c>
      <c r="H141" s="4">
        <v>50</v>
      </c>
      <c r="I141" s="4">
        <v>37</v>
      </c>
      <c r="J141" s="4">
        <v>92</v>
      </c>
      <c r="K141" s="4">
        <v>67</v>
      </c>
      <c r="L141" s="4">
        <v>18</v>
      </c>
      <c r="M141" s="4">
        <v>211</v>
      </c>
      <c r="N141" s="4">
        <v>10496</v>
      </c>
      <c r="O141" s="4">
        <v>287</v>
      </c>
      <c r="P141" s="4">
        <v>40</v>
      </c>
      <c r="Q141" s="4">
        <v>11167</v>
      </c>
      <c r="R141" s="4">
        <v>29</v>
      </c>
      <c r="S141" s="4">
        <v>58</v>
      </c>
      <c r="T141" s="4">
        <v>72</v>
      </c>
      <c r="U141" s="4">
        <v>72066</v>
      </c>
      <c r="V141" s="4">
        <v>809</v>
      </c>
      <c r="W141" s="4">
        <v>1563</v>
      </c>
      <c r="X141" s="4">
        <v>1083</v>
      </c>
      <c r="Y141" s="4">
        <v>1034</v>
      </c>
      <c r="Z141" s="4">
        <v>689</v>
      </c>
      <c r="AA141" s="4">
        <v>39</v>
      </c>
      <c r="AB141" s="4">
        <v>23995</v>
      </c>
      <c r="AC141" s="4">
        <v>29</v>
      </c>
      <c r="AD141" s="4">
        <v>278</v>
      </c>
      <c r="AE141" s="4">
        <v>101</v>
      </c>
      <c r="AF141" s="4">
        <v>57002</v>
      </c>
      <c r="AG141" s="4">
        <v>49</v>
      </c>
      <c r="AH141" s="4">
        <v>170</v>
      </c>
      <c r="AI141" s="4">
        <v>539</v>
      </c>
      <c r="AJ141" s="4">
        <v>291</v>
      </c>
      <c r="AK141" s="4">
        <v>157</v>
      </c>
      <c r="AL141" s="4">
        <v>31</v>
      </c>
      <c r="AM141" s="4">
        <v>220</v>
      </c>
      <c r="AN141" s="4">
        <v>1137</v>
      </c>
      <c r="AO141" s="4">
        <v>121</v>
      </c>
      <c r="AP141" s="4">
        <v>220</v>
      </c>
      <c r="AQ141" s="4">
        <v>193</v>
      </c>
      <c r="AR141" s="4">
        <v>38</v>
      </c>
      <c r="AS141" s="4">
        <v>12</v>
      </c>
      <c r="AT141" s="4">
        <v>18</v>
      </c>
      <c r="AU141" s="4">
        <v>21</v>
      </c>
      <c r="AV141" s="4">
        <v>41</v>
      </c>
      <c r="AW141" s="4">
        <v>216</v>
      </c>
      <c r="AX141" s="4">
        <v>104</v>
      </c>
      <c r="AY141" s="4">
        <v>14</v>
      </c>
      <c r="AZ141" s="4">
        <v>24</v>
      </c>
      <c r="BA141" s="4">
        <v>49</v>
      </c>
      <c r="BB141" s="4">
        <v>74</v>
      </c>
      <c r="BC141" s="4">
        <v>31</v>
      </c>
      <c r="BD141" s="4">
        <v>46</v>
      </c>
      <c r="BE141" s="4">
        <v>23</v>
      </c>
      <c r="BF141" s="4">
        <v>17</v>
      </c>
      <c r="BG141" s="4">
        <v>16</v>
      </c>
      <c r="BH141" s="4">
        <v>113</v>
      </c>
      <c r="BI141" s="4">
        <v>110</v>
      </c>
      <c r="BJ141" s="4">
        <v>39</v>
      </c>
      <c r="BK141" s="4">
        <v>62</v>
      </c>
    </row>
    <row r="142" spans="1:63" s="7" customFormat="1" ht="9.9" customHeight="1" x14ac:dyDescent="0.2">
      <c r="B142" s="11" t="s">
        <v>21</v>
      </c>
      <c r="C142" s="8">
        <f t="shared" ref="C142:AH142" si="32">C141/ 266027</f>
        <v>1.6915576238502107E-4</v>
      </c>
      <c r="D142" s="8">
        <f t="shared" si="32"/>
        <v>6.9165911730764175E-4</v>
      </c>
      <c r="E142" s="8">
        <f t="shared" si="32"/>
        <v>4.6611810079428027E-4</v>
      </c>
      <c r="F142" s="8">
        <f t="shared" si="32"/>
        <v>0.29600754810601931</v>
      </c>
      <c r="G142" s="8">
        <f t="shared" si="32"/>
        <v>3.052321756814158E-3</v>
      </c>
      <c r="H142" s="8">
        <f t="shared" si="32"/>
        <v>1.8795084709446785E-4</v>
      </c>
      <c r="I142" s="8">
        <f t="shared" si="32"/>
        <v>1.3908362684990621E-4</v>
      </c>
      <c r="J142" s="8">
        <f t="shared" si="32"/>
        <v>3.4582955865382087E-4</v>
      </c>
      <c r="K142" s="8">
        <f t="shared" si="32"/>
        <v>2.5185413510658692E-4</v>
      </c>
      <c r="L142" s="8">
        <f t="shared" si="32"/>
        <v>6.7662304954008433E-5</v>
      </c>
      <c r="M142" s="8">
        <f t="shared" si="32"/>
        <v>7.9315257473865433E-4</v>
      </c>
      <c r="N142" s="8">
        <f t="shared" si="32"/>
        <v>3.9454641822070695E-2</v>
      </c>
      <c r="O142" s="8">
        <f t="shared" si="32"/>
        <v>1.0788378623222455E-3</v>
      </c>
      <c r="P142" s="8">
        <f t="shared" si="32"/>
        <v>1.5036067767557428E-4</v>
      </c>
      <c r="Q142" s="8">
        <f t="shared" si="32"/>
        <v>4.1976942190078449E-2</v>
      </c>
      <c r="R142" s="8">
        <f t="shared" si="32"/>
        <v>1.0901149131479136E-4</v>
      </c>
      <c r="S142" s="8">
        <f t="shared" si="32"/>
        <v>2.1802298262958272E-4</v>
      </c>
      <c r="T142" s="8">
        <f t="shared" si="32"/>
        <v>2.7064921981603373E-4</v>
      </c>
      <c r="U142" s="8">
        <f t="shared" si="32"/>
        <v>0.27089731493419839</v>
      </c>
      <c r="V142" s="8">
        <f t="shared" si="32"/>
        <v>3.04104470598849E-3</v>
      </c>
      <c r="W142" s="8">
        <f t="shared" si="32"/>
        <v>5.8753434801730653E-3</v>
      </c>
      <c r="X142" s="8">
        <f t="shared" si="32"/>
        <v>4.0710153480661739E-3</v>
      </c>
      <c r="Y142" s="8">
        <f t="shared" si="32"/>
        <v>3.8868235179135954E-3</v>
      </c>
      <c r="Z142" s="8">
        <f t="shared" si="32"/>
        <v>2.5899626729617669E-3</v>
      </c>
      <c r="AA142" s="8">
        <f t="shared" si="32"/>
        <v>1.4660166073368492E-4</v>
      </c>
      <c r="AB142" s="8">
        <f t="shared" si="32"/>
        <v>9.0197611520635129E-2</v>
      </c>
      <c r="AC142" s="8">
        <f t="shared" si="32"/>
        <v>1.0901149131479136E-4</v>
      </c>
      <c r="AD142" s="8">
        <f t="shared" si="32"/>
        <v>1.0450067098452412E-3</v>
      </c>
      <c r="AE142" s="8">
        <f t="shared" si="32"/>
        <v>3.7966071113082505E-4</v>
      </c>
      <c r="AF142" s="8">
        <f t="shared" si="32"/>
        <v>0.21427148372157714</v>
      </c>
      <c r="AG142" s="8">
        <f t="shared" si="32"/>
        <v>1.8419183015257849E-4</v>
      </c>
      <c r="AH142" s="8">
        <f t="shared" si="32"/>
        <v>6.3903288012119065E-4</v>
      </c>
      <c r="AI142" s="8">
        <f t="shared" ref="AI142:BK142" si="33">AI141/ 266027</f>
        <v>2.0261101316783633E-3</v>
      </c>
      <c r="AJ142" s="8">
        <f t="shared" si="33"/>
        <v>1.0938739300898029E-3</v>
      </c>
      <c r="AK142" s="8">
        <f t="shared" si="33"/>
        <v>5.9016565987662906E-4</v>
      </c>
      <c r="AL142" s="8">
        <f t="shared" si="33"/>
        <v>1.1652952519857007E-4</v>
      </c>
      <c r="AM142" s="8">
        <f t="shared" si="33"/>
        <v>8.2698372721565856E-4</v>
      </c>
      <c r="AN142" s="8">
        <f t="shared" si="33"/>
        <v>4.274002262928199E-3</v>
      </c>
      <c r="AO142" s="8">
        <f t="shared" si="33"/>
        <v>4.5484104996861219E-4</v>
      </c>
      <c r="AP142" s="8">
        <f t="shared" si="33"/>
        <v>8.2698372721565856E-4</v>
      </c>
      <c r="AQ142" s="8">
        <f t="shared" si="33"/>
        <v>7.2549026978464587E-4</v>
      </c>
      <c r="AR142" s="8">
        <f t="shared" si="33"/>
        <v>1.4284264379179558E-4</v>
      </c>
      <c r="AS142" s="8">
        <f t="shared" si="33"/>
        <v>4.5108203302672287E-5</v>
      </c>
      <c r="AT142" s="8">
        <f t="shared" si="33"/>
        <v>6.7662304954008433E-5</v>
      </c>
      <c r="AU142" s="8">
        <f t="shared" si="33"/>
        <v>7.8939355779676496E-5</v>
      </c>
      <c r="AV142" s="8">
        <f t="shared" si="33"/>
        <v>1.5411969461746365E-4</v>
      </c>
      <c r="AW142" s="8">
        <f t="shared" si="33"/>
        <v>8.1194765944810109E-4</v>
      </c>
      <c r="AX142" s="8">
        <f t="shared" si="33"/>
        <v>3.9093776195649313E-4</v>
      </c>
      <c r="AY142" s="8">
        <f t="shared" si="33"/>
        <v>5.2626237186451002E-5</v>
      </c>
      <c r="AZ142" s="8">
        <f t="shared" si="33"/>
        <v>9.0216406605344573E-5</v>
      </c>
      <c r="BA142" s="8">
        <f t="shared" si="33"/>
        <v>1.8419183015257849E-4</v>
      </c>
      <c r="BB142" s="8">
        <f t="shared" si="33"/>
        <v>2.7816725369981241E-4</v>
      </c>
      <c r="BC142" s="8">
        <f t="shared" si="33"/>
        <v>1.1652952519857007E-4</v>
      </c>
      <c r="BD142" s="8">
        <f t="shared" si="33"/>
        <v>1.7291477932691044E-4</v>
      </c>
      <c r="BE142" s="8">
        <f t="shared" si="33"/>
        <v>8.6457389663455219E-5</v>
      </c>
      <c r="BF142" s="8">
        <f t="shared" si="33"/>
        <v>6.3903288012119065E-5</v>
      </c>
      <c r="BG142" s="8">
        <f t="shared" si="33"/>
        <v>6.0144271070229711E-5</v>
      </c>
      <c r="BH142" s="8">
        <f t="shared" si="33"/>
        <v>4.2476891443349736E-4</v>
      </c>
      <c r="BI142" s="8">
        <f t="shared" si="33"/>
        <v>4.1349186360782928E-4</v>
      </c>
      <c r="BJ142" s="8">
        <f t="shared" si="33"/>
        <v>1.4660166073368492E-4</v>
      </c>
      <c r="BK142" s="8">
        <f t="shared" si="33"/>
        <v>2.3305905039714013E-4</v>
      </c>
    </row>
    <row r="143" spans="1:63" s="1" customFormat="1" ht="5.0999999999999996" customHeight="1" x14ac:dyDescent="0.2">
      <c r="B143" s="12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</row>
    <row r="144" spans="1:63" s="1" customFormat="1" ht="9.9" customHeight="1" x14ac:dyDescent="0.2">
      <c r="A144" s="3" t="s">
        <v>74</v>
      </c>
      <c r="B144" s="12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</row>
    <row r="145" spans="1:63" s="1" customFormat="1" ht="9.9" customHeight="1" x14ac:dyDescent="0.2">
      <c r="B145" s="10" t="s">
        <v>75</v>
      </c>
      <c r="C145" s="4">
        <v>2</v>
      </c>
      <c r="D145" s="4">
        <v>18</v>
      </c>
      <c r="E145" s="4">
        <v>80</v>
      </c>
      <c r="F145" s="4">
        <v>6813</v>
      </c>
      <c r="G145" s="4">
        <v>70</v>
      </c>
      <c r="H145" s="4">
        <v>21</v>
      </c>
      <c r="I145" s="4">
        <v>32</v>
      </c>
      <c r="J145" s="4">
        <v>20</v>
      </c>
      <c r="K145" s="4">
        <v>22</v>
      </c>
      <c r="L145" s="4">
        <v>61</v>
      </c>
      <c r="M145" s="4">
        <v>22</v>
      </c>
      <c r="N145" s="4">
        <v>164</v>
      </c>
      <c r="O145" s="4">
        <v>381</v>
      </c>
      <c r="P145" s="4">
        <v>5</v>
      </c>
      <c r="Q145" s="4">
        <v>634</v>
      </c>
      <c r="R145" s="4">
        <v>7</v>
      </c>
      <c r="S145" s="4">
        <v>9</v>
      </c>
      <c r="T145" s="4">
        <v>26</v>
      </c>
      <c r="U145" s="4">
        <v>4547</v>
      </c>
      <c r="V145" s="4">
        <v>160</v>
      </c>
      <c r="W145" s="4">
        <v>185</v>
      </c>
      <c r="X145" s="4">
        <v>878</v>
      </c>
      <c r="Y145" s="4">
        <v>126</v>
      </c>
      <c r="Z145" s="4">
        <v>32</v>
      </c>
      <c r="AA145" s="4">
        <v>14</v>
      </c>
      <c r="AB145" s="4">
        <v>5008</v>
      </c>
      <c r="AC145" s="4">
        <v>8</v>
      </c>
      <c r="AD145" s="4">
        <v>65</v>
      </c>
      <c r="AE145" s="4">
        <v>56</v>
      </c>
      <c r="AF145" s="4">
        <v>4480</v>
      </c>
      <c r="AG145" s="4">
        <v>15</v>
      </c>
      <c r="AH145" s="4">
        <v>94</v>
      </c>
      <c r="AI145" s="4">
        <v>158</v>
      </c>
      <c r="AJ145" s="4">
        <v>69</v>
      </c>
      <c r="AK145" s="4">
        <v>30</v>
      </c>
      <c r="AL145" s="4">
        <v>4</v>
      </c>
      <c r="AM145" s="4">
        <v>25</v>
      </c>
      <c r="AN145" s="4">
        <v>123</v>
      </c>
      <c r="AO145" s="4">
        <v>5</v>
      </c>
      <c r="AP145" s="4">
        <v>59</v>
      </c>
      <c r="AQ145" s="4">
        <v>10</v>
      </c>
      <c r="AR145" s="4">
        <v>4</v>
      </c>
      <c r="AS145" s="4">
        <v>6</v>
      </c>
      <c r="AT145" s="4">
        <v>8</v>
      </c>
      <c r="AU145" s="4">
        <v>30</v>
      </c>
      <c r="AV145" s="4">
        <v>7</v>
      </c>
      <c r="AW145" s="4">
        <v>24</v>
      </c>
      <c r="AX145" s="4">
        <v>8</v>
      </c>
      <c r="AY145" s="4">
        <v>3</v>
      </c>
      <c r="AZ145" s="4">
        <v>3</v>
      </c>
      <c r="BA145" s="4">
        <v>7</v>
      </c>
      <c r="BB145" s="4">
        <v>21</v>
      </c>
      <c r="BC145" s="4">
        <v>3</v>
      </c>
      <c r="BD145" s="4">
        <v>9</v>
      </c>
      <c r="BE145" s="4">
        <v>50</v>
      </c>
      <c r="BF145" s="4">
        <v>1</v>
      </c>
      <c r="BG145" s="4">
        <v>2</v>
      </c>
      <c r="BH145" s="4">
        <v>28</v>
      </c>
      <c r="BI145" s="4">
        <v>36</v>
      </c>
      <c r="BJ145" s="4">
        <v>16</v>
      </c>
      <c r="BK145" s="4">
        <v>22</v>
      </c>
    </row>
    <row r="146" spans="1:63" s="1" customFormat="1" ht="9.9" customHeight="1" x14ac:dyDescent="0.2">
      <c r="B146" s="10" t="s">
        <v>76</v>
      </c>
      <c r="C146" s="4">
        <v>2</v>
      </c>
      <c r="D146" s="4">
        <v>14</v>
      </c>
      <c r="E146" s="4">
        <v>26</v>
      </c>
      <c r="F146" s="4">
        <v>10544</v>
      </c>
      <c r="G146" s="4">
        <v>39</v>
      </c>
      <c r="H146" s="4">
        <v>21</v>
      </c>
      <c r="I146" s="4">
        <v>8</v>
      </c>
      <c r="J146" s="4">
        <v>7</v>
      </c>
      <c r="K146" s="4">
        <v>13</v>
      </c>
      <c r="L146" s="4">
        <v>15</v>
      </c>
      <c r="M146" s="4">
        <v>13</v>
      </c>
      <c r="N146" s="4">
        <v>300</v>
      </c>
      <c r="O146" s="4">
        <v>83</v>
      </c>
      <c r="P146" s="4">
        <v>2</v>
      </c>
      <c r="Q146" s="4">
        <v>797</v>
      </c>
      <c r="R146" s="4">
        <v>3</v>
      </c>
      <c r="S146" s="4">
        <v>5</v>
      </c>
      <c r="T146" s="4">
        <v>18</v>
      </c>
      <c r="U146" s="4">
        <v>5500</v>
      </c>
      <c r="V146" s="4">
        <v>88</v>
      </c>
      <c r="W146" s="4">
        <v>141</v>
      </c>
      <c r="X146" s="4">
        <v>503</v>
      </c>
      <c r="Y146" s="4">
        <v>61</v>
      </c>
      <c r="Z146" s="4">
        <v>55</v>
      </c>
      <c r="AA146" s="4">
        <v>6</v>
      </c>
      <c r="AB146" s="4">
        <v>6031</v>
      </c>
      <c r="AC146" s="4">
        <v>1</v>
      </c>
      <c r="AD146" s="4">
        <v>18</v>
      </c>
      <c r="AE146" s="4">
        <v>16</v>
      </c>
      <c r="AF146" s="4">
        <v>5644</v>
      </c>
      <c r="AG146" s="4">
        <v>3</v>
      </c>
      <c r="AH146" s="4">
        <v>36</v>
      </c>
      <c r="AI146" s="4">
        <v>103</v>
      </c>
      <c r="AJ146" s="4">
        <v>13</v>
      </c>
      <c r="AK146" s="4">
        <v>12</v>
      </c>
      <c r="AL146" s="4">
        <v>7</v>
      </c>
      <c r="AM146" s="4">
        <v>12</v>
      </c>
      <c r="AN146" s="4">
        <v>138</v>
      </c>
      <c r="AO146" s="4">
        <v>9</v>
      </c>
      <c r="AP146" s="4">
        <v>20</v>
      </c>
      <c r="AQ146" s="4">
        <v>4</v>
      </c>
      <c r="AR146" s="4">
        <v>3</v>
      </c>
      <c r="AS146" s="4">
        <v>3</v>
      </c>
      <c r="AT146" s="4">
        <v>3</v>
      </c>
      <c r="AU146" s="4">
        <v>8</v>
      </c>
      <c r="AV146" s="4">
        <v>2</v>
      </c>
      <c r="AW146" s="4">
        <v>16</v>
      </c>
      <c r="AX146" s="4">
        <v>9</v>
      </c>
      <c r="AY146" s="4">
        <v>1</v>
      </c>
      <c r="AZ146" s="4">
        <v>0</v>
      </c>
      <c r="BA146" s="4">
        <v>4</v>
      </c>
      <c r="BB146" s="4">
        <v>101</v>
      </c>
      <c r="BC146" s="4">
        <v>37</v>
      </c>
      <c r="BD146" s="4">
        <v>4</v>
      </c>
      <c r="BE146" s="4">
        <v>15</v>
      </c>
      <c r="BF146" s="4">
        <v>3</v>
      </c>
      <c r="BG146" s="4">
        <v>3</v>
      </c>
      <c r="BH146" s="4">
        <v>17</v>
      </c>
      <c r="BI146" s="4">
        <v>22</v>
      </c>
      <c r="BJ146" s="4">
        <v>3</v>
      </c>
      <c r="BK146" s="4">
        <v>6</v>
      </c>
    </row>
    <row r="147" spans="1:63" s="1" customFormat="1" ht="9.9" customHeight="1" x14ac:dyDescent="0.2">
      <c r="B147" s="10" t="s">
        <v>77</v>
      </c>
      <c r="C147" s="4">
        <v>0</v>
      </c>
      <c r="D147" s="4">
        <v>2</v>
      </c>
      <c r="E147" s="4">
        <v>0</v>
      </c>
      <c r="F147" s="4">
        <v>112</v>
      </c>
      <c r="G147" s="4">
        <v>3</v>
      </c>
      <c r="H147" s="4">
        <v>0</v>
      </c>
      <c r="I147" s="4">
        <v>0</v>
      </c>
      <c r="J147" s="4">
        <v>1</v>
      </c>
      <c r="K147" s="4">
        <v>0</v>
      </c>
      <c r="L147" s="4">
        <v>0</v>
      </c>
      <c r="M147" s="4">
        <v>1</v>
      </c>
      <c r="N147" s="4">
        <v>19</v>
      </c>
      <c r="O147" s="4">
        <v>2</v>
      </c>
      <c r="P147" s="4">
        <v>0</v>
      </c>
      <c r="Q147" s="4">
        <v>54</v>
      </c>
      <c r="R147" s="4">
        <v>0</v>
      </c>
      <c r="S147" s="4">
        <v>0</v>
      </c>
      <c r="T147" s="4">
        <v>1</v>
      </c>
      <c r="U147" s="4">
        <v>152</v>
      </c>
      <c r="V147" s="4">
        <v>10</v>
      </c>
      <c r="W147" s="4">
        <v>6</v>
      </c>
      <c r="X147" s="4">
        <v>6</v>
      </c>
      <c r="Y147" s="4">
        <v>3</v>
      </c>
      <c r="Z147" s="4">
        <v>1</v>
      </c>
      <c r="AA147" s="4">
        <v>1</v>
      </c>
      <c r="AB147" s="4">
        <v>175</v>
      </c>
      <c r="AC147" s="4">
        <v>0</v>
      </c>
      <c r="AD147" s="4">
        <v>1</v>
      </c>
      <c r="AE147" s="4">
        <v>1</v>
      </c>
      <c r="AF147" s="4">
        <v>330</v>
      </c>
      <c r="AG147" s="4">
        <v>3</v>
      </c>
      <c r="AH147" s="4">
        <v>6</v>
      </c>
      <c r="AI147" s="4">
        <v>11</v>
      </c>
      <c r="AJ147" s="4">
        <v>5</v>
      </c>
      <c r="AK147" s="4">
        <v>0</v>
      </c>
      <c r="AL147" s="4">
        <v>1</v>
      </c>
      <c r="AM147" s="4">
        <v>0</v>
      </c>
      <c r="AN147" s="4">
        <v>3</v>
      </c>
      <c r="AO147" s="4">
        <v>1</v>
      </c>
      <c r="AP147" s="4">
        <v>0</v>
      </c>
      <c r="AQ147" s="4">
        <v>2</v>
      </c>
      <c r="AR147" s="4">
        <v>1</v>
      </c>
      <c r="AS147" s="4">
        <v>0</v>
      </c>
      <c r="AT147" s="4">
        <v>0</v>
      </c>
      <c r="AU147" s="4">
        <v>2</v>
      </c>
      <c r="AV147" s="4">
        <v>0</v>
      </c>
      <c r="AW147" s="4">
        <v>2</v>
      </c>
      <c r="AX147" s="4">
        <v>0</v>
      </c>
      <c r="AY147" s="4">
        <v>0</v>
      </c>
      <c r="AZ147" s="4">
        <v>0</v>
      </c>
      <c r="BA147" s="4">
        <v>0</v>
      </c>
      <c r="BB147" s="4">
        <v>0</v>
      </c>
      <c r="BC147" s="4">
        <v>0</v>
      </c>
      <c r="BD147" s="4">
        <v>1</v>
      </c>
      <c r="BE147" s="4">
        <v>0</v>
      </c>
      <c r="BF147" s="4">
        <v>0</v>
      </c>
      <c r="BG147" s="4">
        <v>0</v>
      </c>
      <c r="BH147" s="4">
        <v>0</v>
      </c>
      <c r="BI147" s="4">
        <v>2</v>
      </c>
      <c r="BJ147" s="4">
        <v>0</v>
      </c>
      <c r="BK147" s="4">
        <v>1</v>
      </c>
    </row>
    <row r="148" spans="1:63" s="1" customFormat="1" ht="9.9" customHeight="1" x14ac:dyDescent="0.2">
      <c r="B148" s="10" t="s">
        <v>78</v>
      </c>
      <c r="C148" s="4">
        <v>56</v>
      </c>
      <c r="D148" s="4">
        <v>73</v>
      </c>
      <c r="E148" s="4">
        <v>60</v>
      </c>
      <c r="F148" s="4">
        <v>34721</v>
      </c>
      <c r="G148" s="4">
        <v>654</v>
      </c>
      <c r="H148" s="4">
        <v>420</v>
      </c>
      <c r="I148" s="4">
        <v>25</v>
      </c>
      <c r="J148" s="4">
        <v>53</v>
      </c>
      <c r="K148" s="4">
        <v>56</v>
      </c>
      <c r="L148" s="4">
        <v>20</v>
      </c>
      <c r="M148" s="4">
        <v>84</v>
      </c>
      <c r="N148" s="4">
        <v>2423</v>
      </c>
      <c r="O148" s="4">
        <v>225</v>
      </c>
      <c r="P148" s="4">
        <v>18</v>
      </c>
      <c r="Q148" s="4">
        <v>3366</v>
      </c>
      <c r="R148" s="4">
        <v>104</v>
      </c>
      <c r="S148" s="4">
        <v>59</v>
      </c>
      <c r="T148" s="4">
        <v>108</v>
      </c>
      <c r="U148" s="4">
        <v>21011</v>
      </c>
      <c r="V148" s="4">
        <v>544</v>
      </c>
      <c r="W148" s="4">
        <v>728</v>
      </c>
      <c r="X148" s="4">
        <v>1972</v>
      </c>
      <c r="Y148" s="4">
        <v>200</v>
      </c>
      <c r="Z148" s="4">
        <v>65</v>
      </c>
      <c r="AA148" s="4">
        <v>36</v>
      </c>
      <c r="AB148" s="4">
        <v>10111</v>
      </c>
      <c r="AC148" s="4">
        <v>254</v>
      </c>
      <c r="AD148" s="4">
        <v>230</v>
      </c>
      <c r="AE148" s="4">
        <v>219</v>
      </c>
      <c r="AF148" s="4">
        <v>25277</v>
      </c>
      <c r="AG148" s="4">
        <v>35</v>
      </c>
      <c r="AH148" s="4">
        <v>294</v>
      </c>
      <c r="AI148" s="4">
        <v>477</v>
      </c>
      <c r="AJ148" s="4">
        <v>229</v>
      </c>
      <c r="AK148" s="4">
        <v>68</v>
      </c>
      <c r="AL148" s="4">
        <v>27</v>
      </c>
      <c r="AM148" s="4">
        <v>71</v>
      </c>
      <c r="AN148" s="4">
        <v>760</v>
      </c>
      <c r="AO148" s="4">
        <v>55</v>
      </c>
      <c r="AP148" s="4">
        <v>130</v>
      </c>
      <c r="AQ148" s="4">
        <v>58</v>
      </c>
      <c r="AR148" s="4">
        <v>114</v>
      </c>
      <c r="AS148" s="4">
        <v>4</v>
      </c>
      <c r="AT148" s="4">
        <v>11</v>
      </c>
      <c r="AU148" s="4">
        <v>17</v>
      </c>
      <c r="AV148" s="4">
        <v>11</v>
      </c>
      <c r="AW148" s="4">
        <v>84</v>
      </c>
      <c r="AX148" s="4">
        <v>35</v>
      </c>
      <c r="AY148" s="4">
        <v>26</v>
      </c>
      <c r="AZ148" s="4">
        <v>7</v>
      </c>
      <c r="BA148" s="4">
        <v>22</v>
      </c>
      <c r="BB148" s="4">
        <v>62</v>
      </c>
      <c r="BC148" s="4">
        <v>148</v>
      </c>
      <c r="BD148" s="4">
        <v>36</v>
      </c>
      <c r="BE148" s="4">
        <v>211</v>
      </c>
      <c r="BF148" s="4">
        <v>10</v>
      </c>
      <c r="BG148" s="4">
        <v>24</v>
      </c>
      <c r="BH148" s="4">
        <v>112</v>
      </c>
      <c r="BI148" s="4">
        <v>127</v>
      </c>
      <c r="BJ148" s="4">
        <v>39</v>
      </c>
      <c r="BK148" s="4">
        <v>49</v>
      </c>
    </row>
    <row r="149" spans="1:63" s="1" customFormat="1" ht="9.9" customHeight="1" x14ac:dyDescent="0.2">
      <c r="A149" s="6" t="s">
        <v>20</v>
      </c>
      <c r="B149" s="10"/>
      <c r="C149" s="4">
        <v>60</v>
      </c>
      <c r="D149" s="4">
        <v>107</v>
      </c>
      <c r="E149" s="4">
        <v>166</v>
      </c>
      <c r="F149" s="4">
        <v>52190</v>
      </c>
      <c r="G149" s="4">
        <v>766</v>
      </c>
      <c r="H149" s="4">
        <v>462</v>
      </c>
      <c r="I149" s="4">
        <v>65</v>
      </c>
      <c r="J149" s="4">
        <v>81</v>
      </c>
      <c r="K149" s="4">
        <v>91</v>
      </c>
      <c r="L149" s="4">
        <v>96</v>
      </c>
      <c r="M149" s="4">
        <v>120</v>
      </c>
      <c r="N149" s="4">
        <v>2906</v>
      </c>
      <c r="O149" s="4">
        <v>691</v>
      </c>
      <c r="P149" s="4">
        <v>25</v>
      </c>
      <c r="Q149" s="4">
        <v>4851</v>
      </c>
      <c r="R149" s="4">
        <v>114</v>
      </c>
      <c r="S149" s="4">
        <v>73</v>
      </c>
      <c r="T149" s="4">
        <v>153</v>
      </c>
      <c r="U149" s="4">
        <v>31210</v>
      </c>
      <c r="V149" s="4">
        <v>802</v>
      </c>
      <c r="W149" s="4">
        <v>1060</v>
      </c>
      <c r="X149" s="4">
        <v>3359</v>
      </c>
      <c r="Y149" s="4">
        <v>390</v>
      </c>
      <c r="Z149" s="4">
        <v>153</v>
      </c>
      <c r="AA149" s="4">
        <v>57</v>
      </c>
      <c r="AB149" s="4">
        <v>21325</v>
      </c>
      <c r="AC149" s="4">
        <v>263</v>
      </c>
      <c r="AD149" s="4">
        <v>314</v>
      </c>
      <c r="AE149" s="4">
        <v>292</v>
      </c>
      <c r="AF149" s="4">
        <v>35731</v>
      </c>
      <c r="AG149" s="4">
        <v>56</v>
      </c>
      <c r="AH149" s="4">
        <v>430</v>
      </c>
      <c r="AI149" s="4">
        <v>749</v>
      </c>
      <c r="AJ149" s="4">
        <v>316</v>
      </c>
      <c r="AK149" s="4">
        <v>110</v>
      </c>
      <c r="AL149" s="4">
        <v>39</v>
      </c>
      <c r="AM149" s="4">
        <v>108</v>
      </c>
      <c r="AN149" s="4">
        <v>1024</v>
      </c>
      <c r="AO149" s="4">
        <v>70</v>
      </c>
      <c r="AP149" s="4">
        <v>209</v>
      </c>
      <c r="AQ149" s="4">
        <v>74</v>
      </c>
      <c r="AR149" s="4">
        <v>122</v>
      </c>
      <c r="AS149" s="4">
        <v>13</v>
      </c>
      <c r="AT149" s="4">
        <v>22</v>
      </c>
      <c r="AU149" s="4">
        <v>57</v>
      </c>
      <c r="AV149" s="4">
        <v>20</v>
      </c>
      <c r="AW149" s="4">
        <v>126</v>
      </c>
      <c r="AX149" s="4">
        <v>52</v>
      </c>
      <c r="AY149" s="4">
        <v>30</v>
      </c>
      <c r="AZ149" s="4">
        <v>10</v>
      </c>
      <c r="BA149" s="4">
        <v>33</v>
      </c>
      <c r="BB149" s="4">
        <v>184</v>
      </c>
      <c r="BC149" s="4">
        <v>188</v>
      </c>
      <c r="BD149" s="4">
        <v>50</v>
      </c>
      <c r="BE149" s="4">
        <v>276</v>
      </c>
      <c r="BF149" s="4">
        <v>14</v>
      </c>
      <c r="BG149" s="4">
        <v>29</v>
      </c>
      <c r="BH149" s="4">
        <v>157</v>
      </c>
      <c r="BI149" s="4">
        <v>187</v>
      </c>
      <c r="BJ149" s="4">
        <v>58</v>
      </c>
      <c r="BK149" s="4">
        <v>78</v>
      </c>
    </row>
    <row r="150" spans="1:63" s="7" customFormat="1" ht="9.9" customHeight="1" x14ac:dyDescent="0.2">
      <c r="B150" s="11" t="s">
        <v>21</v>
      </c>
      <c r="C150" s="8">
        <f t="shared" ref="C150:AH150" si="34">C149/ 163379</f>
        <v>3.6724426027824874E-4</v>
      </c>
      <c r="D150" s="8">
        <f t="shared" si="34"/>
        <v>6.5491893082954354E-4</v>
      </c>
      <c r="E150" s="8">
        <f t="shared" si="34"/>
        <v>1.0160424534364882E-3</v>
      </c>
      <c r="F150" s="8">
        <f t="shared" si="34"/>
        <v>0.31944129906536334</v>
      </c>
      <c r="G150" s="8">
        <f t="shared" si="34"/>
        <v>4.6884850562189757E-3</v>
      </c>
      <c r="H150" s="8">
        <f t="shared" si="34"/>
        <v>2.8277808041425154E-3</v>
      </c>
      <c r="I150" s="8">
        <f t="shared" si="34"/>
        <v>3.9784794863476948E-4</v>
      </c>
      <c r="J150" s="8">
        <f t="shared" si="34"/>
        <v>4.9577975137563577E-4</v>
      </c>
      <c r="K150" s="8">
        <f t="shared" si="34"/>
        <v>5.5698712808867725E-4</v>
      </c>
      <c r="L150" s="8">
        <f t="shared" si="34"/>
        <v>5.8759081644519794E-4</v>
      </c>
      <c r="M150" s="8">
        <f t="shared" si="34"/>
        <v>7.3448852055649748E-4</v>
      </c>
      <c r="N150" s="8">
        <f t="shared" si="34"/>
        <v>1.7786863672809846E-2</v>
      </c>
      <c r="O150" s="8">
        <f t="shared" si="34"/>
        <v>4.2294297308711646E-3</v>
      </c>
      <c r="P150" s="8">
        <f t="shared" si="34"/>
        <v>1.5301844178260363E-4</v>
      </c>
      <c r="Q150" s="8">
        <f t="shared" si="34"/>
        <v>2.9691698443496409E-2</v>
      </c>
      <c r="R150" s="8">
        <f t="shared" si="34"/>
        <v>6.9776409452867256E-4</v>
      </c>
      <c r="S150" s="8">
        <f t="shared" si="34"/>
        <v>4.4681385000520262E-4</v>
      </c>
      <c r="T150" s="8">
        <f t="shared" si="34"/>
        <v>9.3647286370953427E-4</v>
      </c>
      <c r="U150" s="8">
        <f t="shared" si="34"/>
        <v>0.19102822272140238</v>
      </c>
      <c r="V150" s="8">
        <f t="shared" si="34"/>
        <v>4.9088316123859247E-3</v>
      </c>
      <c r="W150" s="8">
        <f t="shared" si="34"/>
        <v>6.487981931582394E-3</v>
      </c>
      <c r="X150" s="8">
        <f t="shared" si="34"/>
        <v>2.0559557837910625E-2</v>
      </c>
      <c r="Y150" s="8">
        <f t="shared" si="34"/>
        <v>2.3870876918086169E-3</v>
      </c>
      <c r="Z150" s="8">
        <f t="shared" si="34"/>
        <v>9.3647286370953427E-4</v>
      </c>
      <c r="AA150" s="8">
        <f t="shared" si="34"/>
        <v>3.4888204726433628E-4</v>
      </c>
      <c r="AB150" s="8">
        <f t="shared" si="34"/>
        <v>0.1305247308405609</v>
      </c>
      <c r="AC150" s="8">
        <f t="shared" si="34"/>
        <v>1.6097540075529903E-3</v>
      </c>
      <c r="AD150" s="8">
        <f t="shared" si="34"/>
        <v>1.9219116287895017E-3</v>
      </c>
      <c r="AE150" s="8">
        <f t="shared" si="34"/>
        <v>1.7872554000208105E-3</v>
      </c>
      <c r="AF150" s="8">
        <f t="shared" si="34"/>
        <v>0.21870007773336841</v>
      </c>
      <c r="AG150" s="8">
        <f t="shared" si="34"/>
        <v>3.4276130959303217E-4</v>
      </c>
      <c r="AH150" s="8">
        <f t="shared" si="34"/>
        <v>2.6319171986607828E-3</v>
      </c>
      <c r="AI150" s="8">
        <f t="shared" ref="AI150:BK150" si="35">AI149/ 163379</f>
        <v>4.5844325158068047E-3</v>
      </c>
      <c r="AJ150" s="8">
        <f t="shared" si="35"/>
        <v>1.9341531041321099E-3</v>
      </c>
      <c r="AK150" s="8">
        <f t="shared" si="35"/>
        <v>6.7328114384345599E-4</v>
      </c>
      <c r="AL150" s="8">
        <f t="shared" si="35"/>
        <v>2.3870876918086168E-4</v>
      </c>
      <c r="AM150" s="8">
        <f t="shared" si="35"/>
        <v>6.6103966850084776E-4</v>
      </c>
      <c r="AN150" s="8">
        <f t="shared" si="35"/>
        <v>6.267635375415445E-3</v>
      </c>
      <c r="AO150" s="8">
        <f t="shared" si="35"/>
        <v>4.2845163699129017E-4</v>
      </c>
      <c r="AP150" s="8">
        <f t="shared" si="35"/>
        <v>1.2792341733025665E-3</v>
      </c>
      <c r="AQ150" s="8">
        <f t="shared" si="35"/>
        <v>4.5293458767650679E-4</v>
      </c>
      <c r="AR150" s="8">
        <f t="shared" si="35"/>
        <v>7.4672999589910571E-4</v>
      </c>
      <c r="AS150" s="8">
        <f t="shared" si="35"/>
        <v>7.9569589726953899E-5</v>
      </c>
      <c r="AT150" s="8">
        <f t="shared" si="35"/>
        <v>1.346562287686912E-4</v>
      </c>
      <c r="AU150" s="8">
        <f t="shared" si="35"/>
        <v>3.4888204726433628E-4</v>
      </c>
      <c r="AV150" s="8">
        <f t="shared" si="35"/>
        <v>1.2241475342608291E-4</v>
      </c>
      <c r="AW150" s="8">
        <f t="shared" si="35"/>
        <v>7.7121294658432239E-4</v>
      </c>
      <c r="AX150" s="8">
        <f t="shared" si="35"/>
        <v>3.1827835890781559E-4</v>
      </c>
      <c r="AY150" s="8">
        <f t="shared" si="35"/>
        <v>1.8362213013912437E-4</v>
      </c>
      <c r="AZ150" s="8">
        <f t="shared" si="35"/>
        <v>6.1207376713041456E-5</v>
      </c>
      <c r="BA150" s="8">
        <f t="shared" si="35"/>
        <v>2.019843431530368E-4</v>
      </c>
      <c r="BB150" s="8">
        <f t="shared" si="35"/>
        <v>1.1262157315199627E-3</v>
      </c>
      <c r="BC150" s="8">
        <f t="shared" si="35"/>
        <v>1.1506986822051794E-3</v>
      </c>
      <c r="BD150" s="8">
        <f t="shared" si="35"/>
        <v>3.0603688356520725E-4</v>
      </c>
      <c r="BE150" s="8">
        <f t="shared" si="35"/>
        <v>1.6893235972799442E-3</v>
      </c>
      <c r="BF150" s="8">
        <f t="shared" si="35"/>
        <v>8.5690327398258042E-5</v>
      </c>
      <c r="BG150" s="8">
        <f t="shared" si="35"/>
        <v>1.7750139246782023E-4</v>
      </c>
      <c r="BH150" s="8">
        <f t="shared" si="35"/>
        <v>9.6095581439475085E-4</v>
      </c>
      <c r="BI150" s="8">
        <f t="shared" si="35"/>
        <v>1.1445779445338753E-3</v>
      </c>
      <c r="BJ150" s="8">
        <f t="shared" si="35"/>
        <v>3.5500278493564045E-4</v>
      </c>
      <c r="BK150" s="8">
        <f t="shared" si="35"/>
        <v>4.7741753836172337E-4</v>
      </c>
    </row>
    <row r="151" spans="1:63" s="1" customFormat="1" ht="5.0999999999999996" customHeight="1" x14ac:dyDescent="0.2">
      <c r="B151" s="12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</row>
    <row r="152" spans="1:63" s="1" customFormat="1" ht="9.9" customHeight="1" x14ac:dyDescent="0.2">
      <c r="A152" s="3" t="s">
        <v>79</v>
      </c>
      <c r="B152" s="12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</row>
    <row r="153" spans="1:63" s="1" customFormat="1" ht="9.9" customHeight="1" x14ac:dyDescent="0.2">
      <c r="B153" s="10" t="s">
        <v>76</v>
      </c>
      <c r="C153" s="4">
        <v>38</v>
      </c>
      <c r="D153" s="4">
        <v>102</v>
      </c>
      <c r="E153" s="4">
        <v>130</v>
      </c>
      <c r="F153" s="4">
        <v>40915</v>
      </c>
      <c r="G153" s="4">
        <v>161</v>
      </c>
      <c r="H153" s="4">
        <v>76</v>
      </c>
      <c r="I153" s="4">
        <v>33</v>
      </c>
      <c r="J153" s="4">
        <v>75</v>
      </c>
      <c r="K153" s="4">
        <v>18</v>
      </c>
      <c r="L153" s="4">
        <v>27</v>
      </c>
      <c r="M153" s="4">
        <v>103</v>
      </c>
      <c r="N153" s="4">
        <v>2282</v>
      </c>
      <c r="O153" s="4">
        <v>396</v>
      </c>
      <c r="P153" s="4">
        <v>27</v>
      </c>
      <c r="Q153" s="4">
        <v>5128</v>
      </c>
      <c r="R153" s="4">
        <v>20</v>
      </c>
      <c r="S153" s="4">
        <v>17</v>
      </c>
      <c r="T153" s="4">
        <v>25</v>
      </c>
      <c r="U153" s="4">
        <v>26322</v>
      </c>
      <c r="V153" s="4">
        <v>311</v>
      </c>
      <c r="W153" s="4">
        <v>643</v>
      </c>
      <c r="X153" s="4">
        <v>1604</v>
      </c>
      <c r="Y153" s="4">
        <v>247</v>
      </c>
      <c r="Z153" s="4">
        <v>504</v>
      </c>
      <c r="AA153" s="4">
        <v>89</v>
      </c>
      <c r="AB153" s="4">
        <v>27232</v>
      </c>
      <c r="AC153" s="4">
        <v>218</v>
      </c>
      <c r="AD153" s="4">
        <v>100</v>
      </c>
      <c r="AE153" s="4">
        <v>53</v>
      </c>
      <c r="AF153" s="4">
        <v>29902</v>
      </c>
      <c r="AG153" s="4">
        <v>36</v>
      </c>
      <c r="AH153" s="4">
        <v>52</v>
      </c>
      <c r="AI153" s="4">
        <v>183</v>
      </c>
      <c r="AJ153" s="4">
        <v>165</v>
      </c>
      <c r="AK153" s="4">
        <v>63</v>
      </c>
      <c r="AL153" s="4">
        <v>25</v>
      </c>
      <c r="AM153" s="4">
        <v>79</v>
      </c>
      <c r="AN153" s="4">
        <v>485</v>
      </c>
      <c r="AO153" s="4">
        <v>37</v>
      </c>
      <c r="AP153" s="4">
        <v>101</v>
      </c>
      <c r="AQ153" s="4">
        <v>39</v>
      </c>
      <c r="AR153" s="4">
        <v>25</v>
      </c>
      <c r="AS153" s="4">
        <v>4</v>
      </c>
      <c r="AT153" s="4">
        <v>4</v>
      </c>
      <c r="AU153" s="4">
        <v>5</v>
      </c>
      <c r="AV153" s="4">
        <v>11</v>
      </c>
      <c r="AW153" s="4">
        <v>62</v>
      </c>
      <c r="AX153" s="4">
        <v>36</v>
      </c>
      <c r="AY153" s="4">
        <v>4</v>
      </c>
      <c r="AZ153" s="4">
        <v>16</v>
      </c>
      <c r="BA153" s="4">
        <v>19</v>
      </c>
      <c r="BB153" s="4">
        <v>285</v>
      </c>
      <c r="BC153" s="4">
        <v>190</v>
      </c>
      <c r="BD153" s="4">
        <v>25</v>
      </c>
      <c r="BE153" s="4">
        <v>17</v>
      </c>
      <c r="BF153" s="4">
        <v>11</v>
      </c>
      <c r="BG153" s="4">
        <v>24</v>
      </c>
      <c r="BH153" s="4">
        <v>33</v>
      </c>
      <c r="BI153" s="4">
        <v>40</v>
      </c>
      <c r="BJ153" s="4">
        <v>13</v>
      </c>
      <c r="BK153" s="4">
        <v>41</v>
      </c>
    </row>
    <row r="154" spans="1:63" s="1" customFormat="1" ht="9.9" customHeight="1" x14ac:dyDescent="0.2">
      <c r="B154" s="10" t="s">
        <v>77</v>
      </c>
      <c r="C154" s="4">
        <v>30</v>
      </c>
      <c r="D154" s="4">
        <v>71</v>
      </c>
      <c r="E154" s="4">
        <v>78</v>
      </c>
      <c r="F154" s="4">
        <v>19653</v>
      </c>
      <c r="G154" s="4">
        <v>127</v>
      </c>
      <c r="H154" s="4">
        <v>35</v>
      </c>
      <c r="I154" s="4">
        <v>41</v>
      </c>
      <c r="J154" s="4">
        <v>74</v>
      </c>
      <c r="K154" s="4">
        <v>84</v>
      </c>
      <c r="L154" s="4">
        <v>7</v>
      </c>
      <c r="M154" s="4">
        <v>78</v>
      </c>
      <c r="N154" s="4">
        <v>2033</v>
      </c>
      <c r="O154" s="4">
        <v>168</v>
      </c>
      <c r="P154" s="4">
        <v>19</v>
      </c>
      <c r="Q154" s="4">
        <v>3400</v>
      </c>
      <c r="R154" s="4">
        <v>11</v>
      </c>
      <c r="S154" s="4">
        <v>18</v>
      </c>
      <c r="T154" s="4">
        <v>31</v>
      </c>
      <c r="U154" s="4">
        <v>15354</v>
      </c>
      <c r="V154" s="4">
        <v>285</v>
      </c>
      <c r="W154" s="4">
        <v>577</v>
      </c>
      <c r="X154" s="4">
        <v>873</v>
      </c>
      <c r="Y154" s="4">
        <v>207</v>
      </c>
      <c r="Z154" s="4">
        <v>84</v>
      </c>
      <c r="AA154" s="4">
        <v>77</v>
      </c>
      <c r="AB154" s="4">
        <v>27197</v>
      </c>
      <c r="AC154" s="4">
        <v>19</v>
      </c>
      <c r="AD154" s="4">
        <v>145</v>
      </c>
      <c r="AE154" s="4">
        <v>45</v>
      </c>
      <c r="AF154" s="4">
        <v>30528</v>
      </c>
      <c r="AG154" s="4">
        <v>41</v>
      </c>
      <c r="AH154" s="4">
        <v>210</v>
      </c>
      <c r="AI154" s="4">
        <v>327</v>
      </c>
      <c r="AJ154" s="4">
        <v>140</v>
      </c>
      <c r="AK154" s="4">
        <v>103</v>
      </c>
      <c r="AL154" s="4">
        <v>22</v>
      </c>
      <c r="AM154" s="4">
        <v>105</v>
      </c>
      <c r="AN154" s="4">
        <v>464</v>
      </c>
      <c r="AO154" s="4">
        <v>34</v>
      </c>
      <c r="AP154" s="4">
        <v>76</v>
      </c>
      <c r="AQ154" s="4">
        <v>97</v>
      </c>
      <c r="AR154" s="4">
        <v>18</v>
      </c>
      <c r="AS154" s="4">
        <v>7</v>
      </c>
      <c r="AT154" s="4">
        <v>7</v>
      </c>
      <c r="AU154" s="4">
        <v>16</v>
      </c>
      <c r="AV154" s="4">
        <v>27</v>
      </c>
      <c r="AW154" s="4">
        <v>57</v>
      </c>
      <c r="AX154" s="4">
        <v>45</v>
      </c>
      <c r="AY154" s="4">
        <v>6</v>
      </c>
      <c r="AZ154" s="4">
        <v>19</v>
      </c>
      <c r="BA154" s="4">
        <v>21</v>
      </c>
      <c r="BB154" s="4">
        <v>22</v>
      </c>
      <c r="BC154" s="4">
        <v>15</v>
      </c>
      <c r="BD154" s="4">
        <v>15</v>
      </c>
      <c r="BE154" s="4">
        <v>18</v>
      </c>
      <c r="BF154" s="4">
        <v>7</v>
      </c>
      <c r="BG154" s="4">
        <v>16</v>
      </c>
      <c r="BH154" s="4">
        <v>57</v>
      </c>
      <c r="BI154" s="4">
        <v>52</v>
      </c>
      <c r="BJ154" s="4">
        <v>10</v>
      </c>
      <c r="BK154" s="4">
        <v>58</v>
      </c>
    </row>
    <row r="155" spans="1:63" s="1" customFormat="1" ht="9.9" customHeight="1" x14ac:dyDescent="0.2">
      <c r="A155" s="6" t="s">
        <v>20</v>
      </c>
      <c r="B155" s="10"/>
      <c r="C155" s="4">
        <v>68</v>
      </c>
      <c r="D155" s="4">
        <v>173</v>
      </c>
      <c r="E155" s="4">
        <v>208</v>
      </c>
      <c r="F155" s="4">
        <v>60568</v>
      </c>
      <c r="G155" s="4">
        <v>288</v>
      </c>
      <c r="H155" s="4">
        <v>111</v>
      </c>
      <c r="I155" s="4">
        <v>74</v>
      </c>
      <c r="J155" s="4">
        <v>149</v>
      </c>
      <c r="K155" s="4">
        <v>102</v>
      </c>
      <c r="L155" s="4">
        <v>34</v>
      </c>
      <c r="M155" s="4">
        <v>181</v>
      </c>
      <c r="N155" s="4">
        <v>4315</v>
      </c>
      <c r="O155" s="4">
        <v>564</v>
      </c>
      <c r="P155" s="4">
        <v>46</v>
      </c>
      <c r="Q155" s="4">
        <v>8528</v>
      </c>
      <c r="R155" s="4">
        <v>31</v>
      </c>
      <c r="S155" s="4">
        <v>35</v>
      </c>
      <c r="T155" s="4">
        <v>56</v>
      </c>
      <c r="U155" s="4">
        <v>41676</v>
      </c>
      <c r="V155" s="4">
        <v>596</v>
      </c>
      <c r="W155" s="4">
        <v>1220</v>
      </c>
      <c r="X155" s="4">
        <v>2477</v>
      </c>
      <c r="Y155" s="4">
        <v>454</v>
      </c>
      <c r="Z155" s="4">
        <v>588</v>
      </c>
      <c r="AA155" s="4">
        <v>166</v>
      </c>
      <c r="AB155" s="4">
        <v>54429</v>
      </c>
      <c r="AC155" s="4">
        <v>237</v>
      </c>
      <c r="AD155" s="4">
        <v>245</v>
      </c>
      <c r="AE155" s="4">
        <v>98</v>
      </c>
      <c r="AF155" s="4">
        <v>60430</v>
      </c>
      <c r="AG155" s="4">
        <v>77</v>
      </c>
      <c r="AH155" s="4">
        <v>262</v>
      </c>
      <c r="AI155" s="4">
        <v>510</v>
      </c>
      <c r="AJ155" s="4">
        <v>305</v>
      </c>
      <c r="AK155" s="4">
        <v>166</v>
      </c>
      <c r="AL155" s="4">
        <v>47</v>
      </c>
      <c r="AM155" s="4">
        <v>184</v>
      </c>
      <c r="AN155" s="4">
        <v>949</v>
      </c>
      <c r="AO155" s="4">
        <v>71</v>
      </c>
      <c r="AP155" s="4">
        <v>177</v>
      </c>
      <c r="AQ155" s="4">
        <v>136</v>
      </c>
      <c r="AR155" s="4">
        <v>43</v>
      </c>
      <c r="AS155" s="4">
        <v>11</v>
      </c>
      <c r="AT155" s="4">
        <v>11</v>
      </c>
      <c r="AU155" s="4">
        <v>21</v>
      </c>
      <c r="AV155" s="4">
        <v>38</v>
      </c>
      <c r="AW155" s="4">
        <v>119</v>
      </c>
      <c r="AX155" s="4">
        <v>81</v>
      </c>
      <c r="AY155" s="4">
        <v>10</v>
      </c>
      <c r="AZ155" s="4">
        <v>35</v>
      </c>
      <c r="BA155" s="4">
        <v>40</v>
      </c>
      <c r="BB155" s="4">
        <v>307</v>
      </c>
      <c r="BC155" s="4">
        <v>205</v>
      </c>
      <c r="BD155" s="4">
        <v>40</v>
      </c>
      <c r="BE155" s="4">
        <v>35</v>
      </c>
      <c r="BF155" s="4">
        <v>18</v>
      </c>
      <c r="BG155" s="4">
        <v>40</v>
      </c>
      <c r="BH155" s="4">
        <v>90</v>
      </c>
      <c r="BI155" s="4">
        <v>92</v>
      </c>
      <c r="BJ155" s="4">
        <v>23</v>
      </c>
      <c r="BK155" s="4">
        <v>99</v>
      </c>
    </row>
    <row r="156" spans="1:63" s="7" customFormat="1" ht="9.9" customHeight="1" x14ac:dyDescent="0.2">
      <c r="B156" s="11" t="s">
        <v>21</v>
      </c>
      <c r="C156" s="8">
        <f t="shared" ref="C156:AH156" si="36">C155/ 242720</f>
        <v>2.8015820698747531E-4</v>
      </c>
      <c r="D156" s="8">
        <f t="shared" si="36"/>
        <v>7.1275543836519443E-4</v>
      </c>
      <c r="E156" s="8">
        <f t="shared" si="36"/>
        <v>8.5695451549110081E-4</v>
      </c>
      <c r="F156" s="8">
        <f t="shared" si="36"/>
        <v>0.2495385629531971</v>
      </c>
      <c r="G156" s="8">
        <f t="shared" si="36"/>
        <v>1.1865524060646012E-3</v>
      </c>
      <c r="H156" s="8">
        <f t="shared" si="36"/>
        <v>4.5731707317073173E-4</v>
      </c>
      <c r="I156" s="8">
        <f t="shared" si="36"/>
        <v>3.048780487804878E-4</v>
      </c>
      <c r="J156" s="8">
        <f t="shared" si="36"/>
        <v>6.1387607119314433E-4</v>
      </c>
      <c r="K156" s="8">
        <f t="shared" si="36"/>
        <v>4.2023731048121291E-4</v>
      </c>
      <c r="L156" s="8">
        <f t="shared" si="36"/>
        <v>1.4007910349373765E-4</v>
      </c>
      <c r="M156" s="8">
        <f t="shared" si="36"/>
        <v>7.4571522742254454E-4</v>
      </c>
      <c r="N156" s="8">
        <f t="shared" si="36"/>
        <v>1.7777686222808176E-2</v>
      </c>
      <c r="O156" s="8">
        <f t="shared" si="36"/>
        <v>2.3236651285431773E-3</v>
      </c>
      <c r="P156" s="8">
        <f t="shared" si="36"/>
        <v>1.8951878707976268E-4</v>
      </c>
      <c r="Q156" s="8">
        <f t="shared" si="36"/>
        <v>3.5135135135135137E-2</v>
      </c>
      <c r="R156" s="8">
        <f t="shared" si="36"/>
        <v>1.2771918259723138E-4</v>
      </c>
      <c r="S156" s="8">
        <f t="shared" si="36"/>
        <v>1.441990771259064E-4</v>
      </c>
      <c r="T156" s="8">
        <f t="shared" si="36"/>
        <v>2.3071852340145023E-4</v>
      </c>
      <c r="U156" s="8">
        <f t="shared" si="36"/>
        <v>0.171704021094265</v>
      </c>
      <c r="V156" s="8">
        <f t="shared" si="36"/>
        <v>2.4555042847725773E-3</v>
      </c>
      <c r="W156" s="8">
        <f t="shared" si="36"/>
        <v>5.0263678312458798E-3</v>
      </c>
      <c r="X156" s="8">
        <f t="shared" si="36"/>
        <v>1.0205174686882004E-2</v>
      </c>
      <c r="Y156" s="8">
        <f t="shared" si="36"/>
        <v>1.8704680290046144E-3</v>
      </c>
      <c r="Z156" s="8">
        <f t="shared" si="36"/>
        <v>2.4225444957152275E-3</v>
      </c>
      <c r="AA156" s="8">
        <f t="shared" si="36"/>
        <v>6.8391562294001316E-4</v>
      </c>
      <c r="AB156" s="8">
        <f t="shared" si="36"/>
        <v>0.22424604482531313</v>
      </c>
      <c r="AC156" s="8">
        <f t="shared" si="36"/>
        <v>9.7643375082399474E-4</v>
      </c>
      <c r="AD156" s="8">
        <f t="shared" si="36"/>
        <v>1.0093935398813448E-3</v>
      </c>
      <c r="AE156" s="8">
        <f t="shared" si="36"/>
        <v>4.0375741595253791E-4</v>
      </c>
      <c r="AF156" s="8">
        <f t="shared" si="36"/>
        <v>0.24897000659195781</v>
      </c>
      <c r="AG156" s="8">
        <f t="shared" si="36"/>
        <v>3.1723796967699408E-4</v>
      </c>
      <c r="AH156" s="8">
        <f t="shared" si="36"/>
        <v>1.0794330916282136E-3</v>
      </c>
      <c r="AI156" s="8">
        <f t="shared" ref="AI156:BK156" si="37">AI155/ 242720</f>
        <v>2.1011865524060646E-3</v>
      </c>
      <c r="AJ156" s="8">
        <f t="shared" si="37"/>
        <v>1.2565919578114699E-3</v>
      </c>
      <c r="AK156" s="8">
        <f t="shared" si="37"/>
        <v>6.8391562294001316E-4</v>
      </c>
      <c r="AL156" s="8">
        <f t="shared" si="37"/>
        <v>1.9363876071193145E-4</v>
      </c>
      <c r="AM156" s="8">
        <f t="shared" si="37"/>
        <v>7.5807514831905071E-4</v>
      </c>
      <c r="AN156" s="8">
        <f t="shared" si="37"/>
        <v>3.9098549769281477E-3</v>
      </c>
      <c r="AO156" s="8">
        <f t="shared" si="37"/>
        <v>2.9251812788398153E-4</v>
      </c>
      <c r="AP156" s="8">
        <f t="shared" si="37"/>
        <v>7.2923533289386943E-4</v>
      </c>
      <c r="AQ156" s="8">
        <f t="shared" si="37"/>
        <v>5.6031641397495061E-4</v>
      </c>
      <c r="AR156" s="8">
        <f t="shared" si="37"/>
        <v>1.7715886618325643E-4</v>
      </c>
      <c r="AS156" s="8">
        <f t="shared" si="37"/>
        <v>4.5319709953856294E-5</v>
      </c>
      <c r="AT156" s="8">
        <f t="shared" si="37"/>
        <v>4.5319709953856294E-5</v>
      </c>
      <c r="AU156" s="8">
        <f t="shared" si="37"/>
        <v>8.6519446275543839E-5</v>
      </c>
      <c r="AV156" s="8">
        <f t="shared" si="37"/>
        <v>1.5655899802241265E-4</v>
      </c>
      <c r="AW156" s="8">
        <f t="shared" si="37"/>
        <v>4.9027686222808179E-4</v>
      </c>
      <c r="AX156" s="8">
        <f t="shared" si="37"/>
        <v>3.3371786420566908E-4</v>
      </c>
      <c r="AY156" s="8">
        <f t="shared" si="37"/>
        <v>4.1199736321687538E-5</v>
      </c>
      <c r="AZ156" s="8">
        <f t="shared" si="37"/>
        <v>1.441990771259064E-4</v>
      </c>
      <c r="BA156" s="8">
        <f t="shared" si="37"/>
        <v>1.6479894528675015E-4</v>
      </c>
      <c r="BB156" s="8">
        <f t="shared" si="37"/>
        <v>1.2648319050758076E-3</v>
      </c>
      <c r="BC156" s="8">
        <f t="shared" si="37"/>
        <v>8.4459459459459464E-4</v>
      </c>
      <c r="BD156" s="8">
        <f t="shared" si="37"/>
        <v>1.6479894528675015E-4</v>
      </c>
      <c r="BE156" s="8">
        <f t="shared" si="37"/>
        <v>1.441990771259064E-4</v>
      </c>
      <c r="BF156" s="8">
        <f t="shared" si="37"/>
        <v>7.4159525379037576E-5</v>
      </c>
      <c r="BG156" s="8">
        <f t="shared" si="37"/>
        <v>1.6479894528675015E-4</v>
      </c>
      <c r="BH156" s="8">
        <f t="shared" si="37"/>
        <v>3.7079762689518785E-4</v>
      </c>
      <c r="BI156" s="8">
        <f t="shared" si="37"/>
        <v>3.7903757415952535E-4</v>
      </c>
      <c r="BJ156" s="8">
        <f t="shared" si="37"/>
        <v>9.4759393539881338E-5</v>
      </c>
      <c r="BK156" s="8">
        <f t="shared" si="37"/>
        <v>4.0787738958470668E-4</v>
      </c>
    </row>
    <row r="157" spans="1:63" s="1" customFormat="1" ht="5.0999999999999996" customHeight="1" x14ac:dyDescent="0.2">
      <c r="B157" s="12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</row>
    <row r="158" spans="1:63" s="1" customFormat="1" ht="9.9" customHeight="1" x14ac:dyDescent="0.2">
      <c r="A158" s="3" t="s">
        <v>80</v>
      </c>
      <c r="B158" s="12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</row>
    <row r="159" spans="1:63" s="1" customFormat="1" ht="9.9" customHeight="1" x14ac:dyDescent="0.2">
      <c r="B159" s="10" t="s">
        <v>81</v>
      </c>
      <c r="C159" s="4">
        <v>169</v>
      </c>
      <c r="D159" s="4">
        <v>628</v>
      </c>
      <c r="E159" s="4">
        <v>653</v>
      </c>
      <c r="F159" s="4">
        <v>54785</v>
      </c>
      <c r="G159" s="4">
        <v>188</v>
      </c>
      <c r="H159" s="4">
        <v>85</v>
      </c>
      <c r="I159" s="4">
        <v>81</v>
      </c>
      <c r="J159" s="4">
        <v>236</v>
      </c>
      <c r="K159" s="4">
        <v>15</v>
      </c>
      <c r="L159" s="4">
        <v>44</v>
      </c>
      <c r="M159" s="4">
        <v>87</v>
      </c>
      <c r="N159" s="4">
        <v>3999</v>
      </c>
      <c r="O159" s="4">
        <v>432</v>
      </c>
      <c r="P159" s="4">
        <v>25</v>
      </c>
      <c r="Q159" s="4">
        <v>6149</v>
      </c>
      <c r="R159" s="4">
        <v>99</v>
      </c>
      <c r="S159" s="4">
        <v>30</v>
      </c>
      <c r="T159" s="4">
        <v>1258</v>
      </c>
      <c r="U159" s="4">
        <v>39427</v>
      </c>
      <c r="V159" s="4">
        <v>417</v>
      </c>
      <c r="W159" s="4">
        <v>942</v>
      </c>
      <c r="X159" s="4">
        <v>4866</v>
      </c>
      <c r="Y159" s="4">
        <v>307</v>
      </c>
      <c r="Z159" s="4">
        <v>54</v>
      </c>
      <c r="AA159" s="4">
        <v>826</v>
      </c>
      <c r="AB159" s="4">
        <v>11161</v>
      </c>
      <c r="AC159" s="4">
        <v>28</v>
      </c>
      <c r="AD159" s="4">
        <v>246</v>
      </c>
      <c r="AE159" s="4">
        <v>65</v>
      </c>
      <c r="AF159" s="4">
        <v>29823</v>
      </c>
      <c r="AG159" s="4">
        <v>69</v>
      </c>
      <c r="AH159" s="4">
        <v>117</v>
      </c>
      <c r="AI159" s="4">
        <v>449</v>
      </c>
      <c r="AJ159" s="4">
        <v>1046</v>
      </c>
      <c r="AK159" s="4">
        <v>259</v>
      </c>
      <c r="AL159" s="4">
        <v>71</v>
      </c>
      <c r="AM159" s="4">
        <v>133</v>
      </c>
      <c r="AN159" s="4">
        <v>1383</v>
      </c>
      <c r="AO159" s="4">
        <v>32</v>
      </c>
      <c r="AP159" s="4">
        <v>76</v>
      </c>
      <c r="AQ159" s="4">
        <v>62</v>
      </c>
      <c r="AR159" s="4">
        <v>28</v>
      </c>
      <c r="AS159" s="4">
        <v>7</v>
      </c>
      <c r="AT159" s="4">
        <v>6</v>
      </c>
      <c r="AU159" s="4">
        <v>6</v>
      </c>
      <c r="AV159" s="4">
        <v>47</v>
      </c>
      <c r="AW159" s="4">
        <v>37</v>
      </c>
      <c r="AX159" s="4">
        <v>37</v>
      </c>
      <c r="AY159" s="4">
        <v>37</v>
      </c>
      <c r="AZ159" s="4">
        <v>44</v>
      </c>
      <c r="BA159" s="4">
        <v>23</v>
      </c>
      <c r="BB159" s="4">
        <v>52</v>
      </c>
      <c r="BC159" s="4">
        <v>28</v>
      </c>
      <c r="BD159" s="4">
        <v>45</v>
      </c>
      <c r="BE159" s="4">
        <v>44</v>
      </c>
      <c r="BF159" s="4">
        <v>387</v>
      </c>
      <c r="BG159" s="4">
        <v>215</v>
      </c>
      <c r="BH159" s="4">
        <v>574</v>
      </c>
      <c r="BI159" s="4">
        <v>606</v>
      </c>
      <c r="BJ159" s="4">
        <v>39</v>
      </c>
      <c r="BK159" s="4">
        <v>80</v>
      </c>
    </row>
    <row r="160" spans="1:63" s="1" customFormat="1" ht="9.9" customHeight="1" x14ac:dyDescent="0.2">
      <c r="A160" s="6" t="s">
        <v>20</v>
      </c>
      <c r="B160" s="10"/>
      <c r="C160" s="4">
        <v>169</v>
      </c>
      <c r="D160" s="4">
        <v>628</v>
      </c>
      <c r="E160" s="4">
        <v>653</v>
      </c>
      <c r="F160" s="4">
        <v>54785</v>
      </c>
      <c r="G160" s="4">
        <v>188</v>
      </c>
      <c r="H160" s="4">
        <v>85</v>
      </c>
      <c r="I160" s="4">
        <v>81</v>
      </c>
      <c r="J160" s="4">
        <v>236</v>
      </c>
      <c r="K160" s="4">
        <v>15</v>
      </c>
      <c r="L160" s="4">
        <v>44</v>
      </c>
      <c r="M160" s="4">
        <v>87</v>
      </c>
      <c r="N160" s="4">
        <v>3999</v>
      </c>
      <c r="O160" s="4">
        <v>432</v>
      </c>
      <c r="P160" s="4">
        <v>25</v>
      </c>
      <c r="Q160" s="4">
        <v>6149</v>
      </c>
      <c r="R160" s="4">
        <v>99</v>
      </c>
      <c r="S160" s="4">
        <v>30</v>
      </c>
      <c r="T160" s="4">
        <v>1258</v>
      </c>
      <c r="U160" s="4">
        <v>39427</v>
      </c>
      <c r="V160" s="4">
        <v>417</v>
      </c>
      <c r="W160" s="4">
        <v>942</v>
      </c>
      <c r="X160" s="4">
        <v>4866</v>
      </c>
      <c r="Y160" s="4">
        <v>307</v>
      </c>
      <c r="Z160" s="4">
        <v>54</v>
      </c>
      <c r="AA160" s="4">
        <v>826</v>
      </c>
      <c r="AB160" s="4">
        <v>11161</v>
      </c>
      <c r="AC160" s="4">
        <v>28</v>
      </c>
      <c r="AD160" s="4">
        <v>246</v>
      </c>
      <c r="AE160" s="4">
        <v>65</v>
      </c>
      <c r="AF160" s="4">
        <v>29823</v>
      </c>
      <c r="AG160" s="4">
        <v>69</v>
      </c>
      <c r="AH160" s="4">
        <v>117</v>
      </c>
      <c r="AI160" s="4">
        <v>449</v>
      </c>
      <c r="AJ160" s="4">
        <v>1046</v>
      </c>
      <c r="AK160" s="4">
        <v>259</v>
      </c>
      <c r="AL160" s="4">
        <v>71</v>
      </c>
      <c r="AM160" s="4">
        <v>133</v>
      </c>
      <c r="AN160" s="4">
        <v>1383</v>
      </c>
      <c r="AO160" s="4">
        <v>32</v>
      </c>
      <c r="AP160" s="4">
        <v>76</v>
      </c>
      <c r="AQ160" s="4">
        <v>62</v>
      </c>
      <c r="AR160" s="4">
        <v>28</v>
      </c>
      <c r="AS160" s="4">
        <v>7</v>
      </c>
      <c r="AT160" s="4">
        <v>6</v>
      </c>
      <c r="AU160" s="4">
        <v>6</v>
      </c>
      <c r="AV160" s="4">
        <v>47</v>
      </c>
      <c r="AW160" s="4">
        <v>37</v>
      </c>
      <c r="AX160" s="4">
        <v>37</v>
      </c>
      <c r="AY160" s="4">
        <v>37</v>
      </c>
      <c r="AZ160" s="4">
        <v>44</v>
      </c>
      <c r="BA160" s="4">
        <v>23</v>
      </c>
      <c r="BB160" s="4">
        <v>52</v>
      </c>
      <c r="BC160" s="4">
        <v>28</v>
      </c>
      <c r="BD160" s="4">
        <v>45</v>
      </c>
      <c r="BE160" s="4">
        <v>44</v>
      </c>
      <c r="BF160" s="4">
        <v>387</v>
      </c>
      <c r="BG160" s="4">
        <v>215</v>
      </c>
      <c r="BH160" s="4">
        <v>574</v>
      </c>
      <c r="BI160" s="4">
        <v>606</v>
      </c>
      <c r="BJ160" s="4">
        <v>39</v>
      </c>
      <c r="BK160" s="4">
        <v>80</v>
      </c>
    </row>
    <row r="161" spans="1:63" s="7" customFormat="1" ht="9.9" customHeight="1" x14ac:dyDescent="0.2">
      <c r="B161" s="11" t="s">
        <v>21</v>
      </c>
      <c r="C161" s="8">
        <f t="shared" ref="C161:AH161" si="38">C160/ 163164</f>
        <v>1.0357676938540364E-3</v>
      </c>
      <c r="D161" s="8">
        <f t="shared" si="38"/>
        <v>3.8488882351499104E-3</v>
      </c>
      <c r="E161" s="8">
        <f t="shared" si="38"/>
        <v>4.0021083082052416E-3</v>
      </c>
      <c r="F161" s="8">
        <f t="shared" si="38"/>
        <v>0.33576646809345201</v>
      </c>
      <c r="G161" s="8">
        <f t="shared" si="38"/>
        <v>1.1522149493760879E-3</v>
      </c>
      <c r="H161" s="8">
        <f t="shared" si="38"/>
        <v>5.2094824838812487E-4</v>
      </c>
      <c r="I161" s="8">
        <f t="shared" si="38"/>
        <v>4.9643303669927189E-4</v>
      </c>
      <c r="J161" s="8">
        <f t="shared" si="38"/>
        <v>1.4463974896423231E-3</v>
      </c>
      <c r="K161" s="8">
        <f t="shared" si="38"/>
        <v>9.1932043833198505E-5</v>
      </c>
      <c r="L161" s="8">
        <f t="shared" si="38"/>
        <v>2.6966732857738228E-4</v>
      </c>
      <c r="M161" s="8">
        <f t="shared" si="38"/>
        <v>5.3320585423255126E-4</v>
      </c>
      <c r="N161" s="8">
        <f t="shared" si="38"/>
        <v>2.4509082885930719E-2</v>
      </c>
      <c r="O161" s="8">
        <f t="shared" si="38"/>
        <v>2.6476428623961167E-3</v>
      </c>
      <c r="P161" s="8">
        <f t="shared" si="38"/>
        <v>1.5322007305533083E-4</v>
      </c>
      <c r="Q161" s="8">
        <f t="shared" si="38"/>
        <v>3.7686009168689173E-2</v>
      </c>
      <c r="R161" s="8">
        <f t="shared" si="38"/>
        <v>6.0675148929911012E-4</v>
      </c>
      <c r="S161" s="8">
        <f t="shared" si="38"/>
        <v>1.8386408766639701E-4</v>
      </c>
      <c r="T161" s="8">
        <f t="shared" si="38"/>
        <v>7.7100340761442473E-3</v>
      </c>
      <c r="U161" s="8">
        <f t="shared" si="38"/>
        <v>0.24164031281410114</v>
      </c>
      <c r="V161" s="8">
        <f t="shared" si="38"/>
        <v>2.5557108185629185E-3</v>
      </c>
      <c r="W161" s="8">
        <f t="shared" si="38"/>
        <v>5.7733323527248658E-3</v>
      </c>
      <c r="X161" s="8">
        <f t="shared" si="38"/>
        <v>2.9822755019489593E-2</v>
      </c>
      <c r="Y161" s="8">
        <f t="shared" si="38"/>
        <v>1.8815424971194627E-3</v>
      </c>
      <c r="Z161" s="8">
        <f t="shared" si="38"/>
        <v>3.3095535779951459E-4</v>
      </c>
      <c r="AA161" s="8">
        <f t="shared" si="38"/>
        <v>5.0623912137481306E-3</v>
      </c>
      <c r="AB161" s="8">
        <f t="shared" si="38"/>
        <v>6.8403569414821896E-2</v>
      </c>
      <c r="AC161" s="8">
        <f t="shared" si="38"/>
        <v>1.7160648182197054E-4</v>
      </c>
      <c r="AD161" s="8">
        <f t="shared" si="38"/>
        <v>1.5076855188644555E-3</v>
      </c>
      <c r="AE161" s="8">
        <f t="shared" si="38"/>
        <v>3.9837218994386015E-4</v>
      </c>
      <c r="AF161" s="8">
        <f t="shared" si="38"/>
        <v>0.18277928954916525</v>
      </c>
      <c r="AG161" s="8">
        <f t="shared" si="38"/>
        <v>4.2288740163271308E-4</v>
      </c>
      <c r="AH161" s="8">
        <f t="shared" si="38"/>
        <v>7.1706994189894835E-4</v>
      </c>
      <c r="AI161" s="8">
        <f t="shared" ref="AI161:BK161" si="39">AI160/ 163164</f>
        <v>2.7518325120737415E-3</v>
      </c>
      <c r="AJ161" s="8">
        <f t="shared" si="39"/>
        <v>6.4107278566350422E-3</v>
      </c>
      <c r="AK161" s="8">
        <f t="shared" si="39"/>
        <v>1.5873599568532275E-3</v>
      </c>
      <c r="AL161" s="8">
        <f t="shared" si="39"/>
        <v>4.3514500747713958E-4</v>
      </c>
      <c r="AM161" s="8">
        <f t="shared" si="39"/>
        <v>8.1513078865435998E-4</v>
      </c>
      <c r="AN161" s="8">
        <f t="shared" si="39"/>
        <v>8.4761344414209013E-3</v>
      </c>
      <c r="AO161" s="8">
        <f t="shared" si="39"/>
        <v>1.9612169351082348E-4</v>
      </c>
      <c r="AP161" s="8">
        <f t="shared" si="39"/>
        <v>4.6578902208820576E-4</v>
      </c>
      <c r="AQ161" s="8">
        <f t="shared" si="39"/>
        <v>3.7998578117722046E-4</v>
      </c>
      <c r="AR161" s="8">
        <f t="shared" si="39"/>
        <v>1.7160648182197054E-4</v>
      </c>
      <c r="AS161" s="8">
        <f t="shared" si="39"/>
        <v>4.2901620455492636E-5</v>
      </c>
      <c r="AT161" s="8">
        <f t="shared" si="39"/>
        <v>3.6772817533279402E-5</v>
      </c>
      <c r="AU161" s="8">
        <f t="shared" si="39"/>
        <v>3.6772817533279402E-5</v>
      </c>
      <c r="AV161" s="8">
        <f t="shared" si="39"/>
        <v>2.8805373734402197E-4</v>
      </c>
      <c r="AW161" s="8">
        <f t="shared" si="39"/>
        <v>2.2676570812188963E-4</v>
      </c>
      <c r="AX161" s="8">
        <f t="shared" si="39"/>
        <v>2.2676570812188963E-4</v>
      </c>
      <c r="AY161" s="8">
        <f t="shared" si="39"/>
        <v>2.2676570812188963E-4</v>
      </c>
      <c r="AZ161" s="8">
        <f t="shared" si="39"/>
        <v>2.6966732857738228E-4</v>
      </c>
      <c r="BA161" s="8">
        <f t="shared" si="39"/>
        <v>1.4096246721090436E-4</v>
      </c>
      <c r="BB161" s="8">
        <f t="shared" si="39"/>
        <v>3.1869775195508815E-4</v>
      </c>
      <c r="BC161" s="8">
        <f t="shared" si="39"/>
        <v>1.7160648182197054E-4</v>
      </c>
      <c r="BD161" s="8">
        <f t="shared" si="39"/>
        <v>2.7579613149959547E-4</v>
      </c>
      <c r="BE161" s="8">
        <f t="shared" si="39"/>
        <v>2.6966732857738228E-4</v>
      </c>
      <c r="BF161" s="8">
        <f t="shared" si="39"/>
        <v>2.3718467308965212E-3</v>
      </c>
      <c r="BG161" s="8">
        <f t="shared" si="39"/>
        <v>1.3176926282758451E-3</v>
      </c>
      <c r="BH161" s="8">
        <f t="shared" si="39"/>
        <v>3.517932877350396E-3</v>
      </c>
      <c r="BI161" s="8">
        <f t="shared" si="39"/>
        <v>3.7140545708612195E-3</v>
      </c>
      <c r="BJ161" s="8">
        <f t="shared" si="39"/>
        <v>2.390233139663161E-4</v>
      </c>
      <c r="BK161" s="8">
        <f t="shared" si="39"/>
        <v>4.9030423377705869E-4</v>
      </c>
    </row>
    <row r="162" spans="1:63" s="1" customFormat="1" ht="5.0999999999999996" customHeight="1" x14ac:dyDescent="0.2">
      <c r="B162" s="12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</row>
    <row r="163" spans="1:63" s="1" customFormat="1" ht="9.9" customHeight="1" x14ac:dyDescent="0.2">
      <c r="A163" s="3" t="s">
        <v>82</v>
      </c>
      <c r="B163" s="12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</row>
    <row r="164" spans="1:63" s="1" customFormat="1" ht="9.9" customHeight="1" x14ac:dyDescent="0.2">
      <c r="B164" s="10" t="s">
        <v>72</v>
      </c>
      <c r="C164" s="4">
        <v>3</v>
      </c>
      <c r="D164" s="4">
        <v>4</v>
      </c>
      <c r="E164" s="4">
        <v>7</v>
      </c>
      <c r="F164" s="4">
        <v>4103</v>
      </c>
      <c r="G164" s="4">
        <v>36</v>
      </c>
      <c r="H164" s="4">
        <v>4</v>
      </c>
      <c r="I164" s="4">
        <v>5</v>
      </c>
      <c r="J164" s="4">
        <v>6</v>
      </c>
      <c r="K164" s="4">
        <v>4</v>
      </c>
      <c r="L164" s="4">
        <v>0</v>
      </c>
      <c r="M164" s="4">
        <v>13</v>
      </c>
      <c r="N164" s="4">
        <v>549</v>
      </c>
      <c r="O164" s="4">
        <v>15</v>
      </c>
      <c r="P164" s="4">
        <v>3</v>
      </c>
      <c r="Q164" s="4">
        <v>659</v>
      </c>
      <c r="R164" s="4">
        <v>1</v>
      </c>
      <c r="S164" s="4">
        <v>0</v>
      </c>
      <c r="T164" s="4">
        <v>8</v>
      </c>
      <c r="U164" s="4">
        <v>3803</v>
      </c>
      <c r="V164" s="4">
        <v>78</v>
      </c>
      <c r="W164" s="4">
        <v>73</v>
      </c>
      <c r="X164" s="4">
        <v>89</v>
      </c>
      <c r="Y164" s="4">
        <v>67</v>
      </c>
      <c r="Z164" s="4">
        <v>150</v>
      </c>
      <c r="AA164" s="4">
        <v>8</v>
      </c>
      <c r="AB164" s="4">
        <v>2931</v>
      </c>
      <c r="AC164" s="4">
        <v>3</v>
      </c>
      <c r="AD164" s="4">
        <v>46</v>
      </c>
      <c r="AE164" s="4">
        <v>8</v>
      </c>
      <c r="AF164" s="4">
        <v>6523</v>
      </c>
      <c r="AG164" s="4">
        <v>4</v>
      </c>
      <c r="AH164" s="4">
        <v>34</v>
      </c>
      <c r="AI164" s="4">
        <v>66</v>
      </c>
      <c r="AJ164" s="4">
        <v>33</v>
      </c>
      <c r="AK164" s="4">
        <v>32</v>
      </c>
      <c r="AL164" s="4">
        <v>0</v>
      </c>
      <c r="AM164" s="4">
        <v>20</v>
      </c>
      <c r="AN164" s="4">
        <v>56</v>
      </c>
      <c r="AO164" s="4">
        <v>3</v>
      </c>
      <c r="AP164" s="4">
        <v>13</v>
      </c>
      <c r="AQ164" s="4">
        <v>18</v>
      </c>
      <c r="AR164" s="4">
        <v>4</v>
      </c>
      <c r="AS164" s="4">
        <v>2</v>
      </c>
      <c r="AT164" s="4">
        <v>1</v>
      </c>
      <c r="AU164" s="4">
        <v>2</v>
      </c>
      <c r="AV164" s="4">
        <v>2</v>
      </c>
      <c r="AW164" s="4">
        <v>16</v>
      </c>
      <c r="AX164" s="4">
        <v>21</v>
      </c>
      <c r="AY164" s="4">
        <v>2</v>
      </c>
      <c r="AZ164" s="4">
        <v>0</v>
      </c>
      <c r="BA164" s="4">
        <v>5</v>
      </c>
      <c r="BB164" s="4">
        <v>42</v>
      </c>
      <c r="BC164" s="4">
        <v>25</v>
      </c>
      <c r="BD164" s="4">
        <v>8</v>
      </c>
      <c r="BE164" s="4">
        <v>1</v>
      </c>
      <c r="BF164" s="4">
        <v>2</v>
      </c>
      <c r="BG164" s="4">
        <v>1</v>
      </c>
      <c r="BH164" s="4">
        <v>15</v>
      </c>
      <c r="BI164" s="4">
        <v>16</v>
      </c>
      <c r="BJ164" s="4">
        <v>1</v>
      </c>
      <c r="BK164" s="4">
        <v>7</v>
      </c>
    </row>
    <row r="165" spans="1:63" s="1" customFormat="1" ht="9.9" customHeight="1" x14ac:dyDescent="0.2">
      <c r="B165" s="10" t="s">
        <v>83</v>
      </c>
      <c r="C165" s="4">
        <v>25</v>
      </c>
      <c r="D165" s="4">
        <v>51</v>
      </c>
      <c r="E165" s="4">
        <v>72</v>
      </c>
      <c r="F165" s="4">
        <v>27032</v>
      </c>
      <c r="G165" s="4">
        <v>103</v>
      </c>
      <c r="H165" s="4">
        <v>50</v>
      </c>
      <c r="I165" s="4">
        <v>40</v>
      </c>
      <c r="J165" s="4">
        <v>40</v>
      </c>
      <c r="K165" s="4">
        <v>9</v>
      </c>
      <c r="L165" s="4">
        <v>11</v>
      </c>
      <c r="M165" s="4">
        <v>81</v>
      </c>
      <c r="N165" s="4">
        <v>2945</v>
      </c>
      <c r="O165" s="4">
        <v>113</v>
      </c>
      <c r="P165" s="4">
        <v>27</v>
      </c>
      <c r="Q165" s="4">
        <v>3656</v>
      </c>
      <c r="R165" s="4">
        <v>16</v>
      </c>
      <c r="S165" s="4">
        <v>31</v>
      </c>
      <c r="T165" s="4">
        <v>61</v>
      </c>
      <c r="U165" s="4">
        <v>32907</v>
      </c>
      <c r="V165" s="4">
        <v>584</v>
      </c>
      <c r="W165" s="4">
        <v>572</v>
      </c>
      <c r="X165" s="4">
        <v>819</v>
      </c>
      <c r="Y165" s="4">
        <v>259</v>
      </c>
      <c r="Z165" s="4">
        <v>131</v>
      </c>
      <c r="AA165" s="4">
        <v>34</v>
      </c>
      <c r="AB165" s="4">
        <v>11673</v>
      </c>
      <c r="AC165" s="4">
        <v>18</v>
      </c>
      <c r="AD165" s="4">
        <v>175</v>
      </c>
      <c r="AE165" s="4">
        <v>33</v>
      </c>
      <c r="AF165" s="4">
        <v>25636</v>
      </c>
      <c r="AG165" s="4">
        <v>27</v>
      </c>
      <c r="AH165" s="4">
        <v>293</v>
      </c>
      <c r="AI165" s="4">
        <v>504</v>
      </c>
      <c r="AJ165" s="4">
        <v>154</v>
      </c>
      <c r="AK165" s="4">
        <v>84</v>
      </c>
      <c r="AL165" s="4">
        <v>8</v>
      </c>
      <c r="AM165" s="4">
        <v>109</v>
      </c>
      <c r="AN165" s="4">
        <v>469</v>
      </c>
      <c r="AO165" s="4">
        <v>19</v>
      </c>
      <c r="AP165" s="4">
        <v>91</v>
      </c>
      <c r="AQ165" s="4">
        <v>61</v>
      </c>
      <c r="AR165" s="4">
        <v>14</v>
      </c>
      <c r="AS165" s="4">
        <v>10</v>
      </c>
      <c r="AT165" s="4">
        <v>26</v>
      </c>
      <c r="AU165" s="4">
        <v>9</v>
      </c>
      <c r="AV165" s="4">
        <v>15</v>
      </c>
      <c r="AW165" s="4">
        <v>61</v>
      </c>
      <c r="AX165" s="4">
        <v>36</v>
      </c>
      <c r="AY165" s="4">
        <v>4</v>
      </c>
      <c r="AZ165" s="4">
        <v>10</v>
      </c>
      <c r="BA165" s="4">
        <v>17</v>
      </c>
      <c r="BB165" s="4">
        <v>148</v>
      </c>
      <c r="BC165" s="4">
        <v>58</v>
      </c>
      <c r="BD165" s="4">
        <v>24</v>
      </c>
      <c r="BE165" s="4">
        <v>15</v>
      </c>
      <c r="BF165" s="4">
        <v>10</v>
      </c>
      <c r="BG165" s="4">
        <v>11</v>
      </c>
      <c r="BH165" s="4">
        <v>60</v>
      </c>
      <c r="BI165" s="4">
        <v>60</v>
      </c>
      <c r="BJ165" s="4">
        <v>15</v>
      </c>
      <c r="BK165" s="4">
        <v>30</v>
      </c>
    </row>
    <row r="166" spans="1:63" s="1" customFormat="1" ht="9.9" customHeight="1" x14ac:dyDescent="0.2">
      <c r="B166" s="10" t="s">
        <v>84</v>
      </c>
      <c r="C166" s="4">
        <v>19</v>
      </c>
      <c r="D166" s="4">
        <v>44</v>
      </c>
      <c r="E166" s="4">
        <v>33</v>
      </c>
      <c r="F166" s="4">
        <v>38568</v>
      </c>
      <c r="G166" s="4">
        <v>106</v>
      </c>
      <c r="H166" s="4">
        <v>61</v>
      </c>
      <c r="I166" s="4">
        <v>34</v>
      </c>
      <c r="J166" s="4">
        <v>24</v>
      </c>
      <c r="K166" s="4">
        <v>14</v>
      </c>
      <c r="L166" s="4">
        <v>8</v>
      </c>
      <c r="M166" s="4">
        <v>70</v>
      </c>
      <c r="N166" s="4">
        <v>3012</v>
      </c>
      <c r="O166" s="4">
        <v>228</v>
      </c>
      <c r="P166" s="4">
        <v>16</v>
      </c>
      <c r="Q166" s="4">
        <v>4953</v>
      </c>
      <c r="R166" s="4">
        <v>25</v>
      </c>
      <c r="S166" s="4">
        <v>25</v>
      </c>
      <c r="T166" s="4">
        <v>52</v>
      </c>
      <c r="U166" s="4">
        <v>27492</v>
      </c>
      <c r="V166" s="4">
        <v>454</v>
      </c>
      <c r="W166" s="4">
        <v>704</v>
      </c>
      <c r="X166" s="4">
        <v>1774</v>
      </c>
      <c r="Y166" s="4">
        <v>311</v>
      </c>
      <c r="Z166" s="4">
        <v>62</v>
      </c>
      <c r="AA166" s="4">
        <v>40</v>
      </c>
      <c r="AB166" s="4">
        <v>11220</v>
      </c>
      <c r="AC166" s="4">
        <v>19</v>
      </c>
      <c r="AD166" s="4">
        <v>103</v>
      </c>
      <c r="AE166" s="4">
        <v>66</v>
      </c>
      <c r="AF166" s="4">
        <v>30256</v>
      </c>
      <c r="AG166" s="4">
        <v>26</v>
      </c>
      <c r="AH166" s="4">
        <v>186</v>
      </c>
      <c r="AI166" s="4">
        <v>440</v>
      </c>
      <c r="AJ166" s="4">
        <v>123</v>
      </c>
      <c r="AK166" s="4">
        <v>76</v>
      </c>
      <c r="AL166" s="4">
        <v>24</v>
      </c>
      <c r="AM166" s="4">
        <v>87</v>
      </c>
      <c r="AN166" s="4">
        <v>856</v>
      </c>
      <c r="AO166" s="4">
        <v>39</v>
      </c>
      <c r="AP166" s="4">
        <v>85</v>
      </c>
      <c r="AQ166" s="4">
        <v>46</v>
      </c>
      <c r="AR166" s="4">
        <v>28</v>
      </c>
      <c r="AS166" s="4">
        <v>37</v>
      </c>
      <c r="AT166" s="4">
        <v>9</v>
      </c>
      <c r="AU166" s="4">
        <v>8</v>
      </c>
      <c r="AV166" s="4">
        <v>14</v>
      </c>
      <c r="AW166" s="4">
        <v>77</v>
      </c>
      <c r="AX166" s="4">
        <v>50</v>
      </c>
      <c r="AY166" s="4">
        <v>8</v>
      </c>
      <c r="AZ166" s="4">
        <v>4</v>
      </c>
      <c r="BA166" s="4">
        <v>14</v>
      </c>
      <c r="BB166" s="4">
        <v>46</v>
      </c>
      <c r="BC166" s="4">
        <v>20</v>
      </c>
      <c r="BD166" s="4">
        <v>34</v>
      </c>
      <c r="BE166" s="4">
        <v>35</v>
      </c>
      <c r="BF166" s="4">
        <v>9</v>
      </c>
      <c r="BG166" s="4">
        <v>8</v>
      </c>
      <c r="BH166" s="4">
        <v>82</v>
      </c>
      <c r="BI166" s="4">
        <v>62</v>
      </c>
      <c r="BJ166" s="4">
        <v>50</v>
      </c>
      <c r="BK166" s="4">
        <v>38</v>
      </c>
    </row>
    <row r="167" spans="1:63" s="1" customFormat="1" ht="9.9" customHeight="1" x14ac:dyDescent="0.2">
      <c r="A167" s="6" t="s">
        <v>20</v>
      </c>
      <c r="B167" s="10"/>
      <c r="C167" s="4">
        <v>47</v>
      </c>
      <c r="D167" s="4">
        <v>99</v>
      </c>
      <c r="E167" s="4">
        <v>112</v>
      </c>
      <c r="F167" s="4">
        <v>69703</v>
      </c>
      <c r="G167" s="4">
        <v>245</v>
      </c>
      <c r="H167" s="4">
        <v>115</v>
      </c>
      <c r="I167" s="4">
        <v>79</v>
      </c>
      <c r="J167" s="4">
        <v>70</v>
      </c>
      <c r="K167" s="4">
        <v>27</v>
      </c>
      <c r="L167" s="4">
        <v>19</v>
      </c>
      <c r="M167" s="4">
        <v>164</v>
      </c>
      <c r="N167" s="4">
        <v>6506</v>
      </c>
      <c r="O167" s="4">
        <v>356</v>
      </c>
      <c r="P167" s="4">
        <v>46</v>
      </c>
      <c r="Q167" s="4">
        <v>9268</v>
      </c>
      <c r="R167" s="4">
        <v>42</v>
      </c>
      <c r="S167" s="4">
        <v>56</v>
      </c>
      <c r="T167" s="4">
        <v>121</v>
      </c>
      <c r="U167" s="4">
        <v>64202</v>
      </c>
      <c r="V167" s="4">
        <v>1116</v>
      </c>
      <c r="W167" s="4">
        <v>1349</v>
      </c>
      <c r="X167" s="4">
        <v>2682</v>
      </c>
      <c r="Y167" s="4">
        <v>637</v>
      </c>
      <c r="Z167" s="4">
        <v>343</v>
      </c>
      <c r="AA167" s="4">
        <v>82</v>
      </c>
      <c r="AB167" s="4">
        <v>25824</v>
      </c>
      <c r="AC167" s="4">
        <v>40</v>
      </c>
      <c r="AD167" s="4">
        <v>324</v>
      </c>
      <c r="AE167" s="4">
        <v>107</v>
      </c>
      <c r="AF167" s="4">
        <v>62415</v>
      </c>
      <c r="AG167" s="4">
        <v>57</v>
      </c>
      <c r="AH167" s="4">
        <v>513</v>
      </c>
      <c r="AI167" s="4">
        <v>1010</v>
      </c>
      <c r="AJ167" s="4">
        <v>310</v>
      </c>
      <c r="AK167" s="4">
        <v>192</v>
      </c>
      <c r="AL167" s="4">
        <v>32</v>
      </c>
      <c r="AM167" s="4">
        <v>216</v>
      </c>
      <c r="AN167" s="4">
        <v>1381</v>
      </c>
      <c r="AO167" s="4">
        <v>61</v>
      </c>
      <c r="AP167" s="4">
        <v>189</v>
      </c>
      <c r="AQ167" s="4">
        <v>125</v>
      </c>
      <c r="AR167" s="4">
        <v>46</v>
      </c>
      <c r="AS167" s="4">
        <v>49</v>
      </c>
      <c r="AT167" s="4">
        <v>36</v>
      </c>
      <c r="AU167" s="4">
        <v>19</v>
      </c>
      <c r="AV167" s="4">
        <v>31</v>
      </c>
      <c r="AW167" s="4">
        <v>154</v>
      </c>
      <c r="AX167" s="4">
        <v>107</v>
      </c>
      <c r="AY167" s="4">
        <v>14</v>
      </c>
      <c r="AZ167" s="4">
        <v>14</v>
      </c>
      <c r="BA167" s="4">
        <v>36</v>
      </c>
      <c r="BB167" s="4">
        <v>236</v>
      </c>
      <c r="BC167" s="4">
        <v>103</v>
      </c>
      <c r="BD167" s="4">
        <v>66</v>
      </c>
      <c r="BE167" s="4">
        <v>51</v>
      </c>
      <c r="BF167" s="4">
        <v>21</v>
      </c>
      <c r="BG167" s="4">
        <v>20</v>
      </c>
      <c r="BH167" s="4">
        <v>157</v>
      </c>
      <c r="BI167" s="4">
        <v>138</v>
      </c>
      <c r="BJ167" s="4">
        <v>66</v>
      </c>
      <c r="BK167" s="4">
        <v>75</v>
      </c>
    </row>
    <row r="168" spans="1:63" s="7" customFormat="1" ht="9.9" customHeight="1" x14ac:dyDescent="0.2">
      <c r="B168" s="11" t="s">
        <v>21</v>
      </c>
      <c r="C168" s="8">
        <f t="shared" ref="C168:AH168" si="40">C167/ 252411</f>
        <v>1.8620424624917297E-4</v>
      </c>
      <c r="D168" s="8">
        <f t="shared" si="40"/>
        <v>3.9221745486527922E-4</v>
      </c>
      <c r="E168" s="8">
        <f t="shared" si="40"/>
        <v>4.4372075701930579E-4</v>
      </c>
      <c r="F168" s="8">
        <f t="shared" si="40"/>
        <v>0.27614882077247027</v>
      </c>
      <c r="G168" s="8">
        <f t="shared" si="40"/>
        <v>9.7063915597973144E-4</v>
      </c>
      <c r="H168" s="8">
        <f t="shared" si="40"/>
        <v>4.556061344394658E-4</v>
      </c>
      <c r="I168" s="8">
        <f t="shared" si="40"/>
        <v>3.1298160539754605E-4</v>
      </c>
      <c r="J168" s="8">
        <f t="shared" si="40"/>
        <v>2.7732547313706613E-4</v>
      </c>
      <c r="K168" s="8">
        <f t="shared" si="40"/>
        <v>1.069683967814398E-4</v>
      </c>
      <c r="L168" s="8">
        <f t="shared" si="40"/>
        <v>7.5274056994346523E-5</v>
      </c>
      <c r="M168" s="8">
        <f t="shared" si="40"/>
        <v>6.4973396563541212E-4</v>
      </c>
      <c r="N168" s="8">
        <f t="shared" si="40"/>
        <v>2.5775421831853603E-2</v>
      </c>
      <c r="O168" s="8">
        <f t="shared" si="40"/>
        <v>1.4103981205256506E-3</v>
      </c>
      <c r="P168" s="8">
        <f t="shared" si="40"/>
        <v>1.8224245377578631E-4</v>
      </c>
      <c r="Q168" s="8">
        <f t="shared" si="40"/>
        <v>3.6717892643347558E-2</v>
      </c>
      <c r="R168" s="8">
        <f t="shared" si="40"/>
        <v>1.6639528388223969E-4</v>
      </c>
      <c r="S168" s="8">
        <f t="shared" si="40"/>
        <v>2.2186037850965289E-4</v>
      </c>
      <c r="T168" s="8">
        <f t="shared" si="40"/>
        <v>4.7937688927978577E-4</v>
      </c>
      <c r="U168" s="8">
        <f t="shared" si="40"/>
        <v>0.25435500037637027</v>
      </c>
      <c r="V168" s="8">
        <f t="shared" si="40"/>
        <v>4.4213604002995115E-3</v>
      </c>
      <c r="W168" s="8">
        <f t="shared" si="40"/>
        <v>5.3444580465986033E-3</v>
      </c>
      <c r="X168" s="8">
        <f t="shared" si="40"/>
        <v>1.062552741362302E-2</v>
      </c>
      <c r="Y168" s="8">
        <f t="shared" si="40"/>
        <v>2.523661805547302E-3</v>
      </c>
      <c r="Z168" s="8">
        <f t="shared" si="40"/>
        <v>1.358894818371624E-3</v>
      </c>
      <c r="AA168" s="8">
        <f t="shared" si="40"/>
        <v>3.2486698281770606E-4</v>
      </c>
      <c r="AB168" s="8">
        <f t="shared" si="40"/>
        <v>0.10230932883273708</v>
      </c>
      <c r="AC168" s="8">
        <f t="shared" si="40"/>
        <v>1.5847169893546637E-4</v>
      </c>
      <c r="AD168" s="8">
        <f t="shared" si="40"/>
        <v>1.2836207613772775E-3</v>
      </c>
      <c r="AE168" s="8">
        <f t="shared" si="40"/>
        <v>4.2391179465237251E-4</v>
      </c>
      <c r="AF168" s="8">
        <f t="shared" si="40"/>
        <v>0.24727527722642834</v>
      </c>
      <c r="AG168" s="8">
        <f t="shared" si="40"/>
        <v>2.2582217098303956E-4</v>
      </c>
      <c r="AH168" s="8">
        <f t="shared" si="40"/>
        <v>2.0323995388473559E-3</v>
      </c>
      <c r="AI168" s="8">
        <f t="shared" ref="AI168:BK168" si="41">AI167/ 252411</f>
        <v>4.0014103981205256E-3</v>
      </c>
      <c r="AJ168" s="8">
        <f t="shared" si="41"/>
        <v>1.2281556667498644E-3</v>
      </c>
      <c r="AK168" s="8">
        <f t="shared" si="41"/>
        <v>7.6066415489023853E-4</v>
      </c>
      <c r="AL168" s="8">
        <f t="shared" si="41"/>
        <v>1.2677735914837308E-4</v>
      </c>
      <c r="AM168" s="8">
        <f t="shared" si="41"/>
        <v>8.557471742515184E-4</v>
      </c>
      <c r="AN168" s="8">
        <f t="shared" si="41"/>
        <v>5.4712354057469765E-3</v>
      </c>
      <c r="AO168" s="8">
        <f t="shared" si="41"/>
        <v>2.416693408765862E-4</v>
      </c>
      <c r="AP168" s="8">
        <f t="shared" si="41"/>
        <v>7.4877877747007852E-4</v>
      </c>
      <c r="AQ168" s="8">
        <f t="shared" si="41"/>
        <v>4.9522405917333241E-4</v>
      </c>
      <c r="AR168" s="8">
        <f t="shared" si="41"/>
        <v>1.8224245377578631E-4</v>
      </c>
      <c r="AS168" s="8">
        <f t="shared" si="41"/>
        <v>1.9412783119594629E-4</v>
      </c>
      <c r="AT168" s="8">
        <f t="shared" si="41"/>
        <v>1.4262452904191972E-4</v>
      </c>
      <c r="AU168" s="8">
        <f t="shared" si="41"/>
        <v>7.5274056994346523E-5</v>
      </c>
      <c r="AV168" s="8">
        <f t="shared" si="41"/>
        <v>1.2281556667498642E-4</v>
      </c>
      <c r="AW168" s="8">
        <f t="shared" si="41"/>
        <v>6.1011604090154545E-4</v>
      </c>
      <c r="AX168" s="8">
        <f t="shared" si="41"/>
        <v>4.2391179465237251E-4</v>
      </c>
      <c r="AY168" s="8">
        <f t="shared" si="41"/>
        <v>5.5465094627413224E-5</v>
      </c>
      <c r="AZ168" s="8">
        <f t="shared" si="41"/>
        <v>5.5465094627413224E-5</v>
      </c>
      <c r="BA168" s="8">
        <f t="shared" si="41"/>
        <v>1.4262452904191972E-4</v>
      </c>
      <c r="BB168" s="8">
        <f t="shared" si="41"/>
        <v>9.3498302371925151E-4</v>
      </c>
      <c r="BC168" s="8">
        <f t="shared" si="41"/>
        <v>4.0806462475882587E-4</v>
      </c>
      <c r="BD168" s="8">
        <f t="shared" si="41"/>
        <v>2.6147830324351948E-4</v>
      </c>
      <c r="BE168" s="8">
        <f t="shared" si="41"/>
        <v>2.0205141614271962E-4</v>
      </c>
      <c r="BF168" s="8">
        <f t="shared" si="41"/>
        <v>8.3197641941119846E-5</v>
      </c>
      <c r="BG168" s="8">
        <f t="shared" si="41"/>
        <v>7.9235849467733184E-5</v>
      </c>
      <c r="BH168" s="8">
        <f t="shared" si="41"/>
        <v>6.2200141832170546E-4</v>
      </c>
      <c r="BI168" s="8">
        <f t="shared" si="41"/>
        <v>5.4672736132735898E-4</v>
      </c>
      <c r="BJ168" s="8">
        <f t="shared" si="41"/>
        <v>2.6147830324351948E-4</v>
      </c>
      <c r="BK168" s="8">
        <f t="shared" si="41"/>
        <v>2.971344355039994E-4</v>
      </c>
    </row>
    <row r="169" spans="1:63" s="1" customFormat="1" ht="5.0999999999999996" customHeight="1" x14ac:dyDescent="0.2">
      <c r="B169" s="12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</row>
    <row r="170" spans="1:63" s="1" customFormat="1" ht="9.9" customHeight="1" x14ac:dyDescent="0.2">
      <c r="A170" s="3" t="s">
        <v>85</v>
      </c>
      <c r="B170" s="12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</row>
    <row r="171" spans="1:63" s="1" customFormat="1" ht="9.9" customHeight="1" x14ac:dyDescent="0.2">
      <c r="B171" s="10" t="s">
        <v>81</v>
      </c>
      <c r="C171" s="4">
        <v>107</v>
      </c>
      <c r="D171" s="4">
        <v>306</v>
      </c>
      <c r="E171" s="4">
        <v>447</v>
      </c>
      <c r="F171" s="4">
        <v>40624</v>
      </c>
      <c r="G171" s="4">
        <v>132</v>
      </c>
      <c r="H171" s="4">
        <v>43</v>
      </c>
      <c r="I171" s="4">
        <v>161</v>
      </c>
      <c r="J171" s="4">
        <v>348</v>
      </c>
      <c r="K171" s="4">
        <v>18</v>
      </c>
      <c r="L171" s="4">
        <v>110</v>
      </c>
      <c r="M171" s="4">
        <v>93</v>
      </c>
      <c r="N171" s="4">
        <v>2890</v>
      </c>
      <c r="O171" s="4">
        <v>468</v>
      </c>
      <c r="P171" s="4">
        <v>25</v>
      </c>
      <c r="Q171" s="4">
        <v>4089</v>
      </c>
      <c r="R171" s="4">
        <v>31</v>
      </c>
      <c r="S171" s="4">
        <v>38</v>
      </c>
      <c r="T171" s="4">
        <v>50</v>
      </c>
      <c r="U171" s="4">
        <v>23922</v>
      </c>
      <c r="V171" s="4">
        <v>355</v>
      </c>
      <c r="W171" s="4">
        <v>792</v>
      </c>
      <c r="X171" s="4">
        <v>3769</v>
      </c>
      <c r="Y171" s="4">
        <v>456</v>
      </c>
      <c r="Z171" s="4">
        <v>77</v>
      </c>
      <c r="AA171" s="4">
        <v>594</v>
      </c>
      <c r="AB171" s="4">
        <v>12657</v>
      </c>
      <c r="AC171" s="4">
        <v>16</v>
      </c>
      <c r="AD171" s="4">
        <v>203</v>
      </c>
      <c r="AE171" s="4">
        <v>40</v>
      </c>
      <c r="AF171" s="4">
        <v>26323</v>
      </c>
      <c r="AG171" s="4">
        <v>39</v>
      </c>
      <c r="AH171" s="4">
        <v>78</v>
      </c>
      <c r="AI171" s="4">
        <v>193</v>
      </c>
      <c r="AJ171" s="4">
        <v>760</v>
      </c>
      <c r="AK171" s="4">
        <v>208</v>
      </c>
      <c r="AL171" s="4">
        <v>57</v>
      </c>
      <c r="AM171" s="4">
        <v>110</v>
      </c>
      <c r="AN171" s="4">
        <v>970</v>
      </c>
      <c r="AO171" s="4">
        <v>17</v>
      </c>
      <c r="AP171" s="4">
        <v>72</v>
      </c>
      <c r="AQ171" s="4">
        <v>32</v>
      </c>
      <c r="AR171" s="4">
        <v>22</v>
      </c>
      <c r="AS171" s="4">
        <v>7</v>
      </c>
      <c r="AT171" s="4">
        <v>10</v>
      </c>
      <c r="AU171" s="4">
        <v>5</v>
      </c>
      <c r="AV171" s="4">
        <v>77</v>
      </c>
      <c r="AW171" s="4">
        <v>38</v>
      </c>
      <c r="AX171" s="4">
        <v>17</v>
      </c>
      <c r="AY171" s="4">
        <v>56</v>
      </c>
      <c r="AZ171" s="4">
        <v>84</v>
      </c>
      <c r="BA171" s="4">
        <v>15</v>
      </c>
      <c r="BB171" s="4">
        <v>48</v>
      </c>
      <c r="BC171" s="4">
        <v>11</v>
      </c>
      <c r="BD171" s="4">
        <v>21</v>
      </c>
      <c r="BE171" s="4">
        <v>103</v>
      </c>
      <c r="BF171" s="4">
        <v>8</v>
      </c>
      <c r="BG171" s="4">
        <v>11</v>
      </c>
      <c r="BH171" s="4">
        <v>117</v>
      </c>
      <c r="BI171" s="4">
        <v>51</v>
      </c>
      <c r="BJ171" s="4">
        <v>37</v>
      </c>
      <c r="BK171" s="4">
        <v>96</v>
      </c>
    </row>
    <row r="172" spans="1:63" s="1" customFormat="1" ht="9.9" customHeight="1" x14ac:dyDescent="0.2">
      <c r="B172" s="10" t="s">
        <v>77</v>
      </c>
      <c r="C172" s="4">
        <v>21</v>
      </c>
      <c r="D172" s="4">
        <v>40</v>
      </c>
      <c r="E172" s="4">
        <v>28</v>
      </c>
      <c r="F172" s="4">
        <v>17035</v>
      </c>
      <c r="G172" s="4">
        <v>60</v>
      </c>
      <c r="H172" s="4">
        <v>35</v>
      </c>
      <c r="I172" s="4">
        <v>24</v>
      </c>
      <c r="J172" s="4">
        <v>182</v>
      </c>
      <c r="K172" s="4">
        <v>9</v>
      </c>
      <c r="L172" s="4">
        <v>17</v>
      </c>
      <c r="M172" s="4">
        <v>32</v>
      </c>
      <c r="N172" s="4">
        <v>952</v>
      </c>
      <c r="O172" s="4">
        <v>140</v>
      </c>
      <c r="P172" s="4">
        <v>6</v>
      </c>
      <c r="Q172" s="4">
        <v>1503</v>
      </c>
      <c r="R172" s="4">
        <v>9</v>
      </c>
      <c r="S172" s="4">
        <v>28</v>
      </c>
      <c r="T172" s="4">
        <v>16</v>
      </c>
      <c r="U172" s="4">
        <v>9258</v>
      </c>
      <c r="V172" s="4">
        <v>112</v>
      </c>
      <c r="W172" s="4">
        <v>375</v>
      </c>
      <c r="X172" s="4">
        <v>1293</v>
      </c>
      <c r="Y172" s="4">
        <v>184</v>
      </c>
      <c r="Z172" s="4">
        <v>31</v>
      </c>
      <c r="AA172" s="4">
        <v>10</v>
      </c>
      <c r="AB172" s="4">
        <v>9762</v>
      </c>
      <c r="AC172" s="4">
        <v>10</v>
      </c>
      <c r="AD172" s="4">
        <v>92</v>
      </c>
      <c r="AE172" s="4">
        <v>19</v>
      </c>
      <c r="AF172" s="4">
        <v>12313</v>
      </c>
      <c r="AG172" s="4">
        <v>26</v>
      </c>
      <c r="AH172" s="4">
        <v>44</v>
      </c>
      <c r="AI172" s="4">
        <v>114</v>
      </c>
      <c r="AJ172" s="4">
        <v>52</v>
      </c>
      <c r="AK172" s="4">
        <v>78</v>
      </c>
      <c r="AL172" s="4">
        <v>38</v>
      </c>
      <c r="AM172" s="4">
        <v>66</v>
      </c>
      <c r="AN172" s="4">
        <v>374</v>
      </c>
      <c r="AO172" s="4">
        <v>12</v>
      </c>
      <c r="AP172" s="4">
        <v>49</v>
      </c>
      <c r="AQ172" s="4">
        <v>28</v>
      </c>
      <c r="AR172" s="4">
        <v>5</v>
      </c>
      <c r="AS172" s="4">
        <v>2</v>
      </c>
      <c r="AT172" s="4">
        <v>1</v>
      </c>
      <c r="AU172" s="4">
        <v>7</v>
      </c>
      <c r="AV172" s="4">
        <v>23</v>
      </c>
      <c r="AW172" s="4">
        <v>15</v>
      </c>
      <c r="AX172" s="4">
        <v>17</v>
      </c>
      <c r="AY172" s="4">
        <v>8</v>
      </c>
      <c r="AZ172" s="4">
        <v>9</v>
      </c>
      <c r="BA172" s="4">
        <v>10</v>
      </c>
      <c r="BB172" s="4">
        <v>23</v>
      </c>
      <c r="BC172" s="4">
        <v>10</v>
      </c>
      <c r="BD172" s="4">
        <v>12</v>
      </c>
      <c r="BE172" s="4">
        <v>15</v>
      </c>
      <c r="BF172" s="4">
        <v>6</v>
      </c>
      <c r="BG172" s="4">
        <v>5</v>
      </c>
      <c r="BH172" s="4">
        <v>26</v>
      </c>
      <c r="BI172" s="4">
        <v>15</v>
      </c>
      <c r="BJ172" s="4">
        <v>13</v>
      </c>
      <c r="BK172" s="4">
        <v>41</v>
      </c>
    </row>
    <row r="173" spans="1:63" s="1" customFormat="1" ht="9.9" customHeight="1" x14ac:dyDescent="0.2">
      <c r="A173" s="6" t="s">
        <v>20</v>
      </c>
      <c r="B173" s="10"/>
      <c r="C173" s="4">
        <v>128</v>
      </c>
      <c r="D173" s="4">
        <v>346</v>
      </c>
      <c r="E173" s="4">
        <v>475</v>
      </c>
      <c r="F173" s="4">
        <v>57659</v>
      </c>
      <c r="G173" s="4">
        <v>192</v>
      </c>
      <c r="H173" s="4">
        <v>78</v>
      </c>
      <c r="I173" s="4">
        <v>185</v>
      </c>
      <c r="J173" s="4">
        <v>530</v>
      </c>
      <c r="K173" s="4">
        <v>27</v>
      </c>
      <c r="L173" s="4">
        <v>127</v>
      </c>
      <c r="M173" s="4">
        <v>125</v>
      </c>
      <c r="N173" s="4">
        <v>3842</v>
      </c>
      <c r="O173" s="4">
        <v>608</v>
      </c>
      <c r="P173" s="4">
        <v>31</v>
      </c>
      <c r="Q173" s="4">
        <v>5592</v>
      </c>
      <c r="R173" s="4">
        <v>40</v>
      </c>
      <c r="S173" s="4">
        <v>66</v>
      </c>
      <c r="T173" s="4">
        <v>66</v>
      </c>
      <c r="U173" s="4">
        <v>33180</v>
      </c>
      <c r="V173" s="4">
        <v>467</v>
      </c>
      <c r="W173" s="4">
        <v>1167</v>
      </c>
      <c r="X173" s="4">
        <v>5062</v>
      </c>
      <c r="Y173" s="4">
        <v>640</v>
      </c>
      <c r="Z173" s="4">
        <v>108</v>
      </c>
      <c r="AA173" s="4">
        <v>604</v>
      </c>
      <c r="AB173" s="4">
        <v>22419</v>
      </c>
      <c r="AC173" s="4">
        <v>26</v>
      </c>
      <c r="AD173" s="4">
        <v>295</v>
      </c>
      <c r="AE173" s="4">
        <v>59</v>
      </c>
      <c r="AF173" s="4">
        <v>38636</v>
      </c>
      <c r="AG173" s="4">
        <v>65</v>
      </c>
      <c r="AH173" s="4">
        <v>122</v>
      </c>
      <c r="AI173" s="4">
        <v>307</v>
      </c>
      <c r="AJ173" s="4">
        <v>812</v>
      </c>
      <c r="AK173" s="4">
        <v>286</v>
      </c>
      <c r="AL173" s="4">
        <v>95</v>
      </c>
      <c r="AM173" s="4">
        <v>176</v>
      </c>
      <c r="AN173" s="4">
        <v>1344</v>
      </c>
      <c r="AO173" s="4">
        <v>29</v>
      </c>
      <c r="AP173" s="4">
        <v>121</v>
      </c>
      <c r="AQ173" s="4">
        <v>60</v>
      </c>
      <c r="AR173" s="4">
        <v>27</v>
      </c>
      <c r="AS173" s="4">
        <v>9</v>
      </c>
      <c r="AT173" s="4">
        <v>11</v>
      </c>
      <c r="AU173" s="4">
        <v>12</v>
      </c>
      <c r="AV173" s="4">
        <v>100</v>
      </c>
      <c r="AW173" s="4">
        <v>53</v>
      </c>
      <c r="AX173" s="4">
        <v>34</v>
      </c>
      <c r="AY173" s="4">
        <v>64</v>
      </c>
      <c r="AZ173" s="4">
        <v>93</v>
      </c>
      <c r="BA173" s="4">
        <v>25</v>
      </c>
      <c r="BB173" s="4">
        <v>71</v>
      </c>
      <c r="BC173" s="4">
        <v>21</v>
      </c>
      <c r="BD173" s="4">
        <v>33</v>
      </c>
      <c r="BE173" s="4">
        <v>118</v>
      </c>
      <c r="BF173" s="4">
        <v>14</v>
      </c>
      <c r="BG173" s="4">
        <v>16</v>
      </c>
      <c r="BH173" s="4">
        <v>143</v>
      </c>
      <c r="BI173" s="4">
        <v>66</v>
      </c>
      <c r="BJ173" s="4">
        <v>50</v>
      </c>
      <c r="BK173" s="4">
        <v>137</v>
      </c>
    </row>
    <row r="174" spans="1:63" s="7" customFormat="1" ht="9.9" customHeight="1" x14ac:dyDescent="0.2">
      <c r="B174" s="11" t="s">
        <v>21</v>
      </c>
      <c r="C174" s="8">
        <f t="shared" ref="C174:AH174" si="42">C173/ 177475</f>
        <v>7.2122834202000279E-4</v>
      </c>
      <c r="D174" s="8">
        <f t="shared" si="42"/>
        <v>1.9495703620228202E-3</v>
      </c>
      <c r="E174" s="8">
        <f t="shared" si="42"/>
        <v>2.6764333004648541E-3</v>
      </c>
      <c r="F174" s="8">
        <f t="shared" si="42"/>
        <v>0.32488519509790109</v>
      </c>
      <c r="G174" s="8">
        <f t="shared" si="42"/>
        <v>1.0818425130300043E-3</v>
      </c>
      <c r="H174" s="8">
        <f t="shared" si="42"/>
        <v>4.3949852091843922E-4</v>
      </c>
      <c r="I174" s="8">
        <f t="shared" si="42"/>
        <v>1.0424003380757852E-3</v>
      </c>
      <c r="J174" s="8">
        <f t="shared" si="42"/>
        <v>2.9863361036765743E-3</v>
      </c>
      <c r="K174" s="8">
        <f t="shared" si="42"/>
        <v>1.5213410339484434E-4</v>
      </c>
      <c r="L174" s="8">
        <f t="shared" si="42"/>
        <v>7.1559374559797154E-4</v>
      </c>
      <c r="M174" s="8">
        <f t="shared" si="42"/>
        <v>7.0432455275390904E-4</v>
      </c>
      <c r="N174" s="8">
        <f t="shared" si="42"/>
        <v>2.1648119453444147E-2</v>
      </c>
      <c r="O174" s="8">
        <f t="shared" si="42"/>
        <v>3.4258346245950133E-3</v>
      </c>
      <c r="P174" s="8">
        <f t="shared" si="42"/>
        <v>1.7467248908296942E-4</v>
      </c>
      <c r="Q174" s="8">
        <f t="shared" si="42"/>
        <v>3.1508663191998874E-2</v>
      </c>
      <c r="R174" s="8">
        <f t="shared" si="42"/>
        <v>2.2538385688125088E-4</v>
      </c>
      <c r="S174" s="8">
        <f t="shared" si="42"/>
        <v>3.7188336385406395E-4</v>
      </c>
      <c r="T174" s="8">
        <f t="shared" si="42"/>
        <v>3.7188336385406395E-4</v>
      </c>
      <c r="U174" s="8">
        <f t="shared" si="42"/>
        <v>0.1869559092829976</v>
      </c>
      <c r="V174" s="8">
        <f t="shared" si="42"/>
        <v>2.6313565290886042E-3</v>
      </c>
      <c r="W174" s="8">
        <f t="shared" si="42"/>
        <v>6.5755740245104942E-3</v>
      </c>
      <c r="X174" s="8">
        <f t="shared" si="42"/>
        <v>2.8522327088322297E-2</v>
      </c>
      <c r="Y174" s="8">
        <f t="shared" si="42"/>
        <v>3.6061417101000142E-3</v>
      </c>
      <c r="Z174" s="8">
        <f t="shared" si="42"/>
        <v>6.0853641357937736E-4</v>
      </c>
      <c r="AA174" s="8">
        <f t="shared" si="42"/>
        <v>3.4032962389068883E-3</v>
      </c>
      <c r="AB174" s="8">
        <f t="shared" si="42"/>
        <v>0.12632201718551908</v>
      </c>
      <c r="AC174" s="8">
        <f t="shared" si="42"/>
        <v>1.4649950697281306E-4</v>
      </c>
      <c r="AD174" s="8">
        <f t="shared" si="42"/>
        <v>1.6622059444992253E-3</v>
      </c>
      <c r="AE174" s="8">
        <f t="shared" si="42"/>
        <v>3.3244118889984504E-4</v>
      </c>
      <c r="AF174" s="8">
        <f t="shared" si="42"/>
        <v>0.21769826736160022</v>
      </c>
      <c r="AG174" s="8">
        <f t="shared" si="42"/>
        <v>3.662487674320327E-4</v>
      </c>
      <c r="AH174" s="8">
        <f t="shared" si="42"/>
        <v>6.8742076348781518E-4</v>
      </c>
      <c r="AI174" s="8">
        <f t="shared" ref="AI174:BK174" si="43">AI173/ 177475</f>
        <v>1.7298211015636005E-3</v>
      </c>
      <c r="AJ174" s="8">
        <f t="shared" si="43"/>
        <v>4.5752922946893926E-3</v>
      </c>
      <c r="AK174" s="8">
        <f t="shared" si="43"/>
        <v>1.6114945767009437E-3</v>
      </c>
      <c r="AL174" s="8">
        <f t="shared" si="43"/>
        <v>5.3528666009297089E-4</v>
      </c>
      <c r="AM174" s="8">
        <f t="shared" si="43"/>
        <v>9.9168897027750386E-4</v>
      </c>
      <c r="AN174" s="8">
        <f t="shared" si="43"/>
        <v>7.5728975912100292E-3</v>
      </c>
      <c r="AO174" s="8">
        <f t="shared" si="43"/>
        <v>1.6340329623890689E-4</v>
      </c>
      <c r="AP174" s="8">
        <f t="shared" si="43"/>
        <v>6.8178616706578393E-4</v>
      </c>
      <c r="AQ174" s="8">
        <f t="shared" si="43"/>
        <v>3.3807578532187634E-4</v>
      </c>
      <c r="AR174" s="8">
        <f t="shared" si="43"/>
        <v>1.5213410339484434E-4</v>
      </c>
      <c r="AS174" s="8">
        <f t="shared" si="43"/>
        <v>5.0711367798281451E-5</v>
      </c>
      <c r="AT174" s="8">
        <f t="shared" si="43"/>
        <v>6.1980560642343991E-5</v>
      </c>
      <c r="AU174" s="8">
        <f t="shared" si="43"/>
        <v>6.7615157064375268E-5</v>
      </c>
      <c r="AV174" s="8">
        <f t="shared" si="43"/>
        <v>5.6345964220312725E-4</v>
      </c>
      <c r="AW174" s="8">
        <f t="shared" si="43"/>
        <v>2.9863361036765743E-4</v>
      </c>
      <c r="AX174" s="8">
        <f t="shared" si="43"/>
        <v>1.9157627834906325E-4</v>
      </c>
      <c r="AY174" s="8">
        <f t="shared" si="43"/>
        <v>3.6061417101000139E-4</v>
      </c>
      <c r="AZ174" s="8">
        <f t="shared" si="43"/>
        <v>5.2401746724890829E-4</v>
      </c>
      <c r="BA174" s="8">
        <f t="shared" si="43"/>
        <v>1.4086491055078181E-4</v>
      </c>
      <c r="BB174" s="8">
        <f t="shared" si="43"/>
        <v>4.000563459642203E-4</v>
      </c>
      <c r="BC174" s="8">
        <f t="shared" si="43"/>
        <v>1.1832652486265671E-4</v>
      </c>
      <c r="BD174" s="8">
        <f t="shared" si="43"/>
        <v>1.8594168192703197E-4</v>
      </c>
      <c r="BE174" s="8">
        <f t="shared" si="43"/>
        <v>6.6488237779969007E-4</v>
      </c>
      <c r="BF174" s="8">
        <f t="shared" si="43"/>
        <v>7.8884349908437808E-5</v>
      </c>
      <c r="BG174" s="8">
        <f t="shared" si="43"/>
        <v>9.0153542752500348E-5</v>
      </c>
      <c r="BH174" s="8">
        <f t="shared" si="43"/>
        <v>8.0574728835047186E-4</v>
      </c>
      <c r="BI174" s="8">
        <f t="shared" si="43"/>
        <v>3.7188336385406395E-4</v>
      </c>
      <c r="BJ174" s="8">
        <f t="shared" si="43"/>
        <v>2.8172982110156363E-4</v>
      </c>
      <c r="BK174" s="8">
        <f t="shared" si="43"/>
        <v>7.7193970981828425E-4</v>
      </c>
    </row>
    <row r="175" spans="1:63" s="1" customFormat="1" ht="5.0999999999999996" customHeight="1" x14ac:dyDescent="0.2">
      <c r="B175" s="12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</row>
    <row r="176" spans="1:63" s="1" customFormat="1" ht="9.9" customHeight="1" x14ac:dyDescent="0.2">
      <c r="A176" s="3" t="s">
        <v>86</v>
      </c>
      <c r="B176" s="12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</row>
    <row r="177" spans="1:63" s="1" customFormat="1" ht="9.9" customHeight="1" x14ac:dyDescent="0.2">
      <c r="B177" s="10" t="s">
        <v>81</v>
      </c>
      <c r="C177" s="4">
        <v>79</v>
      </c>
      <c r="D177" s="4">
        <v>196</v>
      </c>
      <c r="E177" s="4">
        <v>98</v>
      </c>
      <c r="F177" s="4">
        <v>35509</v>
      </c>
      <c r="G177" s="4">
        <v>121</v>
      </c>
      <c r="H177" s="4">
        <v>52</v>
      </c>
      <c r="I177" s="4">
        <v>42</v>
      </c>
      <c r="J177" s="4">
        <v>108</v>
      </c>
      <c r="K177" s="4">
        <v>131</v>
      </c>
      <c r="L177" s="4">
        <v>9</v>
      </c>
      <c r="M177" s="4">
        <v>75</v>
      </c>
      <c r="N177" s="4">
        <v>2925</v>
      </c>
      <c r="O177" s="4">
        <v>252</v>
      </c>
      <c r="P177" s="4">
        <v>8</v>
      </c>
      <c r="Q177" s="4">
        <v>4688</v>
      </c>
      <c r="R177" s="4">
        <v>31</v>
      </c>
      <c r="S177" s="4">
        <v>32</v>
      </c>
      <c r="T177" s="4">
        <v>230</v>
      </c>
      <c r="U177" s="4">
        <v>29231</v>
      </c>
      <c r="V177" s="4">
        <v>1006</v>
      </c>
      <c r="W177" s="4">
        <v>907</v>
      </c>
      <c r="X177" s="4">
        <v>2331</v>
      </c>
      <c r="Y177" s="4">
        <v>232</v>
      </c>
      <c r="Z177" s="4">
        <v>64</v>
      </c>
      <c r="AA177" s="4">
        <v>103</v>
      </c>
      <c r="AB177" s="4">
        <v>17329</v>
      </c>
      <c r="AC177" s="4">
        <v>18</v>
      </c>
      <c r="AD177" s="4">
        <v>143</v>
      </c>
      <c r="AE177" s="4">
        <v>32</v>
      </c>
      <c r="AF177" s="4">
        <v>48098</v>
      </c>
      <c r="AG177" s="4">
        <v>15</v>
      </c>
      <c r="AH177" s="4">
        <v>427</v>
      </c>
      <c r="AI177" s="4">
        <v>1823</v>
      </c>
      <c r="AJ177" s="4">
        <v>248</v>
      </c>
      <c r="AK177" s="4">
        <v>110</v>
      </c>
      <c r="AL177" s="4">
        <v>19</v>
      </c>
      <c r="AM177" s="4">
        <v>94</v>
      </c>
      <c r="AN177" s="4">
        <v>813</v>
      </c>
      <c r="AO177" s="4">
        <v>26</v>
      </c>
      <c r="AP177" s="4">
        <v>50</v>
      </c>
      <c r="AQ177" s="4">
        <v>128</v>
      </c>
      <c r="AR177" s="4">
        <v>20</v>
      </c>
      <c r="AS177" s="4">
        <v>13</v>
      </c>
      <c r="AT177" s="4">
        <v>21</v>
      </c>
      <c r="AU177" s="4">
        <v>30</v>
      </c>
      <c r="AV177" s="4">
        <v>15</v>
      </c>
      <c r="AW177" s="4">
        <v>64</v>
      </c>
      <c r="AX177" s="4">
        <v>37</v>
      </c>
      <c r="AY177" s="4">
        <v>12</v>
      </c>
      <c r="AZ177" s="4">
        <v>14</v>
      </c>
      <c r="BA177" s="4">
        <v>27</v>
      </c>
      <c r="BB177" s="4">
        <v>37</v>
      </c>
      <c r="BC177" s="4">
        <v>19</v>
      </c>
      <c r="BD177" s="4">
        <v>24</v>
      </c>
      <c r="BE177" s="4">
        <v>26</v>
      </c>
      <c r="BF177" s="4">
        <v>54</v>
      </c>
      <c r="BG177" s="4">
        <v>40</v>
      </c>
      <c r="BH177" s="4">
        <v>299</v>
      </c>
      <c r="BI177" s="4">
        <v>189</v>
      </c>
      <c r="BJ177" s="4">
        <v>18</v>
      </c>
      <c r="BK177" s="4">
        <v>55</v>
      </c>
    </row>
    <row r="178" spans="1:63" s="1" customFormat="1" ht="9.9" customHeight="1" x14ac:dyDescent="0.2">
      <c r="B178" s="10" t="s">
        <v>77</v>
      </c>
      <c r="C178" s="4">
        <v>19</v>
      </c>
      <c r="D178" s="4">
        <v>34</v>
      </c>
      <c r="E178" s="4">
        <v>22</v>
      </c>
      <c r="F178" s="4">
        <v>11033</v>
      </c>
      <c r="G178" s="4">
        <v>65</v>
      </c>
      <c r="H178" s="4">
        <v>24</v>
      </c>
      <c r="I178" s="4">
        <v>23</v>
      </c>
      <c r="J178" s="4">
        <v>37</v>
      </c>
      <c r="K178" s="4">
        <v>23</v>
      </c>
      <c r="L178" s="4">
        <v>6</v>
      </c>
      <c r="M178" s="4">
        <v>21</v>
      </c>
      <c r="N178" s="4">
        <v>633</v>
      </c>
      <c r="O178" s="4">
        <v>224</v>
      </c>
      <c r="P178" s="4">
        <v>14</v>
      </c>
      <c r="Q178" s="4">
        <v>1298</v>
      </c>
      <c r="R178" s="4">
        <v>8</v>
      </c>
      <c r="S178" s="4">
        <v>13</v>
      </c>
      <c r="T178" s="4">
        <v>38</v>
      </c>
      <c r="U178" s="4">
        <v>7246</v>
      </c>
      <c r="V178" s="4">
        <v>254</v>
      </c>
      <c r="W178" s="4">
        <v>332</v>
      </c>
      <c r="X178" s="4">
        <v>816</v>
      </c>
      <c r="Y178" s="4">
        <v>102</v>
      </c>
      <c r="Z178" s="4">
        <v>22</v>
      </c>
      <c r="AA178" s="4">
        <v>23</v>
      </c>
      <c r="AB178" s="4">
        <v>12188</v>
      </c>
      <c r="AC178" s="4">
        <v>11</v>
      </c>
      <c r="AD178" s="4">
        <v>61</v>
      </c>
      <c r="AE178" s="4">
        <v>26</v>
      </c>
      <c r="AF178" s="4">
        <v>12472</v>
      </c>
      <c r="AG178" s="4">
        <v>19</v>
      </c>
      <c r="AH178" s="4">
        <v>201</v>
      </c>
      <c r="AI178" s="4">
        <v>257</v>
      </c>
      <c r="AJ178" s="4">
        <v>72</v>
      </c>
      <c r="AK178" s="4">
        <v>39</v>
      </c>
      <c r="AL178" s="4">
        <v>18</v>
      </c>
      <c r="AM178" s="4">
        <v>38</v>
      </c>
      <c r="AN178" s="4">
        <v>307</v>
      </c>
      <c r="AO178" s="4">
        <v>13</v>
      </c>
      <c r="AP178" s="4">
        <v>33</v>
      </c>
      <c r="AQ178" s="4">
        <v>20</v>
      </c>
      <c r="AR178" s="4">
        <v>7</v>
      </c>
      <c r="AS178" s="4">
        <v>1</v>
      </c>
      <c r="AT178" s="4">
        <v>1</v>
      </c>
      <c r="AU178" s="4">
        <v>12</v>
      </c>
      <c r="AV178" s="4">
        <v>7</v>
      </c>
      <c r="AW178" s="4">
        <v>16</v>
      </c>
      <c r="AX178" s="4">
        <v>12</v>
      </c>
      <c r="AY178" s="4">
        <v>5</v>
      </c>
      <c r="AZ178" s="4">
        <v>8</v>
      </c>
      <c r="BA178" s="4">
        <v>7</v>
      </c>
      <c r="BB178" s="4">
        <v>19</v>
      </c>
      <c r="BC178" s="4">
        <v>3</v>
      </c>
      <c r="BD178" s="4">
        <v>12</v>
      </c>
      <c r="BE178" s="4">
        <v>9</v>
      </c>
      <c r="BF178" s="4">
        <v>6</v>
      </c>
      <c r="BG178" s="4">
        <v>3</v>
      </c>
      <c r="BH178" s="4">
        <v>33</v>
      </c>
      <c r="BI178" s="4">
        <v>32</v>
      </c>
      <c r="BJ178" s="4">
        <v>8</v>
      </c>
      <c r="BK178" s="4">
        <v>24</v>
      </c>
    </row>
    <row r="179" spans="1:63" s="1" customFormat="1" ht="9.9" customHeight="1" x14ac:dyDescent="0.2">
      <c r="A179" s="6" t="s">
        <v>20</v>
      </c>
      <c r="B179" s="10"/>
      <c r="C179" s="4">
        <v>98</v>
      </c>
      <c r="D179" s="4">
        <v>230</v>
      </c>
      <c r="E179" s="4">
        <v>120</v>
      </c>
      <c r="F179" s="4">
        <v>46542</v>
      </c>
      <c r="G179" s="4">
        <v>186</v>
      </c>
      <c r="H179" s="4">
        <v>76</v>
      </c>
      <c r="I179" s="4">
        <v>65</v>
      </c>
      <c r="J179" s="4">
        <v>145</v>
      </c>
      <c r="K179" s="4">
        <v>154</v>
      </c>
      <c r="L179" s="4">
        <v>15</v>
      </c>
      <c r="M179" s="4">
        <v>96</v>
      </c>
      <c r="N179" s="4">
        <v>3558</v>
      </c>
      <c r="O179" s="4">
        <v>476</v>
      </c>
      <c r="P179" s="4">
        <v>22</v>
      </c>
      <c r="Q179" s="4">
        <v>5986</v>
      </c>
      <c r="R179" s="4">
        <v>39</v>
      </c>
      <c r="S179" s="4">
        <v>45</v>
      </c>
      <c r="T179" s="4">
        <v>268</v>
      </c>
      <c r="U179" s="4">
        <v>36477</v>
      </c>
      <c r="V179" s="4">
        <v>1260</v>
      </c>
      <c r="W179" s="4">
        <v>1239</v>
      </c>
      <c r="X179" s="4">
        <v>3147</v>
      </c>
      <c r="Y179" s="4">
        <v>334</v>
      </c>
      <c r="Z179" s="4">
        <v>86</v>
      </c>
      <c r="AA179" s="4">
        <v>126</v>
      </c>
      <c r="AB179" s="4">
        <v>29517</v>
      </c>
      <c r="AC179" s="4">
        <v>29</v>
      </c>
      <c r="AD179" s="4">
        <v>204</v>
      </c>
      <c r="AE179" s="4">
        <v>58</v>
      </c>
      <c r="AF179" s="4">
        <v>60570</v>
      </c>
      <c r="AG179" s="4">
        <v>34</v>
      </c>
      <c r="AH179" s="4">
        <v>628</v>
      </c>
      <c r="AI179" s="4">
        <v>2080</v>
      </c>
      <c r="AJ179" s="4">
        <v>320</v>
      </c>
      <c r="AK179" s="4">
        <v>149</v>
      </c>
      <c r="AL179" s="4">
        <v>37</v>
      </c>
      <c r="AM179" s="4">
        <v>132</v>
      </c>
      <c r="AN179" s="4">
        <v>1120</v>
      </c>
      <c r="AO179" s="4">
        <v>39</v>
      </c>
      <c r="AP179" s="4">
        <v>83</v>
      </c>
      <c r="AQ179" s="4">
        <v>148</v>
      </c>
      <c r="AR179" s="4">
        <v>27</v>
      </c>
      <c r="AS179" s="4">
        <v>14</v>
      </c>
      <c r="AT179" s="4">
        <v>22</v>
      </c>
      <c r="AU179" s="4">
        <v>42</v>
      </c>
      <c r="AV179" s="4">
        <v>22</v>
      </c>
      <c r="AW179" s="4">
        <v>80</v>
      </c>
      <c r="AX179" s="4">
        <v>49</v>
      </c>
      <c r="AY179" s="4">
        <v>17</v>
      </c>
      <c r="AZ179" s="4">
        <v>22</v>
      </c>
      <c r="BA179" s="4">
        <v>34</v>
      </c>
      <c r="BB179" s="4">
        <v>56</v>
      </c>
      <c r="BC179" s="4">
        <v>22</v>
      </c>
      <c r="BD179" s="4">
        <v>36</v>
      </c>
      <c r="BE179" s="4">
        <v>35</v>
      </c>
      <c r="BF179" s="4">
        <v>60</v>
      </c>
      <c r="BG179" s="4">
        <v>43</v>
      </c>
      <c r="BH179" s="4">
        <v>332</v>
      </c>
      <c r="BI179" s="4">
        <v>221</v>
      </c>
      <c r="BJ179" s="4">
        <v>26</v>
      </c>
      <c r="BK179" s="4">
        <v>79</v>
      </c>
    </row>
    <row r="180" spans="1:63" s="7" customFormat="1" ht="9.9" customHeight="1" x14ac:dyDescent="0.2">
      <c r="B180" s="11" t="s">
        <v>21</v>
      </c>
      <c r="C180" s="8">
        <f t="shared" ref="C180:AH180" si="44">C179/ 197285</f>
        <v>4.9674329016397597E-4</v>
      </c>
      <c r="D180" s="8">
        <f t="shared" si="44"/>
        <v>1.1658260891603519E-3</v>
      </c>
      <c r="E180" s="8">
        <f t="shared" si="44"/>
        <v>6.0825708999670525E-4</v>
      </c>
      <c r="F180" s="8">
        <f t="shared" si="44"/>
        <v>0.23591251235522215</v>
      </c>
      <c r="G180" s="8">
        <f t="shared" si="44"/>
        <v>9.4279848949489319E-4</v>
      </c>
      <c r="H180" s="8">
        <f t="shared" si="44"/>
        <v>3.852294903312467E-4</v>
      </c>
      <c r="I180" s="8">
        <f t="shared" si="44"/>
        <v>3.29472590414882E-4</v>
      </c>
      <c r="J180" s="8">
        <f t="shared" si="44"/>
        <v>7.3497731707935219E-4</v>
      </c>
      <c r="K180" s="8">
        <f t="shared" si="44"/>
        <v>7.8059659882910506E-4</v>
      </c>
      <c r="L180" s="8">
        <f t="shared" si="44"/>
        <v>7.6032136249588157E-5</v>
      </c>
      <c r="M180" s="8">
        <f t="shared" si="44"/>
        <v>4.866056719973642E-4</v>
      </c>
      <c r="N180" s="8">
        <f t="shared" si="44"/>
        <v>1.8034822718402312E-2</v>
      </c>
      <c r="O180" s="8">
        <f t="shared" si="44"/>
        <v>2.4127531236535975E-3</v>
      </c>
      <c r="P180" s="8">
        <f t="shared" si="44"/>
        <v>1.1151379983272931E-4</v>
      </c>
      <c r="Q180" s="8">
        <f t="shared" si="44"/>
        <v>3.0341891172668983E-2</v>
      </c>
      <c r="R180" s="8">
        <f t="shared" si="44"/>
        <v>1.9768355424892921E-4</v>
      </c>
      <c r="S180" s="8">
        <f t="shared" si="44"/>
        <v>2.2809640874876447E-4</v>
      </c>
      <c r="T180" s="8">
        <f t="shared" si="44"/>
        <v>1.3584408343259751E-3</v>
      </c>
      <c r="U180" s="8">
        <f t="shared" si="44"/>
        <v>0.18489494893174849</v>
      </c>
      <c r="V180" s="8">
        <f t="shared" si="44"/>
        <v>6.3866994449654057E-3</v>
      </c>
      <c r="W180" s="8">
        <f t="shared" si="44"/>
        <v>6.2802544542159815E-3</v>
      </c>
      <c r="X180" s="8">
        <f t="shared" si="44"/>
        <v>1.5951542185163595E-2</v>
      </c>
      <c r="Y180" s="8">
        <f t="shared" si="44"/>
        <v>1.6929822338241629E-3</v>
      </c>
      <c r="Z180" s="8">
        <f t="shared" si="44"/>
        <v>4.3591758116430545E-4</v>
      </c>
      <c r="AA180" s="8">
        <f t="shared" si="44"/>
        <v>6.3866994449654057E-4</v>
      </c>
      <c r="AB180" s="8">
        <f t="shared" si="44"/>
        <v>0.14961603771193957</v>
      </c>
      <c r="AC180" s="8">
        <f t="shared" si="44"/>
        <v>1.4699546341587045E-4</v>
      </c>
      <c r="AD180" s="8">
        <f t="shared" si="44"/>
        <v>1.034037052994399E-3</v>
      </c>
      <c r="AE180" s="8">
        <f t="shared" si="44"/>
        <v>2.9399092683174091E-4</v>
      </c>
      <c r="AF180" s="8">
        <f t="shared" si="44"/>
        <v>0.30701776617583698</v>
      </c>
      <c r="AG180" s="8">
        <f t="shared" si="44"/>
        <v>1.7233950883239983E-4</v>
      </c>
      <c r="AH180" s="8">
        <f t="shared" si="44"/>
        <v>3.1832121043160909E-3</v>
      </c>
      <c r="AI180" s="8">
        <f t="shared" ref="AI180:BK180" si="45">AI179/ 197285</f>
        <v>1.0543122893276224E-2</v>
      </c>
      <c r="AJ180" s="8">
        <f t="shared" si="45"/>
        <v>1.6220189066578807E-3</v>
      </c>
      <c r="AK180" s="8">
        <f t="shared" si="45"/>
        <v>7.5525255341257573E-4</v>
      </c>
      <c r="AL180" s="8">
        <f t="shared" si="45"/>
        <v>1.8754593608231746E-4</v>
      </c>
      <c r="AM180" s="8">
        <f t="shared" si="45"/>
        <v>6.6908279899637578E-4</v>
      </c>
      <c r="AN180" s="8">
        <f t="shared" si="45"/>
        <v>5.6770661733025829E-3</v>
      </c>
      <c r="AO180" s="8">
        <f t="shared" si="45"/>
        <v>1.9768355424892921E-4</v>
      </c>
      <c r="AP180" s="8">
        <f t="shared" si="45"/>
        <v>4.2071115391438779E-4</v>
      </c>
      <c r="AQ180" s="8">
        <f t="shared" si="45"/>
        <v>7.5018374432926985E-4</v>
      </c>
      <c r="AR180" s="8">
        <f t="shared" si="45"/>
        <v>1.3685784524925868E-4</v>
      </c>
      <c r="AS180" s="8">
        <f t="shared" si="45"/>
        <v>7.0963327166282284E-5</v>
      </c>
      <c r="AT180" s="8">
        <f t="shared" si="45"/>
        <v>1.1151379983272931E-4</v>
      </c>
      <c r="AU180" s="8">
        <f t="shared" si="45"/>
        <v>2.1288998149884684E-4</v>
      </c>
      <c r="AV180" s="8">
        <f t="shared" si="45"/>
        <v>1.1151379983272931E-4</v>
      </c>
      <c r="AW180" s="8">
        <f t="shared" si="45"/>
        <v>4.0550472666447019E-4</v>
      </c>
      <c r="AX180" s="8">
        <f t="shared" si="45"/>
        <v>2.4837164508198799E-4</v>
      </c>
      <c r="AY180" s="8">
        <f t="shared" si="45"/>
        <v>8.6169754416199915E-5</v>
      </c>
      <c r="AZ180" s="8">
        <f t="shared" si="45"/>
        <v>1.1151379983272931E-4</v>
      </c>
      <c r="BA180" s="8">
        <f t="shared" si="45"/>
        <v>1.7233950883239983E-4</v>
      </c>
      <c r="BB180" s="8">
        <f t="shared" si="45"/>
        <v>2.8385330866512914E-4</v>
      </c>
      <c r="BC180" s="8">
        <f t="shared" si="45"/>
        <v>1.1151379983272931E-4</v>
      </c>
      <c r="BD180" s="8">
        <f t="shared" si="45"/>
        <v>1.8247712699901158E-4</v>
      </c>
      <c r="BE180" s="8">
        <f t="shared" si="45"/>
        <v>1.7740831791570572E-4</v>
      </c>
      <c r="BF180" s="8">
        <f t="shared" si="45"/>
        <v>3.0412854499835263E-4</v>
      </c>
      <c r="BG180" s="8">
        <f t="shared" si="45"/>
        <v>2.1795879058215272E-4</v>
      </c>
      <c r="BH180" s="8">
        <f t="shared" si="45"/>
        <v>1.6828446156575512E-3</v>
      </c>
      <c r="BI180" s="8">
        <f t="shared" si="45"/>
        <v>1.1202068074105988E-3</v>
      </c>
      <c r="BJ180" s="8">
        <f t="shared" si="45"/>
        <v>1.3178903616595282E-4</v>
      </c>
      <c r="BK180" s="8">
        <f t="shared" si="45"/>
        <v>4.004359175811643E-4</v>
      </c>
    </row>
    <row r="181" spans="1:63" s="1" customFormat="1" ht="5.0999999999999996" customHeight="1" x14ac:dyDescent="0.2">
      <c r="B181" s="12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</row>
    <row r="182" spans="1:63" s="1" customFormat="1" ht="9.9" customHeight="1" x14ac:dyDescent="0.2">
      <c r="A182" s="3" t="s">
        <v>87</v>
      </c>
      <c r="B182" s="12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</row>
    <row r="183" spans="1:63" s="1" customFormat="1" ht="9.9" customHeight="1" x14ac:dyDescent="0.2">
      <c r="B183" s="10" t="s">
        <v>81</v>
      </c>
      <c r="C183" s="4">
        <v>220</v>
      </c>
      <c r="D183" s="4">
        <v>663</v>
      </c>
      <c r="E183" s="4">
        <v>30</v>
      </c>
      <c r="F183" s="4">
        <v>86366</v>
      </c>
      <c r="G183" s="4">
        <v>225</v>
      </c>
      <c r="H183" s="4">
        <v>187</v>
      </c>
      <c r="I183" s="4">
        <v>131</v>
      </c>
      <c r="J183" s="4">
        <v>263</v>
      </c>
      <c r="K183" s="4">
        <v>34</v>
      </c>
      <c r="L183" s="4">
        <v>47</v>
      </c>
      <c r="M183" s="4">
        <v>401</v>
      </c>
      <c r="N183" s="4">
        <v>17205</v>
      </c>
      <c r="O183" s="4">
        <v>311</v>
      </c>
      <c r="P183" s="4">
        <v>66</v>
      </c>
      <c r="Q183" s="4">
        <v>14772</v>
      </c>
      <c r="R183" s="4">
        <v>70</v>
      </c>
      <c r="S183" s="4">
        <v>93</v>
      </c>
      <c r="T183" s="4">
        <v>213</v>
      </c>
      <c r="U183" s="4">
        <v>87879</v>
      </c>
      <c r="V183" s="4">
        <v>1119</v>
      </c>
      <c r="W183" s="4">
        <v>1397</v>
      </c>
      <c r="X183" s="4">
        <v>4011</v>
      </c>
      <c r="Y183" s="4">
        <v>1408</v>
      </c>
      <c r="Z183" s="4">
        <v>593</v>
      </c>
      <c r="AA183" s="4">
        <v>281</v>
      </c>
      <c r="AB183" s="4">
        <v>13742</v>
      </c>
      <c r="AC183" s="4">
        <v>63</v>
      </c>
      <c r="AD183" s="4">
        <v>608</v>
      </c>
      <c r="AE183" s="4">
        <v>71</v>
      </c>
      <c r="AF183" s="4">
        <v>86224</v>
      </c>
      <c r="AG183" s="4">
        <v>188</v>
      </c>
      <c r="AH183" s="4">
        <v>104</v>
      </c>
      <c r="AI183" s="4">
        <v>348</v>
      </c>
      <c r="AJ183" s="4">
        <v>407</v>
      </c>
      <c r="AK183" s="4">
        <v>1362</v>
      </c>
      <c r="AL183" s="4">
        <v>547</v>
      </c>
      <c r="AM183" s="4">
        <v>743</v>
      </c>
      <c r="AN183" s="4">
        <v>1124</v>
      </c>
      <c r="AO183" s="4">
        <v>67</v>
      </c>
      <c r="AP183" s="4">
        <v>85</v>
      </c>
      <c r="AQ183" s="4">
        <v>116</v>
      </c>
      <c r="AR183" s="4">
        <v>58</v>
      </c>
      <c r="AS183" s="4">
        <v>5</v>
      </c>
      <c r="AT183" s="4">
        <v>12</v>
      </c>
      <c r="AU183" s="4">
        <v>27</v>
      </c>
      <c r="AV183" s="4">
        <v>145</v>
      </c>
      <c r="AW183" s="4">
        <v>127</v>
      </c>
      <c r="AX183" s="4">
        <v>66</v>
      </c>
      <c r="AY183" s="4">
        <v>81</v>
      </c>
      <c r="AZ183" s="4">
        <v>99</v>
      </c>
      <c r="BA183" s="4">
        <v>46</v>
      </c>
      <c r="BB183" s="4">
        <v>209</v>
      </c>
      <c r="BC183" s="4">
        <v>88</v>
      </c>
      <c r="BD183" s="4">
        <v>72</v>
      </c>
      <c r="BE183" s="4">
        <v>56</v>
      </c>
      <c r="BF183" s="4">
        <v>135</v>
      </c>
      <c r="BG183" s="4">
        <v>46</v>
      </c>
      <c r="BH183" s="4">
        <v>114</v>
      </c>
      <c r="BI183" s="4">
        <v>122</v>
      </c>
      <c r="BJ183" s="4">
        <v>66</v>
      </c>
      <c r="BK183" s="4">
        <v>243</v>
      </c>
    </row>
    <row r="184" spans="1:63" s="1" customFormat="1" ht="9.9" customHeight="1" x14ac:dyDescent="0.2">
      <c r="A184" s="6" t="s">
        <v>20</v>
      </c>
      <c r="B184" s="10"/>
      <c r="C184" s="4">
        <v>220</v>
      </c>
      <c r="D184" s="4">
        <v>663</v>
      </c>
      <c r="E184" s="4">
        <v>30</v>
      </c>
      <c r="F184" s="4">
        <v>86366</v>
      </c>
      <c r="G184" s="4">
        <v>225</v>
      </c>
      <c r="H184" s="4">
        <v>187</v>
      </c>
      <c r="I184" s="4">
        <v>131</v>
      </c>
      <c r="J184" s="4">
        <v>263</v>
      </c>
      <c r="K184" s="4">
        <v>34</v>
      </c>
      <c r="L184" s="4">
        <v>47</v>
      </c>
      <c r="M184" s="4">
        <v>401</v>
      </c>
      <c r="N184" s="4">
        <v>17205</v>
      </c>
      <c r="O184" s="4">
        <v>311</v>
      </c>
      <c r="P184" s="4">
        <v>66</v>
      </c>
      <c r="Q184" s="4">
        <v>14772</v>
      </c>
      <c r="R184" s="4">
        <v>70</v>
      </c>
      <c r="S184" s="4">
        <v>93</v>
      </c>
      <c r="T184" s="4">
        <v>213</v>
      </c>
      <c r="U184" s="4">
        <v>87879</v>
      </c>
      <c r="V184" s="4">
        <v>1119</v>
      </c>
      <c r="W184" s="4">
        <v>1397</v>
      </c>
      <c r="X184" s="4">
        <v>4011</v>
      </c>
      <c r="Y184" s="4">
        <v>1408</v>
      </c>
      <c r="Z184" s="4">
        <v>593</v>
      </c>
      <c r="AA184" s="4">
        <v>281</v>
      </c>
      <c r="AB184" s="4">
        <v>13742</v>
      </c>
      <c r="AC184" s="4">
        <v>63</v>
      </c>
      <c r="AD184" s="4">
        <v>608</v>
      </c>
      <c r="AE184" s="4">
        <v>71</v>
      </c>
      <c r="AF184" s="4">
        <v>86224</v>
      </c>
      <c r="AG184" s="4">
        <v>188</v>
      </c>
      <c r="AH184" s="4">
        <v>104</v>
      </c>
      <c r="AI184" s="4">
        <v>348</v>
      </c>
      <c r="AJ184" s="4">
        <v>407</v>
      </c>
      <c r="AK184" s="4">
        <v>1362</v>
      </c>
      <c r="AL184" s="4">
        <v>547</v>
      </c>
      <c r="AM184" s="4">
        <v>743</v>
      </c>
      <c r="AN184" s="4">
        <v>1124</v>
      </c>
      <c r="AO184" s="4">
        <v>67</v>
      </c>
      <c r="AP184" s="4">
        <v>85</v>
      </c>
      <c r="AQ184" s="4">
        <v>116</v>
      </c>
      <c r="AR184" s="4">
        <v>58</v>
      </c>
      <c r="AS184" s="4">
        <v>5</v>
      </c>
      <c r="AT184" s="4">
        <v>12</v>
      </c>
      <c r="AU184" s="4">
        <v>27</v>
      </c>
      <c r="AV184" s="4">
        <v>145</v>
      </c>
      <c r="AW184" s="4">
        <v>127</v>
      </c>
      <c r="AX184" s="4">
        <v>66</v>
      </c>
      <c r="AY184" s="4">
        <v>81</v>
      </c>
      <c r="AZ184" s="4">
        <v>99</v>
      </c>
      <c r="BA184" s="4">
        <v>46</v>
      </c>
      <c r="BB184" s="4">
        <v>209</v>
      </c>
      <c r="BC184" s="4">
        <v>88</v>
      </c>
      <c r="BD184" s="4">
        <v>72</v>
      </c>
      <c r="BE184" s="4">
        <v>56</v>
      </c>
      <c r="BF184" s="4">
        <v>135</v>
      </c>
      <c r="BG184" s="4">
        <v>46</v>
      </c>
      <c r="BH184" s="4">
        <v>114</v>
      </c>
      <c r="BI184" s="4">
        <v>122</v>
      </c>
      <c r="BJ184" s="4">
        <v>66</v>
      </c>
      <c r="BK184" s="4">
        <v>243</v>
      </c>
    </row>
    <row r="185" spans="1:63" s="7" customFormat="1" ht="9.9" customHeight="1" x14ac:dyDescent="0.2">
      <c r="B185" s="11" t="s">
        <v>21</v>
      </c>
      <c r="C185" s="8">
        <f t="shared" ref="C185:AH185" si="46">C184/ 325601</f>
        <v>6.7567360051105495E-4</v>
      </c>
      <c r="D185" s="8">
        <f t="shared" si="46"/>
        <v>2.0362345324492245E-3</v>
      </c>
      <c r="E185" s="8">
        <f t="shared" si="46"/>
        <v>9.2137309160598396E-5</v>
      </c>
      <c r="F185" s="8">
        <f t="shared" si="46"/>
        <v>0.26525102809880807</v>
      </c>
      <c r="G185" s="8">
        <f t="shared" si="46"/>
        <v>6.9102981870448801E-4</v>
      </c>
      <c r="H185" s="8">
        <f t="shared" si="46"/>
        <v>5.7432256043439675E-4</v>
      </c>
      <c r="I185" s="8">
        <f t="shared" si="46"/>
        <v>4.0233291666794634E-4</v>
      </c>
      <c r="J185" s="8">
        <f t="shared" si="46"/>
        <v>8.0773707697457927E-4</v>
      </c>
      <c r="K185" s="8">
        <f t="shared" si="46"/>
        <v>1.0442228371534485E-4</v>
      </c>
      <c r="L185" s="8">
        <f t="shared" si="46"/>
        <v>1.4434845101827083E-4</v>
      </c>
      <c r="M185" s="8">
        <f t="shared" si="46"/>
        <v>1.2315686991133321E-3</v>
      </c>
      <c r="N185" s="8">
        <f t="shared" si="46"/>
        <v>5.2840746803603185E-2</v>
      </c>
      <c r="O185" s="8">
        <f t="shared" si="46"/>
        <v>9.5515677163153674E-4</v>
      </c>
      <c r="P185" s="8">
        <f t="shared" si="46"/>
        <v>2.0270208015331649E-4</v>
      </c>
      <c r="Q185" s="8">
        <f t="shared" si="46"/>
        <v>4.5368411030678651E-2</v>
      </c>
      <c r="R185" s="8">
        <f t="shared" si="46"/>
        <v>2.1498705470806293E-4</v>
      </c>
      <c r="S185" s="8">
        <f t="shared" si="46"/>
        <v>2.8562565839785502E-4</v>
      </c>
      <c r="T185" s="8">
        <f t="shared" si="46"/>
        <v>6.5417489504024861E-4</v>
      </c>
      <c r="U185" s="8">
        <f t="shared" si="46"/>
        <v>0.2698978197241409</v>
      </c>
      <c r="V185" s="8">
        <f t="shared" si="46"/>
        <v>3.4367216316903205E-3</v>
      </c>
      <c r="W185" s="8">
        <f t="shared" si="46"/>
        <v>4.2905273632451993E-3</v>
      </c>
      <c r="X185" s="8">
        <f t="shared" si="46"/>
        <v>1.2318758234772006E-2</v>
      </c>
      <c r="Y185" s="8">
        <f t="shared" si="46"/>
        <v>4.3243110432707515E-3</v>
      </c>
      <c r="Z185" s="8">
        <f t="shared" si="46"/>
        <v>1.8212474777411617E-3</v>
      </c>
      <c r="AA185" s="8">
        <f t="shared" si="46"/>
        <v>8.6301946247093831E-4</v>
      </c>
      <c r="AB185" s="8">
        <f t="shared" si="46"/>
        <v>4.2205030082831441E-2</v>
      </c>
      <c r="AC185" s="8">
        <f t="shared" si="46"/>
        <v>1.9348834923725664E-4</v>
      </c>
      <c r="AD185" s="8">
        <f t="shared" si="46"/>
        <v>1.867316132321461E-3</v>
      </c>
      <c r="AE185" s="8">
        <f t="shared" si="46"/>
        <v>2.1805829834674955E-4</v>
      </c>
      <c r="AF185" s="8">
        <f t="shared" si="46"/>
        <v>0.26481491150211456</v>
      </c>
      <c r="AG185" s="8">
        <f t="shared" si="46"/>
        <v>5.7739380407308334E-4</v>
      </c>
      <c r="AH185" s="8">
        <f t="shared" si="46"/>
        <v>3.1940933842340778E-4</v>
      </c>
      <c r="AI185" s="8">
        <f t="shared" ref="AI185:BK185" si="47">AI184/ 325601</f>
        <v>1.0687927862629415E-3</v>
      </c>
      <c r="AJ185" s="8">
        <f t="shared" si="47"/>
        <v>1.2499961609454516E-3</v>
      </c>
      <c r="AK185" s="8">
        <f t="shared" si="47"/>
        <v>4.1830338358911671E-3</v>
      </c>
      <c r="AL185" s="8">
        <f t="shared" si="47"/>
        <v>1.6799702703615776E-3</v>
      </c>
      <c r="AM185" s="8">
        <f t="shared" si="47"/>
        <v>2.2819340235441538E-3</v>
      </c>
      <c r="AN185" s="8">
        <f t="shared" si="47"/>
        <v>3.4520778498837532E-3</v>
      </c>
      <c r="AO185" s="8">
        <f t="shared" si="47"/>
        <v>2.0577332379200311E-4</v>
      </c>
      <c r="AP185" s="8">
        <f t="shared" si="47"/>
        <v>2.6105570928836215E-4</v>
      </c>
      <c r="AQ185" s="8">
        <f t="shared" si="47"/>
        <v>3.5626426208764717E-4</v>
      </c>
      <c r="AR185" s="8">
        <f t="shared" si="47"/>
        <v>1.7813213104382359E-4</v>
      </c>
      <c r="AS185" s="8">
        <f t="shared" si="47"/>
        <v>1.5356218193433068E-5</v>
      </c>
      <c r="AT185" s="8">
        <f t="shared" si="47"/>
        <v>3.6854923664239363E-5</v>
      </c>
      <c r="AU185" s="8">
        <f t="shared" si="47"/>
        <v>8.2923578244538561E-5</v>
      </c>
      <c r="AV185" s="8">
        <f t="shared" si="47"/>
        <v>4.4533032760955891E-4</v>
      </c>
      <c r="AW185" s="8">
        <f t="shared" si="47"/>
        <v>3.9004794211319987E-4</v>
      </c>
      <c r="AX185" s="8">
        <f t="shared" si="47"/>
        <v>2.0270208015331649E-4</v>
      </c>
      <c r="AY185" s="8">
        <f t="shared" si="47"/>
        <v>2.4877073473361568E-4</v>
      </c>
      <c r="AZ185" s="8">
        <f t="shared" si="47"/>
        <v>3.0405312022997472E-4</v>
      </c>
      <c r="BA185" s="8">
        <f t="shared" si="47"/>
        <v>1.4127720737958422E-4</v>
      </c>
      <c r="BB185" s="8">
        <f t="shared" si="47"/>
        <v>6.4188992048550214E-4</v>
      </c>
      <c r="BC185" s="8">
        <f t="shared" si="47"/>
        <v>2.7026944020442197E-4</v>
      </c>
      <c r="BD185" s="8">
        <f t="shared" si="47"/>
        <v>2.2112954198543616E-4</v>
      </c>
      <c r="BE185" s="8">
        <f t="shared" si="47"/>
        <v>1.7198964376645035E-4</v>
      </c>
      <c r="BF185" s="8">
        <f t="shared" si="47"/>
        <v>4.146178912226928E-4</v>
      </c>
      <c r="BG185" s="8">
        <f t="shared" si="47"/>
        <v>1.4127720737958422E-4</v>
      </c>
      <c r="BH185" s="8">
        <f t="shared" si="47"/>
        <v>3.5012177481027394E-4</v>
      </c>
      <c r="BI185" s="8">
        <f t="shared" si="47"/>
        <v>3.7469172391976682E-4</v>
      </c>
      <c r="BJ185" s="8">
        <f t="shared" si="47"/>
        <v>2.0270208015331649E-4</v>
      </c>
      <c r="BK185" s="8">
        <f t="shared" si="47"/>
        <v>7.4631220420084705E-4</v>
      </c>
    </row>
    <row r="186" spans="1:63" s="1" customFormat="1" ht="5.0999999999999996" customHeight="1" x14ac:dyDescent="0.2">
      <c r="B186" s="12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</row>
    <row r="187" spans="1:63" s="1" customFormat="1" ht="9.9" customHeight="1" x14ac:dyDescent="0.2">
      <c r="A187" s="3" t="s">
        <v>88</v>
      </c>
      <c r="B187" s="12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</row>
    <row r="188" spans="1:63" s="1" customFormat="1" ht="9.9" customHeight="1" x14ac:dyDescent="0.2">
      <c r="B188" s="10" t="s">
        <v>81</v>
      </c>
      <c r="C188" s="4">
        <v>239</v>
      </c>
      <c r="D188" s="4">
        <v>497</v>
      </c>
      <c r="E188" s="4">
        <v>465</v>
      </c>
      <c r="F188" s="4">
        <v>70074</v>
      </c>
      <c r="G188" s="4">
        <v>190</v>
      </c>
      <c r="H188" s="4">
        <v>78</v>
      </c>
      <c r="I188" s="4">
        <v>150</v>
      </c>
      <c r="J188" s="4">
        <v>353</v>
      </c>
      <c r="K188" s="4">
        <v>29</v>
      </c>
      <c r="L188" s="4">
        <v>81</v>
      </c>
      <c r="M188" s="4">
        <v>189</v>
      </c>
      <c r="N188" s="4">
        <v>7831</v>
      </c>
      <c r="O188" s="4">
        <v>398</v>
      </c>
      <c r="P188" s="4">
        <v>31</v>
      </c>
      <c r="Q188" s="4">
        <v>9726</v>
      </c>
      <c r="R188" s="4">
        <v>49</v>
      </c>
      <c r="S188" s="4">
        <v>76</v>
      </c>
      <c r="T188" s="4">
        <v>181</v>
      </c>
      <c r="U188" s="4">
        <v>63171</v>
      </c>
      <c r="V188" s="4">
        <v>928</v>
      </c>
      <c r="W188" s="4">
        <v>1430</v>
      </c>
      <c r="X188" s="4">
        <v>3827</v>
      </c>
      <c r="Y188" s="4">
        <v>1476</v>
      </c>
      <c r="Z188" s="4">
        <v>120</v>
      </c>
      <c r="AA188" s="4">
        <v>1721</v>
      </c>
      <c r="AB188" s="4">
        <v>14271</v>
      </c>
      <c r="AC188" s="4">
        <v>31</v>
      </c>
      <c r="AD188" s="4">
        <v>393</v>
      </c>
      <c r="AE188" s="4">
        <v>72</v>
      </c>
      <c r="AF188" s="4">
        <v>53327</v>
      </c>
      <c r="AG188" s="4">
        <v>73</v>
      </c>
      <c r="AH188" s="4">
        <v>98</v>
      </c>
      <c r="AI188" s="4">
        <v>329</v>
      </c>
      <c r="AJ188" s="4">
        <v>778</v>
      </c>
      <c r="AK188" s="4">
        <v>261</v>
      </c>
      <c r="AL188" s="4">
        <v>117</v>
      </c>
      <c r="AM188" s="4">
        <v>192</v>
      </c>
      <c r="AN188" s="4">
        <v>1297</v>
      </c>
      <c r="AO188" s="4">
        <v>31</v>
      </c>
      <c r="AP188" s="4">
        <v>95</v>
      </c>
      <c r="AQ188" s="4">
        <v>91</v>
      </c>
      <c r="AR188" s="4">
        <v>38</v>
      </c>
      <c r="AS188" s="4">
        <v>19</v>
      </c>
      <c r="AT188" s="4">
        <v>12</v>
      </c>
      <c r="AU188" s="4">
        <v>19</v>
      </c>
      <c r="AV188" s="4">
        <v>115</v>
      </c>
      <c r="AW188" s="4">
        <v>95</v>
      </c>
      <c r="AX188" s="4">
        <v>43</v>
      </c>
      <c r="AY188" s="4">
        <v>71</v>
      </c>
      <c r="AZ188" s="4">
        <v>91</v>
      </c>
      <c r="BA188" s="4">
        <v>44</v>
      </c>
      <c r="BB188" s="4">
        <v>63</v>
      </c>
      <c r="BC188" s="4">
        <v>38</v>
      </c>
      <c r="BD188" s="4">
        <v>68</v>
      </c>
      <c r="BE188" s="4">
        <v>68</v>
      </c>
      <c r="BF188" s="4">
        <v>136</v>
      </c>
      <c r="BG188" s="4">
        <v>57</v>
      </c>
      <c r="BH188" s="4">
        <v>255</v>
      </c>
      <c r="BI188" s="4">
        <v>309</v>
      </c>
      <c r="BJ188" s="4">
        <v>73</v>
      </c>
      <c r="BK188" s="4">
        <v>212</v>
      </c>
    </row>
    <row r="189" spans="1:63" s="1" customFormat="1" ht="9.9" customHeight="1" x14ac:dyDescent="0.2">
      <c r="B189" s="10" t="s">
        <v>77</v>
      </c>
      <c r="C189" s="4">
        <v>10</v>
      </c>
      <c r="D189" s="4">
        <v>20</v>
      </c>
      <c r="E189" s="4">
        <v>3</v>
      </c>
      <c r="F189" s="4">
        <v>4001</v>
      </c>
      <c r="G189" s="4">
        <v>16</v>
      </c>
      <c r="H189" s="4">
        <v>6</v>
      </c>
      <c r="I189" s="4">
        <v>1</v>
      </c>
      <c r="J189" s="4">
        <v>2</v>
      </c>
      <c r="K189" s="4">
        <v>0</v>
      </c>
      <c r="L189" s="4">
        <v>0</v>
      </c>
      <c r="M189" s="4">
        <v>6</v>
      </c>
      <c r="N189" s="4">
        <v>369</v>
      </c>
      <c r="O189" s="4">
        <v>10</v>
      </c>
      <c r="P189" s="4">
        <v>2</v>
      </c>
      <c r="Q189" s="4">
        <v>481</v>
      </c>
      <c r="R189" s="4">
        <v>1</v>
      </c>
      <c r="S189" s="4">
        <v>5</v>
      </c>
      <c r="T189" s="4">
        <v>14</v>
      </c>
      <c r="U189" s="4">
        <v>3064</v>
      </c>
      <c r="V189" s="4">
        <v>59</v>
      </c>
      <c r="W189" s="4">
        <v>87</v>
      </c>
      <c r="X189" s="4">
        <v>110</v>
      </c>
      <c r="Y189" s="4">
        <v>25</v>
      </c>
      <c r="Z189" s="4">
        <v>4</v>
      </c>
      <c r="AA189" s="4">
        <v>15</v>
      </c>
      <c r="AB189" s="4">
        <v>4127</v>
      </c>
      <c r="AC189" s="4">
        <v>3</v>
      </c>
      <c r="AD189" s="4">
        <v>28</v>
      </c>
      <c r="AE189" s="4">
        <v>7</v>
      </c>
      <c r="AF189" s="4">
        <v>7390</v>
      </c>
      <c r="AG189" s="4">
        <v>2</v>
      </c>
      <c r="AH189" s="4">
        <v>2</v>
      </c>
      <c r="AI189" s="4">
        <v>31</v>
      </c>
      <c r="AJ189" s="4">
        <v>33</v>
      </c>
      <c r="AK189" s="4">
        <v>16</v>
      </c>
      <c r="AL189" s="4">
        <v>9</v>
      </c>
      <c r="AM189" s="4">
        <v>12</v>
      </c>
      <c r="AN189" s="4">
        <v>51</v>
      </c>
      <c r="AO189" s="4">
        <v>4</v>
      </c>
      <c r="AP189" s="4">
        <v>12</v>
      </c>
      <c r="AQ189" s="4">
        <v>1</v>
      </c>
      <c r="AR189" s="4">
        <v>1</v>
      </c>
      <c r="AS189" s="4">
        <v>0</v>
      </c>
      <c r="AT189" s="4">
        <v>0</v>
      </c>
      <c r="AU189" s="4">
        <v>1</v>
      </c>
      <c r="AV189" s="4">
        <v>3</v>
      </c>
      <c r="AW189" s="4">
        <v>15</v>
      </c>
      <c r="AX189" s="4">
        <v>4</v>
      </c>
      <c r="AY189" s="4">
        <v>0</v>
      </c>
      <c r="AZ189" s="4">
        <v>1</v>
      </c>
      <c r="BA189" s="4">
        <v>3</v>
      </c>
      <c r="BB189" s="4">
        <v>3</v>
      </c>
      <c r="BC189" s="4">
        <v>2</v>
      </c>
      <c r="BD189" s="4">
        <v>1</v>
      </c>
      <c r="BE189" s="4">
        <v>3</v>
      </c>
      <c r="BF189" s="4">
        <v>2</v>
      </c>
      <c r="BG189" s="4">
        <v>3</v>
      </c>
      <c r="BH189" s="4">
        <v>10</v>
      </c>
      <c r="BI189" s="4">
        <v>2</v>
      </c>
      <c r="BJ189" s="4">
        <v>1</v>
      </c>
      <c r="BK189" s="4">
        <v>2</v>
      </c>
    </row>
    <row r="190" spans="1:63" s="1" customFormat="1" ht="9.9" customHeight="1" x14ac:dyDescent="0.2">
      <c r="A190" s="6" t="s">
        <v>20</v>
      </c>
      <c r="B190" s="10"/>
      <c r="C190" s="4">
        <v>249</v>
      </c>
      <c r="D190" s="4">
        <v>517</v>
      </c>
      <c r="E190" s="4">
        <v>468</v>
      </c>
      <c r="F190" s="4">
        <v>74075</v>
      </c>
      <c r="G190" s="4">
        <v>206</v>
      </c>
      <c r="H190" s="4">
        <v>84</v>
      </c>
      <c r="I190" s="4">
        <v>151</v>
      </c>
      <c r="J190" s="4">
        <v>355</v>
      </c>
      <c r="K190" s="4">
        <v>29</v>
      </c>
      <c r="L190" s="4">
        <v>81</v>
      </c>
      <c r="M190" s="4">
        <v>195</v>
      </c>
      <c r="N190" s="4">
        <v>8200</v>
      </c>
      <c r="O190" s="4">
        <v>408</v>
      </c>
      <c r="P190" s="4">
        <v>33</v>
      </c>
      <c r="Q190" s="4">
        <v>10207</v>
      </c>
      <c r="R190" s="4">
        <v>50</v>
      </c>
      <c r="S190" s="4">
        <v>81</v>
      </c>
      <c r="T190" s="4">
        <v>195</v>
      </c>
      <c r="U190" s="4">
        <v>66235</v>
      </c>
      <c r="V190" s="4">
        <v>987</v>
      </c>
      <c r="W190" s="4">
        <v>1517</v>
      </c>
      <c r="X190" s="4">
        <v>3937</v>
      </c>
      <c r="Y190" s="4">
        <v>1501</v>
      </c>
      <c r="Z190" s="4">
        <v>124</v>
      </c>
      <c r="AA190" s="4">
        <v>1736</v>
      </c>
      <c r="AB190" s="4">
        <v>18398</v>
      </c>
      <c r="AC190" s="4">
        <v>34</v>
      </c>
      <c r="AD190" s="4">
        <v>421</v>
      </c>
      <c r="AE190" s="4">
        <v>79</v>
      </c>
      <c r="AF190" s="4">
        <v>60717</v>
      </c>
      <c r="AG190" s="4">
        <v>75</v>
      </c>
      <c r="AH190" s="4">
        <v>100</v>
      </c>
      <c r="AI190" s="4">
        <v>360</v>
      </c>
      <c r="AJ190" s="4">
        <v>811</v>
      </c>
      <c r="AK190" s="4">
        <v>277</v>
      </c>
      <c r="AL190" s="4">
        <v>126</v>
      </c>
      <c r="AM190" s="4">
        <v>204</v>
      </c>
      <c r="AN190" s="4">
        <v>1348</v>
      </c>
      <c r="AO190" s="4">
        <v>35</v>
      </c>
      <c r="AP190" s="4">
        <v>107</v>
      </c>
      <c r="AQ190" s="4">
        <v>92</v>
      </c>
      <c r="AR190" s="4">
        <v>39</v>
      </c>
      <c r="AS190" s="4">
        <v>19</v>
      </c>
      <c r="AT190" s="4">
        <v>12</v>
      </c>
      <c r="AU190" s="4">
        <v>20</v>
      </c>
      <c r="AV190" s="4">
        <v>118</v>
      </c>
      <c r="AW190" s="4">
        <v>110</v>
      </c>
      <c r="AX190" s="4">
        <v>47</v>
      </c>
      <c r="AY190" s="4">
        <v>71</v>
      </c>
      <c r="AZ190" s="4">
        <v>92</v>
      </c>
      <c r="BA190" s="4">
        <v>47</v>
      </c>
      <c r="BB190" s="4">
        <v>66</v>
      </c>
      <c r="BC190" s="4">
        <v>40</v>
      </c>
      <c r="BD190" s="4">
        <v>69</v>
      </c>
      <c r="BE190" s="4">
        <v>71</v>
      </c>
      <c r="BF190" s="4">
        <v>138</v>
      </c>
      <c r="BG190" s="4">
        <v>60</v>
      </c>
      <c r="BH190" s="4">
        <v>265</v>
      </c>
      <c r="BI190" s="4">
        <v>311</v>
      </c>
      <c r="BJ190" s="4">
        <v>74</v>
      </c>
      <c r="BK190" s="4">
        <v>214</v>
      </c>
    </row>
    <row r="191" spans="1:63" s="7" customFormat="1" ht="9.9" customHeight="1" x14ac:dyDescent="0.2">
      <c r="B191" s="11" t="s">
        <v>21</v>
      </c>
      <c r="C191" s="8">
        <f t="shared" ref="C191:AH191" si="48">C190/ 256729</f>
        <v>9.6989432436538135E-4</v>
      </c>
      <c r="D191" s="8">
        <f t="shared" si="48"/>
        <v>2.0137966493851494E-3</v>
      </c>
      <c r="E191" s="8">
        <f t="shared" si="48"/>
        <v>1.8229339108554157E-3</v>
      </c>
      <c r="F191" s="8">
        <f t="shared" si="48"/>
        <v>0.28853382360387803</v>
      </c>
      <c r="G191" s="8">
        <f t="shared" si="48"/>
        <v>8.0240253341071709E-4</v>
      </c>
      <c r="H191" s="8">
        <f t="shared" si="48"/>
        <v>3.2719326605097203E-4</v>
      </c>
      <c r="I191" s="8">
        <f t="shared" si="48"/>
        <v>5.8816884730591404E-4</v>
      </c>
      <c r="J191" s="8">
        <f t="shared" si="48"/>
        <v>1.3827810648582746E-3</v>
      </c>
      <c r="K191" s="8">
        <f t="shared" si="48"/>
        <v>1.1295957994616892E-4</v>
      </c>
      <c r="L191" s="8">
        <f t="shared" si="48"/>
        <v>3.1550779226343734E-4</v>
      </c>
      <c r="M191" s="8">
        <f t="shared" si="48"/>
        <v>7.5955579618975646E-4</v>
      </c>
      <c r="N191" s="8">
        <f t="shared" si="48"/>
        <v>3.1940295019261558E-2</v>
      </c>
      <c r="O191" s="8">
        <f t="shared" si="48"/>
        <v>1.5892244351047213E-3</v>
      </c>
      <c r="P191" s="8">
        <f t="shared" si="48"/>
        <v>1.2854021166288187E-4</v>
      </c>
      <c r="Q191" s="8">
        <f t="shared" si="48"/>
        <v>3.9757876983122283E-2</v>
      </c>
      <c r="R191" s="8">
        <f t="shared" si="48"/>
        <v>1.9475789645891192E-4</v>
      </c>
      <c r="S191" s="8">
        <f t="shared" si="48"/>
        <v>3.1550779226343734E-4</v>
      </c>
      <c r="T191" s="8">
        <f t="shared" si="48"/>
        <v>7.5955579618975646E-4</v>
      </c>
      <c r="U191" s="8">
        <f t="shared" si="48"/>
        <v>0.25799578543912061</v>
      </c>
      <c r="V191" s="8">
        <f t="shared" si="48"/>
        <v>3.8445208760989214E-3</v>
      </c>
      <c r="W191" s="8">
        <f t="shared" si="48"/>
        <v>5.9089545785633874E-3</v>
      </c>
      <c r="X191" s="8">
        <f t="shared" si="48"/>
        <v>1.5335236767174725E-2</v>
      </c>
      <c r="Y191" s="8">
        <f t="shared" si="48"/>
        <v>5.846632051696536E-3</v>
      </c>
      <c r="Z191" s="8">
        <f t="shared" si="48"/>
        <v>4.829995832181016E-4</v>
      </c>
      <c r="AA191" s="8">
        <f t="shared" si="48"/>
        <v>6.7619941650534218E-3</v>
      </c>
      <c r="AB191" s="8">
        <f t="shared" si="48"/>
        <v>7.1663115581021231E-2</v>
      </c>
      <c r="AC191" s="8">
        <f t="shared" si="48"/>
        <v>1.3243536959206011E-4</v>
      </c>
      <c r="AD191" s="8">
        <f t="shared" si="48"/>
        <v>1.6398614881840384E-3</v>
      </c>
      <c r="AE191" s="8">
        <f t="shared" si="48"/>
        <v>3.0771747640508085E-4</v>
      </c>
      <c r="AF191" s="8">
        <f t="shared" si="48"/>
        <v>0.2365023039859151</v>
      </c>
      <c r="AG191" s="8">
        <f t="shared" si="48"/>
        <v>2.9213684468836789E-4</v>
      </c>
      <c r="AH191" s="8">
        <f t="shared" si="48"/>
        <v>3.8951579291782385E-4</v>
      </c>
      <c r="AI191" s="8">
        <f t="shared" ref="AI191:BK191" si="49">AI190/ 256729</f>
        <v>1.4022568545041659E-3</v>
      </c>
      <c r="AJ191" s="8">
        <f t="shared" si="49"/>
        <v>3.1589730805635513E-3</v>
      </c>
      <c r="AK191" s="8">
        <f t="shared" si="49"/>
        <v>1.078958746382372E-3</v>
      </c>
      <c r="AL191" s="8">
        <f t="shared" si="49"/>
        <v>4.9078989907645808E-4</v>
      </c>
      <c r="AM191" s="8">
        <f t="shared" si="49"/>
        <v>7.9461221755236066E-4</v>
      </c>
      <c r="AN191" s="8">
        <f t="shared" si="49"/>
        <v>5.2506728885322656E-3</v>
      </c>
      <c r="AO191" s="8">
        <f t="shared" si="49"/>
        <v>1.3633052752123835E-4</v>
      </c>
      <c r="AP191" s="8">
        <f t="shared" si="49"/>
        <v>4.1678189842207151E-4</v>
      </c>
      <c r="AQ191" s="8">
        <f t="shared" si="49"/>
        <v>3.5835452948439797E-4</v>
      </c>
      <c r="AR191" s="8">
        <f t="shared" si="49"/>
        <v>1.5191115923795129E-4</v>
      </c>
      <c r="AS191" s="8">
        <f t="shared" si="49"/>
        <v>7.4008000654386539E-5</v>
      </c>
      <c r="AT191" s="8">
        <f t="shared" si="49"/>
        <v>4.674189515013886E-5</v>
      </c>
      <c r="AU191" s="8">
        <f t="shared" si="49"/>
        <v>7.7903158583564767E-5</v>
      </c>
      <c r="AV191" s="8">
        <f t="shared" si="49"/>
        <v>4.5962863564303214E-4</v>
      </c>
      <c r="AW191" s="8">
        <f t="shared" si="49"/>
        <v>4.2846737220960627E-4</v>
      </c>
      <c r="AX191" s="8">
        <f t="shared" si="49"/>
        <v>1.830724226713772E-4</v>
      </c>
      <c r="AY191" s="8">
        <f t="shared" si="49"/>
        <v>2.7655621297165492E-4</v>
      </c>
      <c r="AZ191" s="8">
        <f t="shared" si="49"/>
        <v>3.5835452948439797E-4</v>
      </c>
      <c r="BA191" s="8">
        <f t="shared" si="49"/>
        <v>1.830724226713772E-4</v>
      </c>
      <c r="BB191" s="8">
        <f t="shared" si="49"/>
        <v>2.5708042332576374E-4</v>
      </c>
      <c r="BC191" s="8">
        <f t="shared" si="49"/>
        <v>1.5580631716712953E-4</v>
      </c>
      <c r="BD191" s="8">
        <f t="shared" si="49"/>
        <v>2.6876589711329844E-4</v>
      </c>
      <c r="BE191" s="8">
        <f t="shared" si="49"/>
        <v>2.7655621297165492E-4</v>
      </c>
      <c r="BF191" s="8">
        <f t="shared" si="49"/>
        <v>5.3753179422659687E-4</v>
      </c>
      <c r="BG191" s="8">
        <f t="shared" si="49"/>
        <v>2.3370947575069431E-4</v>
      </c>
      <c r="BH191" s="8">
        <f t="shared" si="49"/>
        <v>1.0322168512322332E-3</v>
      </c>
      <c r="BI191" s="8">
        <f t="shared" si="49"/>
        <v>1.2113941159744323E-3</v>
      </c>
      <c r="BJ191" s="8">
        <f t="shared" si="49"/>
        <v>2.8824168675918967E-4</v>
      </c>
      <c r="BK191" s="8">
        <f t="shared" si="49"/>
        <v>8.3356379684414303E-4</v>
      </c>
    </row>
    <row r="192" spans="1:63" s="1" customFormat="1" ht="5.0999999999999996" customHeight="1" x14ac:dyDescent="0.2">
      <c r="B192" s="12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</row>
    <row r="193" spans="1:63" s="1" customFormat="1" ht="9.9" customHeight="1" x14ac:dyDescent="0.2">
      <c r="A193" s="3" t="s">
        <v>89</v>
      </c>
      <c r="B193" s="12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</row>
    <row r="194" spans="1:63" s="1" customFormat="1" ht="9.9" customHeight="1" x14ac:dyDescent="0.2">
      <c r="B194" s="10" t="s">
        <v>81</v>
      </c>
      <c r="C194" s="4">
        <v>430</v>
      </c>
      <c r="D194" s="4">
        <v>308</v>
      </c>
      <c r="E194" s="4">
        <v>28</v>
      </c>
      <c r="F194" s="4">
        <v>63740</v>
      </c>
      <c r="G194" s="4">
        <v>194</v>
      </c>
      <c r="H194" s="4">
        <v>76</v>
      </c>
      <c r="I194" s="4">
        <v>456</v>
      </c>
      <c r="J194" s="4">
        <v>579</v>
      </c>
      <c r="K194" s="4">
        <v>21</v>
      </c>
      <c r="L194" s="4">
        <v>413</v>
      </c>
      <c r="M194" s="4">
        <v>129</v>
      </c>
      <c r="N194" s="4">
        <v>4722</v>
      </c>
      <c r="O194" s="4">
        <v>1044</v>
      </c>
      <c r="P194" s="4">
        <v>57</v>
      </c>
      <c r="Q194" s="4">
        <v>7148</v>
      </c>
      <c r="R194" s="4">
        <v>55</v>
      </c>
      <c r="S194" s="4">
        <v>48</v>
      </c>
      <c r="T194" s="4">
        <v>26</v>
      </c>
      <c r="U194" s="4">
        <v>65566</v>
      </c>
      <c r="V194" s="4">
        <v>323</v>
      </c>
      <c r="W194" s="4">
        <v>1074</v>
      </c>
      <c r="X194" s="4">
        <v>7098</v>
      </c>
      <c r="Y194" s="4">
        <v>601</v>
      </c>
      <c r="Z194" s="4">
        <v>104</v>
      </c>
      <c r="AA194" s="4">
        <v>27</v>
      </c>
      <c r="AB194" s="4">
        <v>6803</v>
      </c>
      <c r="AC194" s="4">
        <v>33</v>
      </c>
      <c r="AD194" s="4">
        <v>336</v>
      </c>
      <c r="AE194" s="4">
        <v>93</v>
      </c>
      <c r="AF194" s="4">
        <v>16634</v>
      </c>
      <c r="AG194" s="4">
        <v>85</v>
      </c>
      <c r="AH194" s="4">
        <v>60</v>
      </c>
      <c r="AI194" s="4">
        <v>292</v>
      </c>
      <c r="AJ194" s="4">
        <v>118</v>
      </c>
      <c r="AK194" s="4">
        <v>650</v>
      </c>
      <c r="AL194" s="4">
        <v>241</v>
      </c>
      <c r="AM194" s="4">
        <v>188</v>
      </c>
      <c r="AN194" s="4">
        <v>2250</v>
      </c>
      <c r="AO194" s="4">
        <v>31</v>
      </c>
      <c r="AP194" s="4">
        <v>67</v>
      </c>
      <c r="AQ194" s="4">
        <v>62</v>
      </c>
      <c r="AR194" s="4">
        <v>24</v>
      </c>
      <c r="AS194" s="4">
        <v>6</v>
      </c>
      <c r="AT194" s="4">
        <v>3</v>
      </c>
      <c r="AU194" s="4">
        <v>14</v>
      </c>
      <c r="AV194" s="4">
        <v>386</v>
      </c>
      <c r="AW194" s="4">
        <v>43</v>
      </c>
      <c r="AX194" s="4">
        <v>25</v>
      </c>
      <c r="AY194" s="4">
        <v>263</v>
      </c>
      <c r="AZ194" s="4">
        <v>291</v>
      </c>
      <c r="BA194" s="4">
        <v>16</v>
      </c>
      <c r="BB194" s="4">
        <v>74</v>
      </c>
      <c r="BC194" s="4">
        <v>22</v>
      </c>
      <c r="BD194" s="4">
        <v>24</v>
      </c>
      <c r="BE194" s="4">
        <v>362</v>
      </c>
      <c r="BF194" s="4">
        <v>9</v>
      </c>
      <c r="BG194" s="4">
        <v>37</v>
      </c>
      <c r="BH194" s="4">
        <v>98</v>
      </c>
      <c r="BI194" s="4">
        <v>69</v>
      </c>
      <c r="BJ194" s="4">
        <v>87</v>
      </c>
      <c r="BK194" s="4">
        <v>225</v>
      </c>
    </row>
    <row r="195" spans="1:63" s="1" customFormat="1" ht="9.9" customHeight="1" x14ac:dyDescent="0.2">
      <c r="A195" s="6" t="s">
        <v>20</v>
      </c>
      <c r="B195" s="10"/>
      <c r="C195" s="4">
        <v>430</v>
      </c>
      <c r="D195" s="4">
        <v>308</v>
      </c>
      <c r="E195" s="4">
        <v>28</v>
      </c>
      <c r="F195" s="4">
        <v>63740</v>
      </c>
      <c r="G195" s="4">
        <v>194</v>
      </c>
      <c r="H195" s="4">
        <v>76</v>
      </c>
      <c r="I195" s="4">
        <v>456</v>
      </c>
      <c r="J195" s="4">
        <v>579</v>
      </c>
      <c r="K195" s="4">
        <v>21</v>
      </c>
      <c r="L195" s="4">
        <v>413</v>
      </c>
      <c r="M195" s="4">
        <v>129</v>
      </c>
      <c r="N195" s="4">
        <v>4722</v>
      </c>
      <c r="O195" s="4">
        <v>1044</v>
      </c>
      <c r="P195" s="4">
        <v>57</v>
      </c>
      <c r="Q195" s="4">
        <v>7148</v>
      </c>
      <c r="R195" s="4">
        <v>55</v>
      </c>
      <c r="S195" s="4">
        <v>48</v>
      </c>
      <c r="T195" s="4">
        <v>26</v>
      </c>
      <c r="U195" s="4">
        <v>65566</v>
      </c>
      <c r="V195" s="4">
        <v>323</v>
      </c>
      <c r="W195" s="4">
        <v>1074</v>
      </c>
      <c r="X195" s="4">
        <v>7098</v>
      </c>
      <c r="Y195" s="4">
        <v>601</v>
      </c>
      <c r="Z195" s="4">
        <v>104</v>
      </c>
      <c r="AA195" s="4">
        <v>27</v>
      </c>
      <c r="AB195" s="4">
        <v>6803</v>
      </c>
      <c r="AC195" s="4">
        <v>33</v>
      </c>
      <c r="AD195" s="4">
        <v>336</v>
      </c>
      <c r="AE195" s="4">
        <v>93</v>
      </c>
      <c r="AF195" s="4">
        <v>16634</v>
      </c>
      <c r="AG195" s="4">
        <v>85</v>
      </c>
      <c r="AH195" s="4">
        <v>60</v>
      </c>
      <c r="AI195" s="4">
        <v>292</v>
      </c>
      <c r="AJ195" s="4">
        <v>118</v>
      </c>
      <c r="AK195" s="4">
        <v>650</v>
      </c>
      <c r="AL195" s="4">
        <v>241</v>
      </c>
      <c r="AM195" s="4">
        <v>188</v>
      </c>
      <c r="AN195" s="4">
        <v>2250</v>
      </c>
      <c r="AO195" s="4">
        <v>31</v>
      </c>
      <c r="AP195" s="4">
        <v>67</v>
      </c>
      <c r="AQ195" s="4">
        <v>62</v>
      </c>
      <c r="AR195" s="4">
        <v>24</v>
      </c>
      <c r="AS195" s="4">
        <v>6</v>
      </c>
      <c r="AT195" s="4">
        <v>3</v>
      </c>
      <c r="AU195" s="4">
        <v>14</v>
      </c>
      <c r="AV195" s="4">
        <v>386</v>
      </c>
      <c r="AW195" s="4">
        <v>43</v>
      </c>
      <c r="AX195" s="4">
        <v>25</v>
      </c>
      <c r="AY195" s="4">
        <v>263</v>
      </c>
      <c r="AZ195" s="4">
        <v>291</v>
      </c>
      <c r="BA195" s="4">
        <v>16</v>
      </c>
      <c r="BB195" s="4">
        <v>74</v>
      </c>
      <c r="BC195" s="4">
        <v>22</v>
      </c>
      <c r="BD195" s="4">
        <v>24</v>
      </c>
      <c r="BE195" s="4">
        <v>362</v>
      </c>
      <c r="BF195" s="4">
        <v>9</v>
      </c>
      <c r="BG195" s="4">
        <v>37</v>
      </c>
      <c r="BH195" s="4">
        <v>98</v>
      </c>
      <c r="BI195" s="4">
        <v>69</v>
      </c>
      <c r="BJ195" s="4">
        <v>87</v>
      </c>
      <c r="BK195" s="4">
        <v>225</v>
      </c>
    </row>
    <row r="196" spans="1:63" s="7" customFormat="1" ht="9.9" customHeight="1" x14ac:dyDescent="0.2">
      <c r="B196" s="11" t="s">
        <v>21</v>
      </c>
      <c r="C196" s="8">
        <f t="shared" ref="C196:AH196" si="50">C195/ 184288</f>
        <v>2.3333043931238061E-3</v>
      </c>
      <c r="D196" s="8">
        <f t="shared" si="50"/>
        <v>1.6712971001910054E-3</v>
      </c>
      <c r="E196" s="8">
        <f t="shared" si="50"/>
        <v>1.5193610001736413E-4</v>
      </c>
      <c r="F196" s="8">
        <f t="shared" si="50"/>
        <v>0.34587167911095679</v>
      </c>
      <c r="G196" s="8">
        <f t="shared" si="50"/>
        <v>1.0527001215488801E-3</v>
      </c>
      <c r="H196" s="8">
        <f t="shared" si="50"/>
        <v>4.1239798576141689E-4</v>
      </c>
      <c r="I196" s="8">
        <f t="shared" si="50"/>
        <v>2.4743879145685014E-3</v>
      </c>
      <c r="J196" s="8">
        <f t="shared" si="50"/>
        <v>3.1418214967876366E-3</v>
      </c>
      <c r="K196" s="8">
        <f t="shared" si="50"/>
        <v>1.1395207501302309E-4</v>
      </c>
      <c r="L196" s="8">
        <f t="shared" si="50"/>
        <v>2.2410574752561208E-3</v>
      </c>
      <c r="M196" s="8">
        <f t="shared" si="50"/>
        <v>6.9999131793714185E-4</v>
      </c>
      <c r="N196" s="8">
        <f t="shared" si="50"/>
        <v>2.5622938010071192E-2</v>
      </c>
      <c r="O196" s="8">
        <f t="shared" si="50"/>
        <v>5.6650460149331484E-3</v>
      </c>
      <c r="P196" s="8">
        <f t="shared" si="50"/>
        <v>3.0929848932106268E-4</v>
      </c>
      <c r="Q196" s="8">
        <f t="shared" si="50"/>
        <v>3.8787115818718527E-2</v>
      </c>
      <c r="R196" s="8">
        <f t="shared" si="50"/>
        <v>2.9844591074839379E-4</v>
      </c>
      <c r="S196" s="8">
        <f t="shared" si="50"/>
        <v>2.6046188574405278E-4</v>
      </c>
      <c r="T196" s="8">
        <f t="shared" si="50"/>
        <v>1.4108352144469525E-4</v>
      </c>
      <c r="U196" s="8">
        <f t="shared" si="50"/>
        <v>0.35578008334780342</v>
      </c>
      <c r="V196" s="8">
        <f t="shared" si="50"/>
        <v>1.7526914394860218E-3</v>
      </c>
      <c r="W196" s="8">
        <f t="shared" si="50"/>
        <v>5.8278346935231812E-3</v>
      </c>
      <c r="X196" s="8">
        <f t="shared" si="50"/>
        <v>3.8515801354401809E-2</v>
      </c>
      <c r="Y196" s="8">
        <f t="shared" si="50"/>
        <v>3.2611998610869945E-3</v>
      </c>
      <c r="Z196" s="8">
        <f t="shared" si="50"/>
        <v>5.6433408577878099E-4</v>
      </c>
      <c r="AA196" s="8">
        <f t="shared" si="50"/>
        <v>1.4650981073102969E-4</v>
      </c>
      <c r="AB196" s="8">
        <f t="shared" si="50"/>
        <v>3.6915046014933145E-2</v>
      </c>
      <c r="AC196" s="8">
        <f t="shared" si="50"/>
        <v>1.7906754644903629E-4</v>
      </c>
      <c r="AD196" s="8">
        <f t="shared" si="50"/>
        <v>1.8232332002083695E-3</v>
      </c>
      <c r="AE196" s="8">
        <f t="shared" si="50"/>
        <v>5.0464490362910226E-4</v>
      </c>
      <c r="AF196" s="8">
        <f t="shared" si="50"/>
        <v>9.0260895988886966E-2</v>
      </c>
      <c r="AG196" s="8">
        <f t="shared" si="50"/>
        <v>4.6123458933842684E-4</v>
      </c>
      <c r="AH196" s="8">
        <f t="shared" si="50"/>
        <v>3.2557735718006598E-4</v>
      </c>
      <c r="AI196" s="8">
        <f t="shared" ref="AI196:BK196" si="51">AI195/ 184288</f>
        <v>1.5844764716096544E-3</v>
      </c>
      <c r="AJ196" s="8">
        <f t="shared" si="51"/>
        <v>6.4030213578746312E-4</v>
      </c>
      <c r="AK196" s="8">
        <f t="shared" si="51"/>
        <v>3.5270880361173815E-3</v>
      </c>
      <c r="AL196" s="8">
        <f t="shared" si="51"/>
        <v>1.3077357180065984E-3</v>
      </c>
      <c r="AM196" s="8">
        <f t="shared" si="51"/>
        <v>1.0201423858308735E-3</v>
      </c>
      <c r="AN196" s="8">
        <f t="shared" si="51"/>
        <v>1.2209150894252474E-2</v>
      </c>
      <c r="AO196" s="8">
        <f t="shared" si="51"/>
        <v>1.6821496787636743E-4</v>
      </c>
      <c r="AP196" s="8">
        <f t="shared" si="51"/>
        <v>3.6356138218440699E-4</v>
      </c>
      <c r="AQ196" s="8">
        <f t="shared" si="51"/>
        <v>3.3642993575273486E-4</v>
      </c>
      <c r="AR196" s="8">
        <f t="shared" si="51"/>
        <v>1.3023094287202639E-4</v>
      </c>
      <c r="AS196" s="8">
        <f t="shared" si="51"/>
        <v>3.2557735718006598E-5</v>
      </c>
      <c r="AT196" s="8">
        <f t="shared" si="51"/>
        <v>1.6278867859003299E-5</v>
      </c>
      <c r="AU196" s="8">
        <f t="shared" si="51"/>
        <v>7.5968050008682066E-5</v>
      </c>
      <c r="AV196" s="8">
        <f t="shared" si="51"/>
        <v>2.0945476645250912E-3</v>
      </c>
      <c r="AW196" s="8">
        <f t="shared" si="51"/>
        <v>2.3333043931238063E-4</v>
      </c>
      <c r="AX196" s="8">
        <f t="shared" si="51"/>
        <v>1.3565723215836083E-4</v>
      </c>
      <c r="AY196" s="8">
        <f t="shared" si="51"/>
        <v>1.4271140823059558E-3</v>
      </c>
      <c r="AZ196" s="8">
        <f t="shared" si="51"/>
        <v>1.5790501823233201E-3</v>
      </c>
      <c r="BA196" s="8">
        <f t="shared" si="51"/>
        <v>8.6820628581350923E-5</v>
      </c>
      <c r="BB196" s="8">
        <f t="shared" si="51"/>
        <v>4.0154540718874806E-4</v>
      </c>
      <c r="BC196" s="8">
        <f t="shared" si="51"/>
        <v>1.1937836429935753E-4</v>
      </c>
      <c r="BD196" s="8">
        <f t="shared" si="51"/>
        <v>1.3023094287202639E-4</v>
      </c>
      <c r="BE196" s="8">
        <f t="shared" si="51"/>
        <v>1.9643167216530648E-3</v>
      </c>
      <c r="BF196" s="8">
        <f t="shared" si="51"/>
        <v>4.8836603577009897E-5</v>
      </c>
      <c r="BG196" s="8">
        <f t="shared" si="51"/>
        <v>2.0077270359437403E-4</v>
      </c>
      <c r="BH196" s="8">
        <f t="shared" si="51"/>
        <v>5.3177635006077439E-4</v>
      </c>
      <c r="BI196" s="8">
        <f t="shared" si="51"/>
        <v>3.7441396075707587E-4</v>
      </c>
      <c r="BJ196" s="8">
        <f t="shared" si="51"/>
        <v>4.7208716791109567E-4</v>
      </c>
      <c r="BK196" s="8">
        <f t="shared" si="51"/>
        <v>1.2209150894252475E-3</v>
      </c>
    </row>
    <row r="197" spans="1:63" s="1" customFormat="1" ht="5.0999999999999996" customHeight="1" x14ac:dyDescent="0.2">
      <c r="B197" s="12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</row>
    <row r="198" spans="1:63" s="1" customFormat="1" ht="9.9" customHeight="1" x14ac:dyDescent="0.2">
      <c r="A198" s="3" t="s">
        <v>90</v>
      </c>
      <c r="B198" s="12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</row>
    <row r="199" spans="1:63" s="1" customFormat="1" ht="9.9" customHeight="1" x14ac:dyDescent="0.2">
      <c r="B199" s="10" t="s">
        <v>81</v>
      </c>
      <c r="C199" s="4">
        <v>139</v>
      </c>
      <c r="D199" s="4">
        <v>388</v>
      </c>
      <c r="E199" s="4">
        <v>492</v>
      </c>
      <c r="F199" s="4">
        <v>52713</v>
      </c>
      <c r="G199" s="4">
        <v>130</v>
      </c>
      <c r="H199" s="4">
        <v>110</v>
      </c>
      <c r="I199" s="4">
        <v>65</v>
      </c>
      <c r="J199" s="4">
        <v>148</v>
      </c>
      <c r="K199" s="4">
        <v>10</v>
      </c>
      <c r="L199" s="4">
        <v>37</v>
      </c>
      <c r="M199" s="4">
        <v>125</v>
      </c>
      <c r="N199" s="4">
        <v>7321</v>
      </c>
      <c r="O199" s="4">
        <v>228</v>
      </c>
      <c r="P199" s="4">
        <v>17</v>
      </c>
      <c r="Q199" s="4">
        <v>8187</v>
      </c>
      <c r="R199" s="4">
        <v>99</v>
      </c>
      <c r="S199" s="4">
        <v>44</v>
      </c>
      <c r="T199" s="4">
        <v>327</v>
      </c>
      <c r="U199" s="4">
        <v>55322</v>
      </c>
      <c r="V199" s="4">
        <v>711</v>
      </c>
      <c r="W199" s="4">
        <v>882</v>
      </c>
      <c r="X199" s="4">
        <v>2957</v>
      </c>
      <c r="Y199" s="4">
        <v>338</v>
      </c>
      <c r="Z199" s="4">
        <v>69</v>
      </c>
      <c r="AA199" s="4">
        <v>651</v>
      </c>
      <c r="AB199" s="4">
        <v>9752</v>
      </c>
      <c r="AC199" s="4">
        <v>29</v>
      </c>
      <c r="AD199" s="4">
        <v>197</v>
      </c>
      <c r="AE199" s="4">
        <v>31</v>
      </c>
      <c r="AF199" s="4">
        <v>48528</v>
      </c>
      <c r="AG199" s="4">
        <v>41</v>
      </c>
      <c r="AH199" s="4">
        <v>50</v>
      </c>
      <c r="AI199" s="4">
        <v>1448</v>
      </c>
      <c r="AJ199" s="4">
        <v>804</v>
      </c>
      <c r="AK199" s="4">
        <v>256</v>
      </c>
      <c r="AL199" s="4">
        <v>74</v>
      </c>
      <c r="AM199" s="4">
        <v>145</v>
      </c>
      <c r="AN199" s="4">
        <v>922</v>
      </c>
      <c r="AO199" s="4">
        <v>49</v>
      </c>
      <c r="AP199" s="4">
        <v>41</v>
      </c>
      <c r="AQ199" s="4">
        <v>73</v>
      </c>
      <c r="AR199" s="4">
        <v>20</v>
      </c>
      <c r="AS199" s="4">
        <v>6</v>
      </c>
      <c r="AT199" s="4">
        <v>3</v>
      </c>
      <c r="AU199" s="4">
        <v>16</v>
      </c>
      <c r="AV199" s="4">
        <v>29</v>
      </c>
      <c r="AW199" s="4">
        <v>55</v>
      </c>
      <c r="AX199" s="4">
        <v>32</v>
      </c>
      <c r="AY199" s="4">
        <v>22</v>
      </c>
      <c r="AZ199" s="4">
        <v>19</v>
      </c>
      <c r="BA199" s="4">
        <v>11</v>
      </c>
      <c r="BB199" s="4">
        <v>30</v>
      </c>
      <c r="BC199" s="4">
        <v>21</v>
      </c>
      <c r="BD199" s="4">
        <v>17</v>
      </c>
      <c r="BE199" s="4">
        <v>28</v>
      </c>
      <c r="BF199" s="4">
        <v>376</v>
      </c>
      <c r="BG199" s="4">
        <v>186</v>
      </c>
      <c r="BH199" s="4">
        <v>301</v>
      </c>
      <c r="BI199" s="4">
        <v>411</v>
      </c>
      <c r="BJ199" s="4">
        <v>18</v>
      </c>
      <c r="BK199" s="4">
        <v>79</v>
      </c>
    </row>
    <row r="200" spans="1:63" s="1" customFormat="1" ht="9.9" customHeight="1" x14ac:dyDescent="0.2">
      <c r="B200" s="10" t="s">
        <v>84</v>
      </c>
      <c r="C200" s="4">
        <v>12</v>
      </c>
      <c r="D200" s="4">
        <v>67</v>
      </c>
      <c r="E200" s="4">
        <v>8</v>
      </c>
      <c r="F200" s="4">
        <v>25970</v>
      </c>
      <c r="G200" s="4">
        <v>68</v>
      </c>
      <c r="H200" s="4">
        <v>39</v>
      </c>
      <c r="I200" s="4">
        <v>14</v>
      </c>
      <c r="J200" s="4">
        <v>29</v>
      </c>
      <c r="K200" s="4">
        <v>5</v>
      </c>
      <c r="L200" s="4">
        <v>4</v>
      </c>
      <c r="M200" s="4">
        <v>67</v>
      </c>
      <c r="N200" s="4">
        <v>2670</v>
      </c>
      <c r="O200" s="4">
        <v>68</v>
      </c>
      <c r="P200" s="4">
        <v>13</v>
      </c>
      <c r="Q200" s="4">
        <v>3847</v>
      </c>
      <c r="R200" s="4">
        <v>27</v>
      </c>
      <c r="S200" s="4">
        <v>62</v>
      </c>
      <c r="T200" s="4">
        <v>66</v>
      </c>
      <c r="U200" s="4">
        <v>21366</v>
      </c>
      <c r="V200" s="4">
        <v>556</v>
      </c>
      <c r="W200" s="4">
        <v>494</v>
      </c>
      <c r="X200" s="4">
        <v>928</v>
      </c>
      <c r="Y200" s="4">
        <v>199</v>
      </c>
      <c r="Z200" s="4">
        <v>41</v>
      </c>
      <c r="AA200" s="4">
        <v>87</v>
      </c>
      <c r="AB200" s="4">
        <v>9682</v>
      </c>
      <c r="AC200" s="4">
        <v>12</v>
      </c>
      <c r="AD200" s="4">
        <v>115</v>
      </c>
      <c r="AE200" s="4">
        <v>22</v>
      </c>
      <c r="AF200" s="4">
        <v>39510</v>
      </c>
      <c r="AG200" s="4">
        <v>16</v>
      </c>
      <c r="AH200" s="4">
        <v>60</v>
      </c>
      <c r="AI200" s="4">
        <v>168</v>
      </c>
      <c r="AJ200" s="4">
        <v>130</v>
      </c>
      <c r="AK200" s="4">
        <v>72</v>
      </c>
      <c r="AL200" s="4">
        <v>30</v>
      </c>
      <c r="AM200" s="4">
        <v>72</v>
      </c>
      <c r="AN200" s="4">
        <v>387</v>
      </c>
      <c r="AO200" s="4">
        <v>22</v>
      </c>
      <c r="AP200" s="4">
        <v>64</v>
      </c>
      <c r="AQ200" s="4">
        <v>29</v>
      </c>
      <c r="AR200" s="4">
        <v>16</v>
      </c>
      <c r="AS200" s="4">
        <v>2</v>
      </c>
      <c r="AT200" s="4">
        <v>2</v>
      </c>
      <c r="AU200" s="4">
        <v>2</v>
      </c>
      <c r="AV200" s="4">
        <v>9</v>
      </c>
      <c r="AW200" s="4">
        <v>57</v>
      </c>
      <c r="AX200" s="4">
        <v>41</v>
      </c>
      <c r="AY200" s="4">
        <v>5</v>
      </c>
      <c r="AZ200" s="4">
        <v>7</v>
      </c>
      <c r="BA200" s="4">
        <v>13</v>
      </c>
      <c r="BB200" s="4">
        <v>10</v>
      </c>
      <c r="BC200" s="4">
        <v>11</v>
      </c>
      <c r="BD200" s="4">
        <v>34</v>
      </c>
      <c r="BE200" s="4">
        <v>7</v>
      </c>
      <c r="BF200" s="4">
        <v>16</v>
      </c>
      <c r="BG200" s="4">
        <v>7</v>
      </c>
      <c r="BH200" s="4">
        <v>55</v>
      </c>
      <c r="BI200" s="4">
        <v>50</v>
      </c>
      <c r="BJ200" s="4">
        <v>3</v>
      </c>
      <c r="BK200" s="4">
        <v>19</v>
      </c>
    </row>
    <row r="201" spans="1:63" s="1" customFormat="1" ht="9.9" customHeight="1" x14ac:dyDescent="0.2">
      <c r="A201" s="6" t="s">
        <v>20</v>
      </c>
      <c r="B201" s="10"/>
      <c r="C201" s="4">
        <v>151</v>
      </c>
      <c r="D201" s="4">
        <v>455</v>
      </c>
      <c r="E201" s="4">
        <v>500</v>
      </c>
      <c r="F201" s="4">
        <v>78683</v>
      </c>
      <c r="G201" s="4">
        <v>198</v>
      </c>
      <c r="H201" s="4">
        <v>149</v>
      </c>
      <c r="I201" s="4">
        <v>79</v>
      </c>
      <c r="J201" s="4">
        <v>177</v>
      </c>
      <c r="K201" s="4">
        <v>15</v>
      </c>
      <c r="L201" s="4">
        <v>41</v>
      </c>
      <c r="M201" s="4">
        <v>192</v>
      </c>
      <c r="N201" s="4">
        <v>9991</v>
      </c>
      <c r="O201" s="4">
        <v>296</v>
      </c>
      <c r="P201" s="4">
        <v>30</v>
      </c>
      <c r="Q201" s="4">
        <v>12034</v>
      </c>
      <c r="R201" s="4">
        <v>126</v>
      </c>
      <c r="S201" s="4">
        <v>106</v>
      </c>
      <c r="T201" s="4">
        <v>393</v>
      </c>
      <c r="U201" s="4">
        <v>76688</v>
      </c>
      <c r="V201" s="4">
        <v>1267</v>
      </c>
      <c r="W201" s="4">
        <v>1376</v>
      </c>
      <c r="X201" s="4">
        <v>3885</v>
      </c>
      <c r="Y201" s="4">
        <v>537</v>
      </c>
      <c r="Z201" s="4">
        <v>110</v>
      </c>
      <c r="AA201" s="4">
        <v>738</v>
      </c>
      <c r="AB201" s="4">
        <v>19434</v>
      </c>
      <c r="AC201" s="4">
        <v>41</v>
      </c>
      <c r="AD201" s="4">
        <v>312</v>
      </c>
      <c r="AE201" s="4">
        <v>53</v>
      </c>
      <c r="AF201" s="4">
        <v>88038</v>
      </c>
      <c r="AG201" s="4">
        <v>57</v>
      </c>
      <c r="AH201" s="4">
        <v>110</v>
      </c>
      <c r="AI201" s="4">
        <v>1616</v>
      </c>
      <c r="AJ201" s="4">
        <v>934</v>
      </c>
      <c r="AK201" s="4">
        <v>328</v>
      </c>
      <c r="AL201" s="4">
        <v>104</v>
      </c>
      <c r="AM201" s="4">
        <v>217</v>
      </c>
      <c r="AN201" s="4">
        <v>1309</v>
      </c>
      <c r="AO201" s="4">
        <v>71</v>
      </c>
      <c r="AP201" s="4">
        <v>105</v>
      </c>
      <c r="AQ201" s="4">
        <v>102</v>
      </c>
      <c r="AR201" s="4">
        <v>36</v>
      </c>
      <c r="AS201" s="4">
        <v>8</v>
      </c>
      <c r="AT201" s="4">
        <v>5</v>
      </c>
      <c r="AU201" s="4">
        <v>18</v>
      </c>
      <c r="AV201" s="4">
        <v>38</v>
      </c>
      <c r="AW201" s="4">
        <v>112</v>
      </c>
      <c r="AX201" s="4">
        <v>73</v>
      </c>
      <c r="AY201" s="4">
        <v>27</v>
      </c>
      <c r="AZ201" s="4">
        <v>26</v>
      </c>
      <c r="BA201" s="4">
        <v>24</v>
      </c>
      <c r="BB201" s="4">
        <v>40</v>
      </c>
      <c r="BC201" s="4">
        <v>32</v>
      </c>
      <c r="BD201" s="4">
        <v>51</v>
      </c>
      <c r="BE201" s="4">
        <v>35</v>
      </c>
      <c r="BF201" s="4">
        <v>392</v>
      </c>
      <c r="BG201" s="4">
        <v>193</v>
      </c>
      <c r="BH201" s="4">
        <v>356</v>
      </c>
      <c r="BI201" s="4">
        <v>461</v>
      </c>
      <c r="BJ201" s="4">
        <v>21</v>
      </c>
      <c r="BK201" s="4">
        <v>98</v>
      </c>
    </row>
    <row r="202" spans="1:63" s="7" customFormat="1" ht="9.9" customHeight="1" x14ac:dyDescent="0.2">
      <c r="B202" s="11" t="s">
        <v>21</v>
      </c>
      <c r="C202" s="8">
        <f t="shared" ref="C202:AH202" si="52">C201/ 303234</f>
        <v>4.9796526774702047E-4</v>
      </c>
      <c r="D202" s="8">
        <f t="shared" si="52"/>
        <v>1.5004913697012868E-3</v>
      </c>
      <c r="E202" s="8">
        <f t="shared" si="52"/>
        <v>1.6488916150563591E-3</v>
      </c>
      <c r="F202" s="8">
        <f t="shared" si="52"/>
        <v>0.25947947789495901</v>
      </c>
      <c r="G202" s="8">
        <f t="shared" si="52"/>
        <v>6.5296107956231818E-4</v>
      </c>
      <c r="H202" s="8">
        <f t="shared" si="52"/>
        <v>4.9136970128679498E-4</v>
      </c>
      <c r="I202" s="8">
        <f t="shared" si="52"/>
        <v>2.6052487517890476E-4</v>
      </c>
      <c r="J202" s="8">
        <f t="shared" si="52"/>
        <v>5.8370763172995116E-4</v>
      </c>
      <c r="K202" s="8">
        <f t="shared" si="52"/>
        <v>4.9466748451690771E-5</v>
      </c>
      <c r="L202" s="8">
        <f t="shared" si="52"/>
        <v>1.3520911243462144E-4</v>
      </c>
      <c r="M202" s="8">
        <f t="shared" si="52"/>
        <v>6.3317438018164194E-4</v>
      </c>
      <c r="N202" s="8">
        <f t="shared" si="52"/>
        <v>3.2948152252056169E-2</v>
      </c>
      <c r="O202" s="8">
        <f t="shared" si="52"/>
        <v>9.7614383611336459E-4</v>
      </c>
      <c r="P202" s="8">
        <f t="shared" si="52"/>
        <v>9.8933496903381543E-5</v>
      </c>
      <c r="Q202" s="8">
        <f t="shared" si="52"/>
        <v>3.9685523391176453E-2</v>
      </c>
      <c r="R202" s="8">
        <f t="shared" si="52"/>
        <v>4.1552068699420247E-4</v>
      </c>
      <c r="S202" s="8">
        <f t="shared" si="52"/>
        <v>3.4956502239194814E-4</v>
      </c>
      <c r="T202" s="8">
        <f t="shared" si="52"/>
        <v>1.2960288094342983E-3</v>
      </c>
      <c r="U202" s="8">
        <f t="shared" si="52"/>
        <v>0.25290040035088412</v>
      </c>
      <c r="V202" s="8">
        <f t="shared" si="52"/>
        <v>4.178291352552814E-3</v>
      </c>
      <c r="W202" s="8">
        <f t="shared" si="52"/>
        <v>4.5377497246351E-3</v>
      </c>
      <c r="X202" s="8">
        <f t="shared" si="52"/>
        <v>1.281188784898791E-2</v>
      </c>
      <c r="Y202" s="8">
        <f t="shared" si="52"/>
        <v>1.7709095945705297E-3</v>
      </c>
      <c r="Z202" s="8">
        <f t="shared" si="52"/>
        <v>3.62756155312399E-4</v>
      </c>
      <c r="AA202" s="8">
        <f t="shared" si="52"/>
        <v>2.4337640238231862E-3</v>
      </c>
      <c r="AB202" s="8">
        <f t="shared" si="52"/>
        <v>6.4089119294010566E-2</v>
      </c>
      <c r="AC202" s="8">
        <f t="shared" si="52"/>
        <v>1.3520911243462144E-4</v>
      </c>
      <c r="AD202" s="8">
        <f t="shared" si="52"/>
        <v>1.0289083677951681E-3</v>
      </c>
      <c r="AE202" s="8">
        <f t="shared" si="52"/>
        <v>1.7478251119597407E-4</v>
      </c>
      <c r="AF202" s="8">
        <f t="shared" si="52"/>
        <v>0.2903302400126635</v>
      </c>
      <c r="AG202" s="8">
        <f t="shared" si="52"/>
        <v>1.8797364411642494E-4</v>
      </c>
      <c r="AH202" s="8">
        <f t="shared" si="52"/>
        <v>3.62756155312399E-4</v>
      </c>
      <c r="AI202" s="8">
        <f t="shared" ref="AI202:BK202" si="53">AI201/ 303234</f>
        <v>5.3292176998621524E-3</v>
      </c>
      <c r="AJ202" s="8">
        <f t="shared" si="53"/>
        <v>3.080129536925279E-3</v>
      </c>
      <c r="AK202" s="8">
        <f t="shared" si="53"/>
        <v>1.0816728994769715E-3</v>
      </c>
      <c r="AL202" s="8">
        <f t="shared" si="53"/>
        <v>3.429694559317227E-4</v>
      </c>
      <c r="AM202" s="8">
        <f t="shared" si="53"/>
        <v>7.1561896093445983E-4</v>
      </c>
      <c r="AN202" s="8">
        <f t="shared" si="53"/>
        <v>4.3167982482175482E-3</v>
      </c>
      <c r="AO202" s="8">
        <f t="shared" si="53"/>
        <v>2.34142609338003E-4</v>
      </c>
      <c r="AP202" s="8">
        <f t="shared" si="53"/>
        <v>3.4626723916183539E-4</v>
      </c>
      <c r="AQ202" s="8">
        <f t="shared" si="53"/>
        <v>3.3637388947149727E-4</v>
      </c>
      <c r="AR202" s="8">
        <f t="shared" si="53"/>
        <v>1.1872019628405786E-4</v>
      </c>
      <c r="AS202" s="8">
        <f t="shared" si="53"/>
        <v>2.6382265840901747E-5</v>
      </c>
      <c r="AT202" s="8">
        <f t="shared" si="53"/>
        <v>1.648891615056359E-5</v>
      </c>
      <c r="AU202" s="8">
        <f t="shared" si="53"/>
        <v>5.9360098142028928E-5</v>
      </c>
      <c r="AV202" s="8">
        <f t="shared" si="53"/>
        <v>1.2531576274428329E-4</v>
      </c>
      <c r="AW202" s="8">
        <f t="shared" si="53"/>
        <v>3.6935172177262444E-4</v>
      </c>
      <c r="AX202" s="8">
        <f t="shared" si="53"/>
        <v>2.4073817579822843E-4</v>
      </c>
      <c r="AY202" s="8">
        <f t="shared" si="53"/>
        <v>8.9040147213043393E-5</v>
      </c>
      <c r="AZ202" s="8">
        <f t="shared" si="53"/>
        <v>8.5742363982930676E-5</v>
      </c>
      <c r="BA202" s="8">
        <f t="shared" si="53"/>
        <v>7.9146797522705242E-5</v>
      </c>
      <c r="BB202" s="8">
        <f t="shared" si="53"/>
        <v>1.3191132920450872E-4</v>
      </c>
      <c r="BC202" s="8">
        <f t="shared" si="53"/>
        <v>1.0552906336360699E-4</v>
      </c>
      <c r="BD202" s="8">
        <f t="shared" si="53"/>
        <v>1.6818694473574863E-4</v>
      </c>
      <c r="BE202" s="8">
        <f t="shared" si="53"/>
        <v>1.1542241305394514E-4</v>
      </c>
      <c r="BF202" s="8">
        <f t="shared" si="53"/>
        <v>1.2927310262041856E-3</v>
      </c>
      <c r="BG202" s="8">
        <f t="shared" si="53"/>
        <v>6.3647216341175463E-4</v>
      </c>
      <c r="BH202" s="8">
        <f t="shared" si="53"/>
        <v>1.1740108299201277E-3</v>
      </c>
      <c r="BI202" s="8">
        <f t="shared" si="53"/>
        <v>1.5202780690819631E-3</v>
      </c>
      <c r="BJ202" s="8">
        <f t="shared" si="53"/>
        <v>6.9253447832367079E-5</v>
      </c>
      <c r="BK202" s="8">
        <f t="shared" si="53"/>
        <v>3.231827565510464E-4</v>
      </c>
    </row>
    <row r="203" spans="1:63" s="1" customFormat="1" ht="5.0999999999999996" customHeight="1" x14ac:dyDescent="0.2">
      <c r="B203" s="12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</row>
    <row r="204" spans="1:63" s="1" customFormat="1" ht="9.9" customHeight="1" x14ac:dyDescent="0.2">
      <c r="A204" s="3" t="s">
        <v>91</v>
      </c>
      <c r="B204" s="12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</row>
    <row r="205" spans="1:63" s="1" customFormat="1" ht="9.9" customHeight="1" x14ac:dyDescent="0.2">
      <c r="B205" s="10" t="s">
        <v>81</v>
      </c>
      <c r="C205" s="4">
        <v>82</v>
      </c>
      <c r="D205" s="4">
        <v>167</v>
      </c>
      <c r="E205" s="4">
        <v>21</v>
      </c>
      <c r="F205" s="4">
        <v>69280</v>
      </c>
      <c r="G205" s="4">
        <v>220</v>
      </c>
      <c r="H205" s="4">
        <v>128</v>
      </c>
      <c r="I205" s="4">
        <v>710</v>
      </c>
      <c r="J205" s="4">
        <v>102</v>
      </c>
      <c r="K205" s="4">
        <v>27</v>
      </c>
      <c r="L205" s="4">
        <v>618</v>
      </c>
      <c r="M205" s="4">
        <v>133</v>
      </c>
      <c r="N205" s="4">
        <v>7237</v>
      </c>
      <c r="O205" s="4">
        <v>2111</v>
      </c>
      <c r="P205" s="4">
        <v>108</v>
      </c>
      <c r="Q205" s="4">
        <v>10455</v>
      </c>
      <c r="R205" s="4">
        <v>119</v>
      </c>
      <c r="S205" s="4">
        <v>39</v>
      </c>
      <c r="T205" s="4">
        <v>29</v>
      </c>
      <c r="U205" s="4">
        <v>66674</v>
      </c>
      <c r="V205" s="4">
        <v>383</v>
      </c>
      <c r="W205" s="4">
        <v>3160</v>
      </c>
      <c r="X205" s="4">
        <v>9590</v>
      </c>
      <c r="Y205" s="4">
        <v>538</v>
      </c>
      <c r="Z205" s="4">
        <v>114</v>
      </c>
      <c r="AA205" s="4">
        <v>28</v>
      </c>
      <c r="AB205" s="4">
        <v>6003</v>
      </c>
      <c r="AC205" s="4">
        <v>26</v>
      </c>
      <c r="AD205" s="4">
        <v>230</v>
      </c>
      <c r="AE205" s="4">
        <v>66</v>
      </c>
      <c r="AF205" s="4">
        <v>23252</v>
      </c>
      <c r="AG205" s="4">
        <v>89</v>
      </c>
      <c r="AH205" s="4">
        <v>56</v>
      </c>
      <c r="AI205" s="4">
        <v>223</v>
      </c>
      <c r="AJ205" s="4">
        <v>63</v>
      </c>
      <c r="AK205" s="4">
        <v>662</v>
      </c>
      <c r="AL205" s="4">
        <v>218</v>
      </c>
      <c r="AM205" s="4">
        <v>241</v>
      </c>
      <c r="AN205" s="4">
        <v>1592</v>
      </c>
      <c r="AO205" s="4">
        <v>55</v>
      </c>
      <c r="AP205" s="4">
        <v>60</v>
      </c>
      <c r="AQ205" s="4">
        <v>60</v>
      </c>
      <c r="AR205" s="4">
        <v>38</v>
      </c>
      <c r="AS205" s="4">
        <v>4</v>
      </c>
      <c r="AT205" s="4">
        <v>9</v>
      </c>
      <c r="AU205" s="4">
        <v>14</v>
      </c>
      <c r="AV205" s="4">
        <v>39</v>
      </c>
      <c r="AW205" s="4">
        <v>40</v>
      </c>
      <c r="AX205" s="4">
        <v>14</v>
      </c>
      <c r="AY205" s="4">
        <v>264</v>
      </c>
      <c r="AZ205" s="4">
        <v>191</v>
      </c>
      <c r="BA205" s="4">
        <v>57</v>
      </c>
      <c r="BB205" s="4">
        <v>87</v>
      </c>
      <c r="BC205" s="4">
        <v>31</v>
      </c>
      <c r="BD205" s="4">
        <v>18</v>
      </c>
      <c r="BE205" s="4">
        <v>382</v>
      </c>
      <c r="BF205" s="4">
        <v>18</v>
      </c>
      <c r="BG205" s="4">
        <v>14</v>
      </c>
      <c r="BH205" s="4">
        <v>56</v>
      </c>
      <c r="BI205" s="4">
        <v>54</v>
      </c>
      <c r="BJ205" s="4">
        <v>123</v>
      </c>
      <c r="BK205" s="4">
        <v>106</v>
      </c>
    </row>
    <row r="206" spans="1:63" s="1" customFormat="1" ht="9.9" customHeight="1" x14ac:dyDescent="0.2">
      <c r="A206" s="6" t="s">
        <v>20</v>
      </c>
      <c r="B206" s="10"/>
      <c r="C206" s="4">
        <v>82</v>
      </c>
      <c r="D206" s="4">
        <v>167</v>
      </c>
      <c r="E206" s="4">
        <v>21</v>
      </c>
      <c r="F206" s="4">
        <v>69280</v>
      </c>
      <c r="G206" s="4">
        <v>220</v>
      </c>
      <c r="H206" s="4">
        <v>128</v>
      </c>
      <c r="I206" s="4">
        <v>710</v>
      </c>
      <c r="J206" s="4">
        <v>102</v>
      </c>
      <c r="K206" s="4">
        <v>27</v>
      </c>
      <c r="L206" s="4">
        <v>618</v>
      </c>
      <c r="M206" s="4">
        <v>133</v>
      </c>
      <c r="N206" s="4">
        <v>7237</v>
      </c>
      <c r="O206" s="4">
        <v>2111</v>
      </c>
      <c r="P206" s="4">
        <v>108</v>
      </c>
      <c r="Q206" s="4">
        <v>10455</v>
      </c>
      <c r="R206" s="4">
        <v>119</v>
      </c>
      <c r="S206" s="4">
        <v>39</v>
      </c>
      <c r="T206" s="4">
        <v>29</v>
      </c>
      <c r="U206" s="4">
        <v>66674</v>
      </c>
      <c r="V206" s="4">
        <v>383</v>
      </c>
      <c r="W206" s="4">
        <v>3160</v>
      </c>
      <c r="X206" s="4">
        <v>9590</v>
      </c>
      <c r="Y206" s="4">
        <v>538</v>
      </c>
      <c r="Z206" s="4">
        <v>114</v>
      </c>
      <c r="AA206" s="4">
        <v>28</v>
      </c>
      <c r="AB206" s="4">
        <v>6003</v>
      </c>
      <c r="AC206" s="4">
        <v>26</v>
      </c>
      <c r="AD206" s="4">
        <v>230</v>
      </c>
      <c r="AE206" s="4">
        <v>66</v>
      </c>
      <c r="AF206" s="4">
        <v>23252</v>
      </c>
      <c r="AG206" s="4">
        <v>89</v>
      </c>
      <c r="AH206" s="4">
        <v>56</v>
      </c>
      <c r="AI206" s="4">
        <v>223</v>
      </c>
      <c r="AJ206" s="4">
        <v>63</v>
      </c>
      <c r="AK206" s="4">
        <v>662</v>
      </c>
      <c r="AL206" s="4">
        <v>218</v>
      </c>
      <c r="AM206" s="4">
        <v>241</v>
      </c>
      <c r="AN206" s="4">
        <v>1592</v>
      </c>
      <c r="AO206" s="4">
        <v>55</v>
      </c>
      <c r="AP206" s="4">
        <v>60</v>
      </c>
      <c r="AQ206" s="4">
        <v>60</v>
      </c>
      <c r="AR206" s="4">
        <v>38</v>
      </c>
      <c r="AS206" s="4">
        <v>4</v>
      </c>
      <c r="AT206" s="4">
        <v>9</v>
      </c>
      <c r="AU206" s="4">
        <v>14</v>
      </c>
      <c r="AV206" s="4">
        <v>39</v>
      </c>
      <c r="AW206" s="4">
        <v>40</v>
      </c>
      <c r="AX206" s="4">
        <v>14</v>
      </c>
      <c r="AY206" s="4">
        <v>264</v>
      </c>
      <c r="AZ206" s="4">
        <v>191</v>
      </c>
      <c r="BA206" s="4">
        <v>57</v>
      </c>
      <c r="BB206" s="4">
        <v>87</v>
      </c>
      <c r="BC206" s="4">
        <v>31</v>
      </c>
      <c r="BD206" s="4">
        <v>18</v>
      </c>
      <c r="BE206" s="4">
        <v>382</v>
      </c>
      <c r="BF206" s="4">
        <v>18</v>
      </c>
      <c r="BG206" s="4">
        <v>14</v>
      </c>
      <c r="BH206" s="4">
        <v>56</v>
      </c>
      <c r="BI206" s="4">
        <v>54</v>
      </c>
      <c r="BJ206" s="4">
        <v>123</v>
      </c>
      <c r="BK206" s="4">
        <v>106</v>
      </c>
    </row>
    <row r="207" spans="1:63" s="7" customFormat="1" ht="9.9" customHeight="1" x14ac:dyDescent="0.2">
      <c r="B207" s="11" t="s">
        <v>21</v>
      </c>
      <c r="C207" s="8">
        <f t="shared" ref="C207:AH207" si="54">C206/ 206528</f>
        <v>3.9704059497985746E-4</v>
      </c>
      <c r="D207" s="8">
        <f t="shared" si="54"/>
        <v>8.0860706538580726E-4</v>
      </c>
      <c r="E207" s="8">
        <f t="shared" si="54"/>
        <v>1.0168112798264642E-4</v>
      </c>
      <c r="F207" s="8">
        <f t="shared" si="54"/>
        <v>0.33545088317322591</v>
      </c>
      <c r="G207" s="8">
        <f t="shared" si="54"/>
        <v>1.0652308645801053E-3</v>
      </c>
      <c r="H207" s="8">
        <f t="shared" si="54"/>
        <v>6.1977068484660679E-4</v>
      </c>
      <c r="I207" s="8">
        <f t="shared" si="54"/>
        <v>3.4377905175085217E-3</v>
      </c>
      <c r="J207" s="8">
        <f t="shared" si="54"/>
        <v>4.9387976448713974E-4</v>
      </c>
      <c r="K207" s="8">
        <f t="shared" si="54"/>
        <v>1.307328788348311E-4</v>
      </c>
      <c r="L207" s="8">
        <f t="shared" si="54"/>
        <v>2.9923303377750233E-3</v>
      </c>
      <c r="M207" s="8">
        <f t="shared" si="54"/>
        <v>6.4398047722342739E-4</v>
      </c>
      <c r="N207" s="8">
        <f t="shared" si="54"/>
        <v>3.5041253486210101E-2</v>
      </c>
      <c r="O207" s="8">
        <f t="shared" si="54"/>
        <v>1.0221374341493648E-2</v>
      </c>
      <c r="P207" s="8">
        <f t="shared" si="54"/>
        <v>5.2293151533932441E-4</v>
      </c>
      <c r="Q207" s="8">
        <f t="shared" si="54"/>
        <v>5.0622675859931826E-2</v>
      </c>
      <c r="R207" s="8">
        <f t="shared" si="54"/>
        <v>5.7619305856832967E-4</v>
      </c>
      <c r="S207" s="8">
        <f t="shared" si="54"/>
        <v>1.888363805392005E-4</v>
      </c>
      <c r="T207" s="8">
        <f t="shared" si="54"/>
        <v>1.4041679578555933E-4</v>
      </c>
      <c r="U207" s="8">
        <f t="shared" si="54"/>
        <v>0.32283273938642704</v>
      </c>
      <c r="V207" s="8">
        <f t="shared" si="54"/>
        <v>1.8544700960644561E-3</v>
      </c>
      <c r="W207" s="8">
        <f t="shared" si="54"/>
        <v>1.5300588782150605E-2</v>
      </c>
      <c r="X207" s="8">
        <f t="shared" si="54"/>
        <v>4.6434381778741866E-2</v>
      </c>
      <c r="Y207" s="8">
        <f t="shared" si="54"/>
        <v>2.6049736597458942E-3</v>
      </c>
      <c r="Z207" s="8">
        <f t="shared" si="54"/>
        <v>5.5198326619150919E-4</v>
      </c>
      <c r="AA207" s="8">
        <f t="shared" si="54"/>
        <v>1.3557483731019523E-4</v>
      </c>
      <c r="AB207" s="8">
        <f t="shared" si="54"/>
        <v>2.9066276727610783E-2</v>
      </c>
      <c r="AC207" s="8">
        <f t="shared" si="54"/>
        <v>1.25890920359467E-4</v>
      </c>
      <c r="AD207" s="8">
        <f t="shared" si="54"/>
        <v>1.1136504493337465E-3</v>
      </c>
      <c r="AE207" s="8">
        <f t="shared" si="54"/>
        <v>3.195692593740316E-4</v>
      </c>
      <c r="AF207" s="8">
        <f t="shared" si="54"/>
        <v>0.11258521846916641</v>
      </c>
      <c r="AG207" s="8">
        <f t="shared" si="54"/>
        <v>4.3093430430740626E-4</v>
      </c>
      <c r="AH207" s="8">
        <f t="shared" si="54"/>
        <v>2.7114967462039046E-4</v>
      </c>
      <c r="AI207" s="8">
        <f t="shared" ref="AI207:BK207" si="55">AI206/ 206528</f>
        <v>1.0797567400061977E-3</v>
      </c>
      <c r="AJ207" s="8">
        <f t="shared" si="55"/>
        <v>3.0504338394793926E-4</v>
      </c>
      <c r="AK207" s="8">
        <f t="shared" si="55"/>
        <v>3.2053765106910444E-3</v>
      </c>
      <c r="AL207" s="8">
        <f t="shared" si="55"/>
        <v>1.0555469476293772E-3</v>
      </c>
      <c r="AM207" s="8">
        <f t="shared" si="55"/>
        <v>1.1669119925627517E-3</v>
      </c>
      <c r="AN207" s="8">
        <f t="shared" si="55"/>
        <v>7.7083978927796719E-3</v>
      </c>
      <c r="AO207" s="8">
        <f t="shared" si="55"/>
        <v>2.6630771614502633E-4</v>
      </c>
      <c r="AP207" s="8">
        <f t="shared" si="55"/>
        <v>2.9051750852184693E-4</v>
      </c>
      <c r="AQ207" s="8">
        <f t="shared" si="55"/>
        <v>2.9051750852184693E-4</v>
      </c>
      <c r="AR207" s="8">
        <f t="shared" si="55"/>
        <v>1.8399442206383637E-4</v>
      </c>
      <c r="AS207" s="8">
        <f t="shared" si="55"/>
        <v>1.9367833901456462E-5</v>
      </c>
      <c r="AT207" s="8">
        <f t="shared" si="55"/>
        <v>4.3577626278277041E-5</v>
      </c>
      <c r="AU207" s="8">
        <f t="shared" si="55"/>
        <v>6.7787418655097616E-5</v>
      </c>
      <c r="AV207" s="8">
        <f t="shared" si="55"/>
        <v>1.888363805392005E-4</v>
      </c>
      <c r="AW207" s="8">
        <f t="shared" si="55"/>
        <v>1.936783390145646E-4</v>
      </c>
      <c r="AX207" s="8">
        <f t="shared" si="55"/>
        <v>6.7787418655097616E-5</v>
      </c>
      <c r="AY207" s="8">
        <f t="shared" si="55"/>
        <v>1.2782770374961264E-3</v>
      </c>
      <c r="AZ207" s="8">
        <f t="shared" si="55"/>
        <v>9.2481406879454605E-4</v>
      </c>
      <c r="BA207" s="8">
        <f t="shared" si="55"/>
        <v>2.7599163309575459E-4</v>
      </c>
      <c r="BB207" s="8">
        <f t="shared" si="55"/>
        <v>4.21250387356678E-4</v>
      </c>
      <c r="BC207" s="8">
        <f t="shared" si="55"/>
        <v>1.5010071273628757E-4</v>
      </c>
      <c r="BD207" s="8">
        <f t="shared" si="55"/>
        <v>8.7155252556554081E-5</v>
      </c>
      <c r="BE207" s="8">
        <f t="shared" si="55"/>
        <v>1.8496281375890921E-3</v>
      </c>
      <c r="BF207" s="8">
        <f t="shared" si="55"/>
        <v>8.7155252556554081E-5</v>
      </c>
      <c r="BG207" s="8">
        <f t="shared" si="55"/>
        <v>6.7787418655097616E-5</v>
      </c>
      <c r="BH207" s="8">
        <f t="shared" si="55"/>
        <v>2.7114967462039046E-4</v>
      </c>
      <c r="BI207" s="8">
        <f t="shared" si="55"/>
        <v>2.614657576696622E-4</v>
      </c>
      <c r="BJ207" s="8">
        <f t="shared" si="55"/>
        <v>5.9556089246978619E-4</v>
      </c>
      <c r="BK207" s="8">
        <f t="shared" si="55"/>
        <v>5.1324759838859626E-4</v>
      </c>
    </row>
    <row r="208" spans="1:63" s="1" customFormat="1" ht="5.0999999999999996" customHeight="1" x14ac:dyDescent="0.2">
      <c r="B208" s="12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</row>
    <row r="209" spans="1:63" s="1" customFormat="1" ht="9.9" customHeight="1" x14ac:dyDescent="0.2">
      <c r="A209" s="3" t="s">
        <v>92</v>
      </c>
      <c r="B209" s="12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</row>
    <row r="210" spans="1:63" s="1" customFormat="1" ht="9.9" customHeight="1" x14ac:dyDescent="0.2">
      <c r="B210" s="10" t="s">
        <v>77</v>
      </c>
      <c r="C210" s="4">
        <v>97</v>
      </c>
      <c r="D210" s="4">
        <v>237</v>
      </c>
      <c r="E210" s="4">
        <v>310</v>
      </c>
      <c r="F210" s="4">
        <v>46952</v>
      </c>
      <c r="G210" s="4">
        <v>310</v>
      </c>
      <c r="H210" s="4">
        <v>71</v>
      </c>
      <c r="I210" s="4">
        <v>85</v>
      </c>
      <c r="J210" s="4">
        <v>165</v>
      </c>
      <c r="K210" s="4">
        <v>24</v>
      </c>
      <c r="L210" s="4">
        <v>35</v>
      </c>
      <c r="M210" s="4">
        <v>79</v>
      </c>
      <c r="N210" s="4">
        <v>2933</v>
      </c>
      <c r="O210" s="4">
        <v>573</v>
      </c>
      <c r="P210" s="4">
        <v>28</v>
      </c>
      <c r="Q210" s="4">
        <v>4605</v>
      </c>
      <c r="R210" s="4">
        <v>20</v>
      </c>
      <c r="S210" s="4">
        <v>49</v>
      </c>
      <c r="T210" s="4">
        <v>46</v>
      </c>
      <c r="U210" s="4">
        <v>27481</v>
      </c>
      <c r="V210" s="4">
        <v>377</v>
      </c>
      <c r="W210" s="4">
        <v>1278</v>
      </c>
      <c r="X210" s="4">
        <v>3254</v>
      </c>
      <c r="Y210" s="4">
        <v>392</v>
      </c>
      <c r="Z210" s="4">
        <v>90</v>
      </c>
      <c r="AA210" s="4">
        <v>126</v>
      </c>
      <c r="AB210" s="4">
        <v>27155</v>
      </c>
      <c r="AC210" s="4">
        <v>22</v>
      </c>
      <c r="AD210" s="4">
        <v>201</v>
      </c>
      <c r="AE210" s="4">
        <v>92</v>
      </c>
      <c r="AF210" s="4">
        <v>28655</v>
      </c>
      <c r="AG210" s="4">
        <v>49</v>
      </c>
      <c r="AH210" s="4">
        <v>97</v>
      </c>
      <c r="AI210" s="4">
        <v>290</v>
      </c>
      <c r="AJ210" s="4">
        <v>221</v>
      </c>
      <c r="AK210" s="4">
        <v>152</v>
      </c>
      <c r="AL210" s="4">
        <v>63</v>
      </c>
      <c r="AM210" s="4">
        <v>135</v>
      </c>
      <c r="AN210" s="4">
        <v>1278</v>
      </c>
      <c r="AO210" s="4">
        <v>50</v>
      </c>
      <c r="AP210" s="4">
        <v>104</v>
      </c>
      <c r="AQ210" s="4">
        <v>55</v>
      </c>
      <c r="AR210" s="4">
        <v>30</v>
      </c>
      <c r="AS210" s="4">
        <v>3</v>
      </c>
      <c r="AT210" s="4">
        <v>3</v>
      </c>
      <c r="AU210" s="4">
        <v>4</v>
      </c>
      <c r="AV210" s="4">
        <v>49</v>
      </c>
      <c r="AW210" s="4">
        <v>67</v>
      </c>
      <c r="AX210" s="4">
        <v>23</v>
      </c>
      <c r="AY210" s="4">
        <v>25</v>
      </c>
      <c r="AZ210" s="4">
        <v>15</v>
      </c>
      <c r="BA210" s="4">
        <v>31</v>
      </c>
      <c r="BB210" s="4">
        <v>37</v>
      </c>
      <c r="BC210" s="4">
        <v>28</v>
      </c>
      <c r="BD210" s="4">
        <v>34</v>
      </c>
      <c r="BE210" s="4">
        <v>47</v>
      </c>
      <c r="BF210" s="4">
        <v>22</v>
      </c>
      <c r="BG210" s="4">
        <v>22</v>
      </c>
      <c r="BH210" s="4">
        <v>221</v>
      </c>
      <c r="BI210" s="4">
        <v>90</v>
      </c>
      <c r="BJ210" s="4">
        <v>14</v>
      </c>
      <c r="BK210" s="4">
        <v>115</v>
      </c>
    </row>
    <row r="211" spans="1:63" s="1" customFormat="1" ht="9.9" customHeight="1" x14ac:dyDescent="0.2">
      <c r="A211" s="6" t="s">
        <v>20</v>
      </c>
      <c r="B211" s="10"/>
      <c r="C211" s="4">
        <v>97</v>
      </c>
      <c r="D211" s="4">
        <v>237</v>
      </c>
      <c r="E211" s="4">
        <v>310</v>
      </c>
      <c r="F211" s="4">
        <v>46952</v>
      </c>
      <c r="G211" s="4">
        <v>310</v>
      </c>
      <c r="H211" s="4">
        <v>71</v>
      </c>
      <c r="I211" s="4">
        <v>85</v>
      </c>
      <c r="J211" s="4">
        <v>165</v>
      </c>
      <c r="K211" s="4">
        <v>24</v>
      </c>
      <c r="L211" s="4">
        <v>35</v>
      </c>
      <c r="M211" s="4">
        <v>79</v>
      </c>
      <c r="N211" s="4">
        <v>2933</v>
      </c>
      <c r="O211" s="4">
        <v>573</v>
      </c>
      <c r="P211" s="4">
        <v>28</v>
      </c>
      <c r="Q211" s="4">
        <v>4605</v>
      </c>
      <c r="R211" s="4">
        <v>20</v>
      </c>
      <c r="S211" s="4">
        <v>49</v>
      </c>
      <c r="T211" s="4">
        <v>46</v>
      </c>
      <c r="U211" s="4">
        <v>27481</v>
      </c>
      <c r="V211" s="4">
        <v>377</v>
      </c>
      <c r="W211" s="4">
        <v>1278</v>
      </c>
      <c r="X211" s="4">
        <v>3254</v>
      </c>
      <c r="Y211" s="4">
        <v>392</v>
      </c>
      <c r="Z211" s="4">
        <v>90</v>
      </c>
      <c r="AA211" s="4">
        <v>126</v>
      </c>
      <c r="AB211" s="4">
        <v>27155</v>
      </c>
      <c r="AC211" s="4">
        <v>22</v>
      </c>
      <c r="AD211" s="4">
        <v>201</v>
      </c>
      <c r="AE211" s="4">
        <v>92</v>
      </c>
      <c r="AF211" s="4">
        <v>28655</v>
      </c>
      <c r="AG211" s="4">
        <v>49</v>
      </c>
      <c r="AH211" s="4">
        <v>97</v>
      </c>
      <c r="AI211" s="4">
        <v>290</v>
      </c>
      <c r="AJ211" s="4">
        <v>221</v>
      </c>
      <c r="AK211" s="4">
        <v>152</v>
      </c>
      <c r="AL211" s="4">
        <v>63</v>
      </c>
      <c r="AM211" s="4">
        <v>135</v>
      </c>
      <c r="AN211" s="4">
        <v>1278</v>
      </c>
      <c r="AO211" s="4">
        <v>50</v>
      </c>
      <c r="AP211" s="4">
        <v>104</v>
      </c>
      <c r="AQ211" s="4">
        <v>55</v>
      </c>
      <c r="AR211" s="4">
        <v>30</v>
      </c>
      <c r="AS211" s="4">
        <v>3</v>
      </c>
      <c r="AT211" s="4">
        <v>3</v>
      </c>
      <c r="AU211" s="4">
        <v>4</v>
      </c>
      <c r="AV211" s="4">
        <v>49</v>
      </c>
      <c r="AW211" s="4">
        <v>67</v>
      </c>
      <c r="AX211" s="4">
        <v>23</v>
      </c>
      <c r="AY211" s="4">
        <v>25</v>
      </c>
      <c r="AZ211" s="4">
        <v>15</v>
      </c>
      <c r="BA211" s="4">
        <v>31</v>
      </c>
      <c r="BB211" s="4">
        <v>37</v>
      </c>
      <c r="BC211" s="4">
        <v>28</v>
      </c>
      <c r="BD211" s="4">
        <v>34</v>
      </c>
      <c r="BE211" s="4">
        <v>47</v>
      </c>
      <c r="BF211" s="4">
        <v>22</v>
      </c>
      <c r="BG211" s="4">
        <v>22</v>
      </c>
      <c r="BH211" s="4">
        <v>221</v>
      </c>
      <c r="BI211" s="4">
        <v>90</v>
      </c>
      <c r="BJ211" s="4">
        <v>14</v>
      </c>
      <c r="BK211" s="4">
        <v>115</v>
      </c>
    </row>
    <row r="212" spans="1:63" s="7" customFormat="1" ht="9.9" customHeight="1" x14ac:dyDescent="0.2">
      <c r="B212" s="11" t="s">
        <v>21</v>
      </c>
      <c r="C212" s="8">
        <f t="shared" ref="C212:AH212" si="56">C211/ 149660</f>
        <v>6.4813577442202324E-4</v>
      </c>
      <c r="D212" s="8">
        <f t="shared" si="56"/>
        <v>1.5835894694641187E-3</v>
      </c>
      <c r="E212" s="8">
        <f t="shared" si="56"/>
        <v>2.071361753307497E-3</v>
      </c>
      <c r="F212" s="8">
        <f t="shared" si="56"/>
        <v>0.31372444206868905</v>
      </c>
      <c r="G212" s="8">
        <f t="shared" si="56"/>
        <v>2.071361753307497E-3</v>
      </c>
      <c r="H212" s="8">
        <f t="shared" si="56"/>
        <v>4.7440865962849126E-4</v>
      </c>
      <c r="I212" s="8">
        <f t="shared" si="56"/>
        <v>5.6795402913270077E-4</v>
      </c>
      <c r="J212" s="8">
        <f t="shared" si="56"/>
        <v>1.1024989977281839E-3</v>
      </c>
      <c r="K212" s="8">
        <f t="shared" si="56"/>
        <v>1.6036349057864494E-4</v>
      </c>
      <c r="L212" s="8">
        <f t="shared" si="56"/>
        <v>2.3386342376052386E-4</v>
      </c>
      <c r="M212" s="8">
        <f t="shared" si="56"/>
        <v>5.2786315648803959E-4</v>
      </c>
      <c r="N212" s="8">
        <f t="shared" si="56"/>
        <v>1.9597754911131898E-2</v>
      </c>
      <c r="O212" s="8">
        <f t="shared" si="56"/>
        <v>3.8286783375651476E-3</v>
      </c>
      <c r="P212" s="8">
        <f t="shared" si="56"/>
        <v>1.8709073900841907E-4</v>
      </c>
      <c r="Q212" s="8">
        <f t="shared" si="56"/>
        <v>3.0769744754777496E-2</v>
      </c>
      <c r="R212" s="8">
        <f t="shared" si="56"/>
        <v>1.3363624214887077E-4</v>
      </c>
      <c r="S212" s="8">
        <f t="shared" si="56"/>
        <v>3.2740879326473342E-4</v>
      </c>
      <c r="T212" s="8">
        <f t="shared" si="56"/>
        <v>3.0736335694240278E-4</v>
      </c>
      <c r="U212" s="8">
        <f t="shared" si="56"/>
        <v>0.18362287852465589</v>
      </c>
      <c r="V212" s="8">
        <f t="shared" si="56"/>
        <v>2.5190431645062141E-3</v>
      </c>
      <c r="W212" s="8">
        <f t="shared" si="56"/>
        <v>8.5393558733128424E-3</v>
      </c>
      <c r="X212" s="8">
        <f t="shared" si="56"/>
        <v>2.1742616597621275E-2</v>
      </c>
      <c r="Y212" s="8">
        <f t="shared" si="56"/>
        <v>2.6192703461178674E-3</v>
      </c>
      <c r="Z212" s="8">
        <f t="shared" si="56"/>
        <v>6.0136308966991846E-4</v>
      </c>
      <c r="AA212" s="8">
        <f t="shared" si="56"/>
        <v>8.4190832553788586E-4</v>
      </c>
      <c r="AB212" s="8">
        <f t="shared" si="56"/>
        <v>0.1814446077776293</v>
      </c>
      <c r="AC212" s="8">
        <f t="shared" si="56"/>
        <v>1.4699986636375784E-4</v>
      </c>
      <c r="AD212" s="8">
        <f t="shared" si="56"/>
        <v>1.3430442335961514E-3</v>
      </c>
      <c r="AE212" s="8">
        <f t="shared" si="56"/>
        <v>6.1472671388480555E-4</v>
      </c>
      <c r="AF212" s="8">
        <f t="shared" si="56"/>
        <v>0.19146732593879459</v>
      </c>
      <c r="AG212" s="8">
        <f t="shared" si="56"/>
        <v>3.2740879326473342E-4</v>
      </c>
      <c r="AH212" s="8">
        <f t="shared" si="56"/>
        <v>6.4813577442202324E-4</v>
      </c>
      <c r="AI212" s="8">
        <f t="shared" ref="AI212:BK212" si="57">AI211/ 149660</f>
        <v>1.9377255111586262E-3</v>
      </c>
      <c r="AJ212" s="8">
        <f t="shared" si="57"/>
        <v>1.4766804757450221E-3</v>
      </c>
      <c r="AK212" s="8">
        <f t="shared" si="57"/>
        <v>1.0156354403314178E-3</v>
      </c>
      <c r="AL212" s="8">
        <f t="shared" si="57"/>
        <v>4.2095416276894293E-4</v>
      </c>
      <c r="AM212" s="8">
        <f t="shared" si="57"/>
        <v>9.0204463450487774E-4</v>
      </c>
      <c r="AN212" s="8">
        <f t="shared" si="57"/>
        <v>8.5393558733128424E-3</v>
      </c>
      <c r="AO212" s="8">
        <f t="shared" si="57"/>
        <v>3.3409060537217692E-4</v>
      </c>
      <c r="AP212" s="8">
        <f t="shared" si="57"/>
        <v>6.9490845917412802E-4</v>
      </c>
      <c r="AQ212" s="8">
        <f t="shared" si="57"/>
        <v>3.674996659093946E-4</v>
      </c>
      <c r="AR212" s="8">
        <f t="shared" si="57"/>
        <v>2.0045436322330617E-4</v>
      </c>
      <c r="AS212" s="8">
        <f t="shared" si="57"/>
        <v>2.0045436322330617E-5</v>
      </c>
      <c r="AT212" s="8">
        <f t="shared" si="57"/>
        <v>2.0045436322330617E-5</v>
      </c>
      <c r="AU212" s="8">
        <f t="shared" si="57"/>
        <v>2.6727248429774155E-5</v>
      </c>
      <c r="AV212" s="8">
        <f t="shared" si="57"/>
        <v>3.2740879326473342E-4</v>
      </c>
      <c r="AW212" s="8">
        <f t="shared" si="57"/>
        <v>4.4768141119871707E-4</v>
      </c>
      <c r="AX212" s="8">
        <f t="shared" si="57"/>
        <v>1.5368167847120139E-4</v>
      </c>
      <c r="AY212" s="8">
        <f t="shared" si="57"/>
        <v>1.6704530268608846E-4</v>
      </c>
      <c r="AZ212" s="8">
        <f t="shared" si="57"/>
        <v>1.0022718161165309E-4</v>
      </c>
      <c r="BA212" s="8">
        <f t="shared" si="57"/>
        <v>2.0713617533074969E-4</v>
      </c>
      <c r="BB212" s="8">
        <f t="shared" si="57"/>
        <v>2.4722704797541095E-4</v>
      </c>
      <c r="BC212" s="8">
        <f t="shared" si="57"/>
        <v>1.8709073900841907E-4</v>
      </c>
      <c r="BD212" s="8">
        <f t="shared" si="57"/>
        <v>2.2718161165308031E-4</v>
      </c>
      <c r="BE212" s="8">
        <f t="shared" si="57"/>
        <v>3.1404516904984633E-4</v>
      </c>
      <c r="BF212" s="8">
        <f t="shared" si="57"/>
        <v>1.4699986636375784E-4</v>
      </c>
      <c r="BG212" s="8">
        <f t="shared" si="57"/>
        <v>1.4699986636375784E-4</v>
      </c>
      <c r="BH212" s="8">
        <f t="shared" si="57"/>
        <v>1.4766804757450221E-3</v>
      </c>
      <c r="BI212" s="8">
        <f t="shared" si="57"/>
        <v>6.0136308966991846E-4</v>
      </c>
      <c r="BJ212" s="8">
        <f t="shared" si="57"/>
        <v>9.3545369504209537E-5</v>
      </c>
      <c r="BK212" s="8">
        <f t="shared" si="57"/>
        <v>7.68408392356007E-4</v>
      </c>
    </row>
    <row r="213" spans="1:63" s="1" customFormat="1" ht="5.0999999999999996" customHeight="1" x14ac:dyDescent="0.2">
      <c r="B213" s="12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63" s="1" customFormat="1" ht="9.9" customHeight="1" x14ac:dyDescent="0.2">
      <c r="A214" s="3" t="s">
        <v>93</v>
      </c>
      <c r="B214" s="12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63" s="1" customFormat="1" ht="9.9" customHeight="1" x14ac:dyDescent="0.2">
      <c r="B215" s="10" t="s">
        <v>81</v>
      </c>
      <c r="C215" s="4">
        <v>38</v>
      </c>
      <c r="D215" s="4">
        <v>123</v>
      </c>
      <c r="E215" s="4">
        <v>122</v>
      </c>
      <c r="F215" s="4">
        <v>64206</v>
      </c>
      <c r="G215" s="4">
        <v>226</v>
      </c>
      <c r="H215" s="4">
        <v>67</v>
      </c>
      <c r="I215" s="4">
        <v>213</v>
      </c>
      <c r="J215" s="4">
        <v>66</v>
      </c>
      <c r="K215" s="4">
        <v>12</v>
      </c>
      <c r="L215" s="4">
        <v>255</v>
      </c>
      <c r="M215" s="4">
        <v>166</v>
      </c>
      <c r="N215" s="4">
        <v>4370</v>
      </c>
      <c r="O215" s="4">
        <v>645</v>
      </c>
      <c r="P215" s="4">
        <v>256</v>
      </c>
      <c r="Q215" s="4">
        <v>6573</v>
      </c>
      <c r="R215" s="4">
        <v>55</v>
      </c>
      <c r="S215" s="4">
        <v>78</v>
      </c>
      <c r="T215" s="4">
        <v>38</v>
      </c>
      <c r="U215" s="4">
        <v>34590</v>
      </c>
      <c r="V215" s="4">
        <v>327</v>
      </c>
      <c r="W215" s="4">
        <v>1174</v>
      </c>
      <c r="X215" s="4">
        <v>4892</v>
      </c>
      <c r="Y215" s="4">
        <v>866</v>
      </c>
      <c r="Z215" s="4">
        <v>242</v>
      </c>
      <c r="AA215" s="4">
        <v>135</v>
      </c>
      <c r="AB215" s="4">
        <v>17449</v>
      </c>
      <c r="AC215" s="4">
        <v>38</v>
      </c>
      <c r="AD215" s="4">
        <v>415</v>
      </c>
      <c r="AE215" s="4">
        <v>91</v>
      </c>
      <c r="AF215" s="4">
        <v>37957</v>
      </c>
      <c r="AG215" s="4">
        <v>156</v>
      </c>
      <c r="AH215" s="4">
        <v>104</v>
      </c>
      <c r="AI215" s="4">
        <v>326</v>
      </c>
      <c r="AJ215" s="4">
        <v>301</v>
      </c>
      <c r="AK215" s="4">
        <v>1065</v>
      </c>
      <c r="AL215" s="4">
        <v>336</v>
      </c>
      <c r="AM215" s="4">
        <v>243</v>
      </c>
      <c r="AN215" s="4">
        <v>1363</v>
      </c>
      <c r="AO215" s="4">
        <v>33</v>
      </c>
      <c r="AP215" s="4">
        <v>66</v>
      </c>
      <c r="AQ215" s="4">
        <v>50</v>
      </c>
      <c r="AR215" s="4">
        <v>34</v>
      </c>
      <c r="AS215" s="4">
        <v>7</v>
      </c>
      <c r="AT215" s="4">
        <v>6</v>
      </c>
      <c r="AU215" s="4">
        <v>6</v>
      </c>
      <c r="AV215" s="4">
        <v>48</v>
      </c>
      <c r="AW215" s="4">
        <v>50</v>
      </c>
      <c r="AX215" s="4">
        <v>32</v>
      </c>
      <c r="AY215" s="4">
        <v>31</v>
      </c>
      <c r="AZ215" s="4">
        <v>174</v>
      </c>
      <c r="BA215" s="4">
        <v>25</v>
      </c>
      <c r="BB215" s="4">
        <v>146</v>
      </c>
      <c r="BC215" s="4">
        <v>45</v>
      </c>
      <c r="BD215" s="4">
        <v>55</v>
      </c>
      <c r="BE215" s="4">
        <v>232</v>
      </c>
      <c r="BF215" s="4">
        <v>14</v>
      </c>
      <c r="BG215" s="4">
        <v>13</v>
      </c>
      <c r="BH215" s="4">
        <v>102</v>
      </c>
      <c r="BI215" s="4">
        <v>53</v>
      </c>
      <c r="BJ215" s="4">
        <v>91</v>
      </c>
      <c r="BK215" s="4">
        <v>215</v>
      </c>
    </row>
    <row r="216" spans="1:63" s="1" customFormat="1" ht="9.9" customHeight="1" x14ac:dyDescent="0.2">
      <c r="B216" s="10" t="s">
        <v>94</v>
      </c>
      <c r="C216" s="4">
        <v>5</v>
      </c>
      <c r="D216" s="4">
        <v>6</v>
      </c>
      <c r="E216" s="4">
        <v>0</v>
      </c>
      <c r="F216" s="4">
        <v>3065</v>
      </c>
      <c r="G216" s="4">
        <v>13</v>
      </c>
      <c r="H216" s="4">
        <v>6</v>
      </c>
      <c r="I216" s="4">
        <v>1</v>
      </c>
      <c r="J216" s="4">
        <v>3</v>
      </c>
      <c r="K216" s="4">
        <v>0</v>
      </c>
      <c r="L216" s="4">
        <v>1</v>
      </c>
      <c r="M216" s="4">
        <v>9</v>
      </c>
      <c r="N216" s="4">
        <v>353</v>
      </c>
      <c r="O216" s="4">
        <v>31</v>
      </c>
      <c r="P216" s="4">
        <v>4</v>
      </c>
      <c r="Q216" s="4">
        <v>577</v>
      </c>
      <c r="R216" s="4">
        <v>3</v>
      </c>
      <c r="S216" s="4">
        <v>6</v>
      </c>
      <c r="T216" s="4">
        <v>3</v>
      </c>
      <c r="U216" s="4">
        <v>2295</v>
      </c>
      <c r="V216" s="4">
        <v>33</v>
      </c>
      <c r="W216" s="4">
        <v>59</v>
      </c>
      <c r="X216" s="4">
        <v>200</v>
      </c>
      <c r="Y216" s="4">
        <v>47</v>
      </c>
      <c r="Z216" s="4">
        <v>10</v>
      </c>
      <c r="AA216" s="4">
        <v>1</v>
      </c>
      <c r="AB216" s="4">
        <v>1779</v>
      </c>
      <c r="AC216" s="4">
        <v>1</v>
      </c>
      <c r="AD216" s="4">
        <v>42</v>
      </c>
      <c r="AE216" s="4">
        <v>5</v>
      </c>
      <c r="AF216" s="4">
        <v>4792</v>
      </c>
      <c r="AG216" s="4">
        <v>4</v>
      </c>
      <c r="AH216" s="4">
        <v>14</v>
      </c>
      <c r="AI216" s="4">
        <v>58</v>
      </c>
      <c r="AJ216" s="4">
        <v>16</v>
      </c>
      <c r="AK216" s="4">
        <v>55</v>
      </c>
      <c r="AL216" s="4">
        <v>21</v>
      </c>
      <c r="AM216" s="4">
        <v>9</v>
      </c>
      <c r="AN216" s="4">
        <v>55</v>
      </c>
      <c r="AO216" s="4">
        <v>2</v>
      </c>
      <c r="AP216" s="4">
        <v>8</v>
      </c>
      <c r="AQ216" s="4">
        <v>3</v>
      </c>
      <c r="AR216" s="4">
        <v>0</v>
      </c>
      <c r="AS216" s="4">
        <v>1</v>
      </c>
      <c r="AT216" s="4">
        <v>0</v>
      </c>
      <c r="AU216" s="4">
        <v>1</v>
      </c>
      <c r="AV216" s="4">
        <v>0</v>
      </c>
      <c r="AW216" s="4">
        <v>12</v>
      </c>
      <c r="AX216" s="4">
        <v>4</v>
      </c>
      <c r="AY216" s="4">
        <v>1</v>
      </c>
      <c r="AZ216" s="4">
        <v>1</v>
      </c>
      <c r="BA216" s="4">
        <v>1</v>
      </c>
      <c r="BB216" s="4">
        <v>2</v>
      </c>
      <c r="BC216" s="4">
        <v>5</v>
      </c>
      <c r="BD216" s="4">
        <v>1</v>
      </c>
      <c r="BE216" s="4">
        <v>9</v>
      </c>
      <c r="BF216" s="4">
        <v>0</v>
      </c>
      <c r="BG216" s="4">
        <v>0</v>
      </c>
      <c r="BH216" s="4">
        <v>5</v>
      </c>
      <c r="BI216" s="4">
        <v>7</v>
      </c>
      <c r="BJ216" s="4">
        <v>2</v>
      </c>
      <c r="BK216" s="4">
        <v>15</v>
      </c>
    </row>
    <row r="217" spans="1:63" s="1" customFormat="1" ht="9.9" customHeight="1" x14ac:dyDescent="0.2">
      <c r="A217" s="6" t="s">
        <v>20</v>
      </c>
      <c r="B217" s="10"/>
      <c r="C217" s="4">
        <v>43</v>
      </c>
      <c r="D217" s="4">
        <v>129</v>
      </c>
      <c r="E217" s="4">
        <v>122</v>
      </c>
      <c r="F217" s="4">
        <v>67271</v>
      </c>
      <c r="G217" s="4">
        <v>239</v>
      </c>
      <c r="H217" s="4">
        <v>73</v>
      </c>
      <c r="I217" s="4">
        <v>214</v>
      </c>
      <c r="J217" s="4">
        <v>69</v>
      </c>
      <c r="K217" s="4">
        <v>12</v>
      </c>
      <c r="L217" s="4">
        <v>256</v>
      </c>
      <c r="M217" s="4">
        <v>175</v>
      </c>
      <c r="N217" s="4">
        <v>4723</v>
      </c>
      <c r="O217" s="4">
        <v>676</v>
      </c>
      <c r="P217" s="4">
        <v>260</v>
      </c>
      <c r="Q217" s="4">
        <v>7150</v>
      </c>
      <c r="R217" s="4">
        <v>58</v>
      </c>
      <c r="S217" s="4">
        <v>84</v>
      </c>
      <c r="T217" s="4">
        <v>41</v>
      </c>
      <c r="U217" s="4">
        <v>36885</v>
      </c>
      <c r="V217" s="4">
        <v>360</v>
      </c>
      <c r="W217" s="4">
        <v>1233</v>
      </c>
      <c r="X217" s="4">
        <v>5092</v>
      </c>
      <c r="Y217" s="4">
        <v>913</v>
      </c>
      <c r="Z217" s="4">
        <v>252</v>
      </c>
      <c r="AA217" s="4">
        <v>136</v>
      </c>
      <c r="AB217" s="4">
        <v>19228</v>
      </c>
      <c r="AC217" s="4">
        <v>39</v>
      </c>
      <c r="AD217" s="4">
        <v>457</v>
      </c>
      <c r="AE217" s="4">
        <v>96</v>
      </c>
      <c r="AF217" s="4">
        <v>42749</v>
      </c>
      <c r="AG217" s="4">
        <v>160</v>
      </c>
      <c r="AH217" s="4">
        <v>118</v>
      </c>
      <c r="AI217" s="4">
        <v>384</v>
      </c>
      <c r="AJ217" s="4">
        <v>317</v>
      </c>
      <c r="AK217" s="4">
        <v>1120</v>
      </c>
      <c r="AL217" s="4">
        <v>357</v>
      </c>
      <c r="AM217" s="4">
        <v>252</v>
      </c>
      <c r="AN217" s="4">
        <v>1418</v>
      </c>
      <c r="AO217" s="4">
        <v>35</v>
      </c>
      <c r="AP217" s="4">
        <v>74</v>
      </c>
      <c r="AQ217" s="4">
        <v>53</v>
      </c>
      <c r="AR217" s="4">
        <v>34</v>
      </c>
      <c r="AS217" s="4">
        <v>8</v>
      </c>
      <c r="AT217" s="4">
        <v>6</v>
      </c>
      <c r="AU217" s="4">
        <v>7</v>
      </c>
      <c r="AV217" s="4">
        <v>48</v>
      </c>
      <c r="AW217" s="4">
        <v>62</v>
      </c>
      <c r="AX217" s="4">
        <v>36</v>
      </c>
      <c r="AY217" s="4">
        <v>32</v>
      </c>
      <c r="AZ217" s="4">
        <v>175</v>
      </c>
      <c r="BA217" s="4">
        <v>26</v>
      </c>
      <c r="BB217" s="4">
        <v>148</v>
      </c>
      <c r="BC217" s="4">
        <v>50</v>
      </c>
      <c r="BD217" s="4">
        <v>56</v>
      </c>
      <c r="BE217" s="4">
        <v>241</v>
      </c>
      <c r="BF217" s="4">
        <v>14</v>
      </c>
      <c r="BG217" s="4">
        <v>13</v>
      </c>
      <c r="BH217" s="4">
        <v>107</v>
      </c>
      <c r="BI217" s="4">
        <v>60</v>
      </c>
      <c r="BJ217" s="4">
        <v>93</v>
      </c>
      <c r="BK217" s="4">
        <v>230</v>
      </c>
    </row>
    <row r="218" spans="1:63" s="7" customFormat="1" ht="9.9" customHeight="1" x14ac:dyDescent="0.2">
      <c r="B218" s="11" t="s">
        <v>21</v>
      </c>
      <c r="C218" s="8">
        <f t="shared" ref="C218:AH218" si="58">C217/ 194801</f>
        <v>2.2073808656013059E-4</v>
      </c>
      <c r="D218" s="8">
        <f t="shared" si="58"/>
        <v>6.6221425968039183E-4</v>
      </c>
      <c r="E218" s="8">
        <f t="shared" si="58"/>
        <v>6.2628015256595195E-4</v>
      </c>
      <c r="F218" s="8">
        <f t="shared" si="58"/>
        <v>0.34533190281364057</v>
      </c>
      <c r="G218" s="8">
        <f t="shared" si="58"/>
        <v>1.2268930857644467E-3</v>
      </c>
      <c r="H218" s="8">
        <f t="shared" si="58"/>
        <v>3.7474140276487288E-4</v>
      </c>
      <c r="I218" s="8">
        <f t="shared" si="58"/>
        <v>1.0985569889271616E-3</v>
      </c>
      <c r="J218" s="8">
        <f t="shared" si="58"/>
        <v>3.5420762727090725E-4</v>
      </c>
      <c r="K218" s="8">
        <f t="shared" si="58"/>
        <v>6.1601326481896905E-5</v>
      </c>
      <c r="L218" s="8">
        <f t="shared" si="58"/>
        <v>1.3141616316138006E-3</v>
      </c>
      <c r="M218" s="8">
        <f t="shared" si="58"/>
        <v>8.9835267786099666E-4</v>
      </c>
      <c r="N218" s="8">
        <f t="shared" si="58"/>
        <v>2.4245255414499924E-2</v>
      </c>
      <c r="O218" s="8">
        <f t="shared" si="58"/>
        <v>3.4702080584801927E-3</v>
      </c>
      <c r="P218" s="8">
        <f t="shared" si="58"/>
        <v>1.3346954071077664E-3</v>
      </c>
      <c r="Q218" s="8">
        <f t="shared" si="58"/>
        <v>3.6704123695463574E-2</v>
      </c>
      <c r="R218" s="8">
        <f t="shared" si="58"/>
        <v>2.9773974466250174E-4</v>
      </c>
      <c r="S218" s="8">
        <f t="shared" si="58"/>
        <v>4.3120928537327839E-4</v>
      </c>
      <c r="T218" s="8">
        <f t="shared" si="58"/>
        <v>2.1047119881314777E-4</v>
      </c>
      <c r="U218" s="8">
        <f t="shared" si="58"/>
        <v>0.18934707727373062</v>
      </c>
      <c r="V218" s="8">
        <f t="shared" si="58"/>
        <v>1.8480397944569073E-3</v>
      </c>
      <c r="W218" s="8">
        <f t="shared" si="58"/>
        <v>6.3295362960149072E-3</v>
      </c>
      <c r="X218" s="8">
        <f t="shared" si="58"/>
        <v>2.6139496203818256E-2</v>
      </c>
      <c r="Y218" s="8">
        <f t="shared" si="58"/>
        <v>4.6868342564976564E-3</v>
      </c>
      <c r="Z218" s="8">
        <f t="shared" si="58"/>
        <v>1.2936278561198351E-3</v>
      </c>
      <c r="AA218" s="8">
        <f t="shared" si="58"/>
        <v>6.981483667948317E-4</v>
      </c>
      <c r="AB218" s="8">
        <f t="shared" si="58"/>
        <v>9.8705858799492813E-2</v>
      </c>
      <c r="AC218" s="8">
        <f t="shared" si="58"/>
        <v>2.0020431106616496E-4</v>
      </c>
      <c r="AD218" s="8">
        <f t="shared" si="58"/>
        <v>2.3459838501855741E-3</v>
      </c>
      <c r="AE218" s="8">
        <f t="shared" si="58"/>
        <v>4.9281061185517524E-4</v>
      </c>
      <c r="AF218" s="8">
        <f t="shared" si="58"/>
        <v>0.21944959214788426</v>
      </c>
      <c r="AG218" s="8">
        <f t="shared" si="58"/>
        <v>8.2135101975862551E-4</v>
      </c>
      <c r="AH218" s="8">
        <f t="shared" si="58"/>
        <v>6.0574637707198626E-4</v>
      </c>
      <c r="AI218" s="8">
        <f t="shared" ref="AI218:BK218" si="59">AI217/ 194801</f>
        <v>1.971242447420701E-3</v>
      </c>
      <c r="AJ218" s="8">
        <f t="shared" si="59"/>
        <v>1.6273017078967766E-3</v>
      </c>
      <c r="AK218" s="8">
        <f t="shared" si="59"/>
        <v>5.7494571383103783E-3</v>
      </c>
      <c r="AL218" s="8">
        <f t="shared" si="59"/>
        <v>1.8326394628364331E-3</v>
      </c>
      <c r="AM218" s="8">
        <f t="shared" si="59"/>
        <v>1.2936278561198351E-3</v>
      </c>
      <c r="AN218" s="8">
        <f t="shared" si="59"/>
        <v>7.2792234126108184E-3</v>
      </c>
      <c r="AO218" s="8">
        <f t="shared" si="59"/>
        <v>1.7967053557219932E-4</v>
      </c>
      <c r="AP218" s="8">
        <f t="shared" si="59"/>
        <v>3.7987484663836428E-4</v>
      </c>
      <c r="AQ218" s="8">
        <f t="shared" si="59"/>
        <v>2.7207252529504471E-4</v>
      </c>
      <c r="AR218" s="8">
        <f t="shared" si="59"/>
        <v>1.7453709169870793E-4</v>
      </c>
      <c r="AS218" s="8">
        <f t="shared" si="59"/>
        <v>4.106755098793127E-5</v>
      </c>
      <c r="AT218" s="8">
        <f t="shared" si="59"/>
        <v>3.0800663240948453E-5</v>
      </c>
      <c r="AU218" s="8">
        <f t="shared" si="59"/>
        <v>3.5934107114439861E-5</v>
      </c>
      <c r="AV218" s="8">
        <f t="shared" si="59"/>
        <v>2.4640530592758762E-4</v>
      </c>
      <c r="AW218" s="8">
        <f t="shared" si="59"/>
        <v>3.1827352015646737E-4</v>
      </c>
      <c r="AX218" s="8">
        <f t="shared" si="59"/>
        <v>1.8480397944569074E-4</v>
      </c>
      <c r="AY218" s="8">
        <f t="shared" si="59"/>
        <v>1.6427020395172508E-4</v>
      </c>
      <c r="AZ218" s="8">
        <f t="shared" si="59"/>
        <v>8.9835267786099666E-4</v>
      </c>
      <c r="BA218" s="8">
        <f t="shared" si="59"/>
        <v>1.3346954071077663E-4</v>
      </c>
      <c r="BB218" s="8">
        <f t="shared" si="59"/>
        <v>7.5974969327672855E-4</v>
      </c>
      <c r="BC218" s="8">
        <f t="shared" si="59"/>
        <v>2.5667219367457047E-4</v>
      </c>
      <c r="BD218" s="8">
        <f t="shared" si="59"/>
        <v>2.8747285691551889E-4</v>
      </c>
      <c r="BE218" s="8">
        <f t="shared" si="59"/>
        <v>1.2371599735114297E-3</v>
      </c>
      <c r="BF218" s="8">
        <f t="shared" si="59"/>
        <v>7.1868214228879723E-5</v>
      </c>
      <c r="BG218" s="8">
        <f t="shared" si="59"/>
        <v>6.6734770355388314E-5</v>
      </c>
      <c r="BH218" s="8">
        <f t="shared" si="59"/>
        <v>5.4927849446358081E-4</v>
      </c>
      <c r="BI218" s="8">
        <f t="shared" si="59"/>
        <v>3.0800663240948453E-4</v>
      </c>
      <c r="BJ218" s="8">
        <f t="shared" si="59"/>
        <v>4.7741028023470106E-4</v>
      </c>
      <c r="BK218" s="8">
        <f t="shared" si="59"/>
        <v>1.1806920909030242E-3</v>
      </c>
    </row>
    <row r="219" spans="1:63" s="1" customFormat="1" ht="5.0999999999999996" customHeight="1" x14ac:dyDescent="0.2">
      <c r="B219" s="12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63" s="1" customFormat="1" ht="9.9" customHeight="1" x14ac:dyDescent="0.2">
      <c r="A220" s="3" t="s">
        <v>95</v>
      </c>
      <c r="B220" s="12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63" s="1" customFormat="1" ht="9.9" customHeight="1" x14ac:dyDescent="0.2">
      <c r="B221" s="10" t="s">
        <v>76</v>
      </c>
      <c r="C221" s="4">
        <v>14</v>
      </c>
      <c r="D221" s="4">
        <v>84</v>
      </c>
      <c r="E221" s="4">
        <v>23</v>
      </c>
      <c r="F221" s="4">
        <v>48149</v>
      </c>
      <c r="G221" s="4">
        <v>162</v>
      </c>
      <c r="H221" s="4">
        <v>104</v>
      </c>
      <c r="I221" s="4">
        <v>138</v>
      </c>
      <c r="J221" s="4">
        <v>63</v>
      </c>
      <c r="K221" s="4">
        <v>17</v>
      </c>
      <c r="L221" s="4">
        <v>13</v>
      </c>
      <c r="M221" s="4">
        <v>90</v>
      </c>
      <c r="N221" s="4">
        <v>2159</v>
      </c>
      <c r="O221" s="4">
        <v>1046</v>
      </c>
      <c r="P221" s="4">
        <v>32</v>
      </c>
      <c r="Q221" s="4">
        <v>4205</v>
      </c>
      <c r="R221" s="4">
        <v>30</v>
      </c>
      <c r="S221" s="4">
        <v>58</v>
      </c>
      <c r="T221" s="4">
        <v>37</v>
      </c>
      <c r="U221" s="4">
        <v>27333</v>
      </c>
      <c r="V221" s="4">
        <v>227</v>
      </c>
      <c r="W221" s="4">
        <v>1207</v>
      </c>
      <c r="X221" s="4">
        <v>3147</v>
      </c>
      <c r="Y221" s="4">
        <v>301</v>
      </c>
      <c r="Z221" s="4">
        <v>154</v>
      </c>
      <c r="AA221" s="4">
        <v>30</v>
      </c>
      <c r="AB221" s="4">
        <v>39363</v>
      </c>
      <c r="AC221" s="4">
        <v>248</v>
      </c>
      <c r="AD221" s="4">
        <v>194</v>
      </c>
      <c r="AE221" s="4">
        <v>82</v>
      </c>
      <c r="AF221" s="4">
        <v>21689</v>
      </c>
      <c r="AG221" s="4">
        <v>43</v>
      </c>
      <c r="AH221" s="4">
        <v>87</v>
      </c>
      <c r="AI221" s="4">
        <v>224</v>
      </c>
      <c r="AJ221" s="4">
        <v>79</v>
      </c>
      <c r="AK221" s="4">
        <v>178</v>
      </c>
      <c r="AL221" s="4">
        <v>72</v>
      </c>
      <c r="AM221" s="4">
        <v>115</v>
      </c>
      <c r="AN221" s="4">
        <v>1168</v>
      </c>
      <c r="AO221" s="4">
        <v>53</v>
      </c>
      <c r="AP221" s="4">
        <v>99</v>
      </c>
      <c r="AQ221" s="4">
        <v>44</v>
      </c>
      <c r="AR221" s="4">
        <v>24</v>
      </c>
      <c r="AS221" s="4">
        <v>2</v>
      </c>
      <c r="AT221" s="4">
        <v>4</v>
      </c>
      <c r="AU221" s="4">
        <v>3</v>
      </c>
      <c r="AV221" s="4">
        <v>12</v>
      </c>
      <c r="AW221" s="4">
        <v>48</v>
      </c>
      <c r="AX221" s="4">
        <v>33</v>
      </c>
      <c r="AY221" s="4">
        <v>8</v>
      </c>
      <c r="AZ221" s="4">
        <v>12</v>
      </c>
      <c r="BA221" s="4">
        <v>22</v>
      </c>
      <c r="BB221" s="4">
        <v>266</v>
      </c>
      <c r="BC221" s="4">
        <v>122</v>
      </c>
      <c r="BD221" s="4">
        <v>38</v>
      </c>
      <c r="BE221" s="4">
        <v>61</v>
      </c>
      <c r="BF221" s="4">
        <v>2</v>
      </c>
      <c r="BG221" s="4">
        <v>9</v>
      </c>
      <c r="BH221" s="4">
        <v>51</v>
      </c>
      <c r="BI221" s="4">
        <v>39</v>
      </c>
      <c r="BJ221" s="4">
        <v>46</v>
      </c>
      <c r="BK221" s="4">
        <v>76</v>
      </c>
    </row>
    <row r="222" spans="1:63" s="1" customFormat="1" ht="9.9" customHeight="1" x14ac:dyDescent="0.2">
      <c r="B222" s="10" t="s">
        <v>77</v>
      </c>
      <c r="C222" s="4">
        <v>1</v>
      </c>
      <c r="D222" s="4">
        <v>3</v>
      </c>
      <c r="E222" s="4">
        <v>10</v>
      </c>
      <c r="F222" s="4">
        <v>912</v>
      </c>
      <c r="G222" s="4">
        <v>4</v>
      </c>
      <c r="H222" s="4">
        <v>1</v>
      </c>
      <c r="I222" s="4">
        <v>1</v>
      </c>
      <c r="J222" s="4">
        <v>1</v>
      </c>
      <c r="K222" s="4">
        <v>0</v>
      </c>
      <c r="L222" s="4">
        <v>0</v>
      </c>
      <c r="M222" s="4">
        <v>0</v>
      </c>
      <c r="N222" s="4">
        <v>42</v>
      </c>
      <c r="O222" s="4">
        <v>6</v>
      </c>
      <c r="P222" s="4">
        <v>2</v>
      </c>
      <c r="Q222" s="4">
        <v>67</v>
      </c>
      <c r="R222" s="4">
        <v>0</v>
      </c>
      <c r="S222" s="4">
        <v>1</v>
      </c>
      <c r="T222" s="4">
        <v>0</v>
      </c>
      <c r="U222" s="4">
        <v>448</v>
      </c>
      <c r="V222" s="4">
        <v>4</v>
      </c>
      <c r="W222" s="4">
        <v>14</v>
      </c>
      <c r="X222" s="4">
        <v>67</v>
      </c>
      <c r="Y222" s="4">
        <v>7</v>
      </c>
      <c r="Z222" s="4">
        <v>0</v>
      </c>
      <c r="AA222" s="4">
        <v>0</v>
      </c>
      <c r="AB222" s="4">
        <v>428</v>
      </c>
      <c r="AC222" s="4">
        <v>1</v>
      </c>
      <c r="AD222" s="4">
        <v>3</v>
      </c>
      <c r="AE222" s="4">
        <v>0</v>
      </c>
      <c r="AF222" s="4">
        <v>253</v>
      </c>
      <c r="AG222" s="4">
        <v>2</v>
      </c>
      <c r="AH222" s="4">
        <v>2</v>
      </c>
      <c r="AI222" s="4">
        <v>3</v>
      </c>
      <c r="AJ222" s="4">
        <v>3</v>
      </c>
      <c r="AK222" s="4">
        <v>2</v>
      </c>
      <c r="AL222" s="4">
        <v>1</v>
      </c>
      <c r="AM222" s="4">
        <v>0</v>
      </c>
      <c r="AN222" s="4">
        <v>10</v>
      </c>
      <c r="AO222" s="4">
        <v>0</v>
      </c>
      <c r="AP222" s="4">
        <v>1</v>
      </c>
      <c r="AQ222" s="4">
        <v>0</v>
      </c>
      <c r="AR222" s="4">
        <v>1</v>
      </c>
      <c r="AS222" s="4">
        <v>0</v>
      </c>
      <c r="AT222" s="4">
        <v>0</v>
      </c>
      <c r="AU222" s="4">
        <v>0</v>
      </c>
      <c r="AV222" s="4">
        <v>0</v>
      </c>
      <c r="AW222" s="4">
        <v>0</v>
      </c>
      <c r="AX222" s="4">
        <v>1</v>
      </c>
      <c r="AY222" s="4">
        <v>1</v>
      </c>
      <c r="AZ222" s="4">
        <v>0</v>
      </c>
      <c r="BA222" s="4">
        <v>0</v>
      </c>
      <c r="BB222" s="4">
        <v>1</v>
      </c>
      <c r="BC222" s="4">
        <v>0</v>
      </c>
      <c r="BD222" s="4">
        <v>0</v>
      </c>
      <c r="BE222" s="4">
        <v>0</v>
      </c>
      <c r="BF222" s="4">
        <v>0</v>
      </c>
      <c r="BG222" s="4">
        <v>0</v>
      </c>
      <c r="BH222" s="4">
        <v>2</v>
      </c>
      <c r="BI222" s="4">
        <v>0</v>
      </c>
      <c r="BJ222" s="4">
        <v>0</v>
      </c>
      <c r="BK222" s="4">
        <v>3</v>
      </c>
    </row>
    <row r="223" spans="1:63" s="1" customFormat="1" ht="9.9" customHeight="1" x14ac:dyDescent="0.2">
      <c r="A223" s="6" t="s">
        <v>20</v>
      </c>
      <c r="B223" s="10"/>
      <c r="C223" s="4">
        <v>15</v>
      </c>
      <c r="D223" s="4">
        <v>87</v>
      </c>
      <c r="E223" s="4">
        <v>33</v>
      </c>
      <c r="F223" s="4">
        <v>49061</v>
      </c>
      <c r="G223" s="4">
        <v>166</v>
      </c>
      <c r="H223" s="4">
        <v>105</v>
      </c>
      <c r="I223" s="4">
        <v>139</v>
      </c>
      <c r="J223" s="4">
        <v>64</v>
      </c>
      <c r="K223" s="4">
        <v>17</v>
      </c>
      <c r="L223" s="4">
        <v>13</v>
      </c>
      <c r="M223" s="4">
        <v>90</v>
      </c>
      <c r="N223" s="4">
        <v>2201</v>
      </c>
      <c r="O223" s="4">
        <v>1052</v>
      </c>
      <c r="P223" s="4">
        <v>34</v>
      </c>
      <c r="Q223" s="4">
        <v>4272</v>
      </c>
      <c r="R223" s="4">
        <v>30</v>
      </c>
      <c r="S223" s="4">
        <v>59</v>
      </c>
      <c r="T223" s="4">
        <v>37</v>
      </c>
      <c r="U223" s="4">
        <v>27781</v>
      </c>
      <c r="V223" s="4">
        <v>231</v>
      </c>
      <c r="W223" s="4">
        <v>1221</v>
      </c>
      <c r="X223" s="4">
        <v>3214</v>
      </c>
      <c r="Y223" s="4">
        <v>308</v>
      </c>
      <c r="Z223" s="4">
        <v>154</v>
      </c>
      <c r="AA223" s="4">
        <v>30</v>
      </c>
      <c r="AB223" s="4">
        <v>39791</v>
      </c>
      <c r="AC223" s="4">
        <v>249</v>
      </c>
      <c r="AD223" s="4">
        <v>197</v>
      </c>
      <c r="AE223" s="4">
        <v>82</v>
      </c>
      <c r="AF223" s="4">
        <v>21942</v>
      </c>
      <c r="AG223" s="4">
        <v>45</v>
      </c>
      <c r="AH223" s="4">
        <v>89</v>
      </c>
      <c r="AI223" s="4">
        <v>227</v>
      </c>
      <c r="AJ223" s="4">
        <v>82</v>
      </c>
      <c r="AK223" s="4">
        <v>180</v>
      </c>
      <c r="AL223" s="4">
        <v>73</v>
      </c>
      <c r="AM223" s="4">
        <v>115</v>
      </c>
      <c r="AN223" s="4">
        <v>1178</v>
      </c>
      <c r="AO223" s="4">
        <v>53</v>
      </c>
      <c r="AP223" s="4">
        <v>100</v>
      </c>
      <c r="AQ223" s="4">
        <v>44</v>
      </c>
      <c r="AR223" s="4">
        <v>25</v>
      </c>
      <c r="AS223" s="4">
        <v>2</v>
      </c>
      <c r="AT223" s="4">
        <v>4</v>
      </c>
      <c r="AU223" s="4">
        <v>3</v>
      </c>
      <c r="AV223" s="4">
        <v>12</v>
      </c>
      <c r="AW223" s="4">
        <v>48</v>
      </c>
      <c r="AX223" s="4">
        <v>34</v>
      </c>
      <c r="AY223" s="4">
        <v>9</v>
      </c>
      <c r="AZ223" s="4">
        <v>12</v>
      </c>
      <c r="BA223" s="4">
        <v>22</v>
      </c>
      <c r="BB223" s="4">
        <v>267</v>
      </c>
      <c r="BC223" s="4">
        <v>122</v>
      </c>
      <c r="BD223" s="4">
        <v>38</v>
      </c>
      <c r="BE223" s="4">
        <v>61</v>
      </c>
      <c r="BF223" s="4">
        <v>2</v>
      </c>
      <c r="BG223" s="4">
        <v>9</v>
      </c>
      <c r="BH223" s="4">
        <v>53</v>
      </c>
      <c r="BI223" s="4">
        <v>39</v>
      </c>
      <c r="BJ223" s="4">
        <v>46</v>
      </c>
      <c r="BK223" s="4">
        <v>79</v>
      </c>
    </row>
    <row r="224" spans="1:63" s="7" customFormat="1" ht="9.9" customHeight="1" x14ac:dyDescent="0.2">
      <c r="B224" s="11" t="s">
        <v>21</v>
      </c>
      <c r="C224" s="8">
        <f t="shared" ref="C224:AH224" si="60">C223/ 156259</f>
        <v>9.5994470718486612E-5</v>
      </c>
      <c r="D224" s="8">
        <f t="shared" si="60"/>
        <v>5.5676793016722233E-4</v>
      </c>
      <c r="E224" s="8">
        <f t="shared" si="60"/>
        <v>2.1118783558067054E-4</v>
      </c>
      <c r="F224" s="8">
        <f t="shared" si="60"/>
        <v>0.3139723151946448</v>
      </c>
      <c r="G224" s="8">
        <f t="shared" si="60"/>
        <v>1.0623388092845852E-3</v>
      </c>
      <c r="H224" s="8">
        <f t="shared" si="60"/>
        <v>6.7196129502940629E-4</v>
      </c>
      <c r="I224" s="8">
        <f t="shared" si="60"/>
        <v>8.8954876199130934E-4</v>
      </c>
      <c r="J224" s="8">
        <f t="shared" si="60"/>
        <v>4.0957640839887622E-4</v>
      </c>
      <c r="K224" s="8">
        <f t="shared" si="60"/>
        <v>1.087937334809515E-4</v>
      </c>
      <c r="L224" s="8">
        <f t="shared" si="60"/>
        <v>8.3195207956021739E-5</v>
      </c>
      <c r="M224" s="8">
        <f t="shared" si="60"/>
        <v>5.7596682431091967E-4</v>
      </c>
      <c r="N224" s="8">
        <f t="shared" si="60"/>
        <v>1.4085588670092603E-2</v>
      </c>
      <c r="O224" s="8">
        <f t="shared" si="60"/>
        <v>6.7324122130565283E-3</v>
      </c>
      <c r="P224" s="8">
        <f t="shared" si="60"/>
        <v>2.17587466961903E-4</v>
      </c>
      <c r="Q224" s="8">
        <f t="shared" si="60"/>
        <v>2.7339225260624989E-2</v>
      </c>
      <c r="R224" s="8">
        <f t="shared" si="60"/>
        <v>1.9198894143697322E-4</v>
      </c>
      <c r="S224" s="8">
        <f t="shared" si="60"/>
        <v>3.7757825149271402E-4</v>
      </c>
      <c r="T224" s="8">
        <f t="shared" si="60"/>
        <v>2.3678636110560032E-4</v>
      </c>
      <c r="U224" s="8">
        <f t="shared" si="60"/>
        <v>0.17778815940201845</v>
      </c>
      <c r="V224" s="8">
        <f t="shared" si="60"/>
        <v>1.4783148490646939E-3</v>
      </c>
      <c r="W224" s="8">
        <f t="shared" si="60"/>
        <v>7.8139499164848105E-3</v>
      </c>
      <c r="X224" s="8">
        <f t="shared" si="60"/>
        <v>2.0568415259281065E-2</v>
      </c>
      <c r="Y224" s="8">
        <f t="shared" si="60"/>
        <v>1.9710864654195917E-3</v>
      </c>
      <c r="Z224" s="8">
        <f t="shared" si="60"/>
        <v>9.8554323270979584E-4</v>
      </c>
      <c r="AA224" s="8">
        <f t="shared" si="60"/>
        <v>1.9198894143697322E-4</v>
      </c>
      <c r="AB224" s="8">
        <f t="shared" si="60"/>
        <v>0.25464773229062004</v>
      </c>
      <c r="AC224" s="8">
        <f t="shared" si="60"/>
        <v>1.5935082139268777E-3</v>
      </c>
      <c r="AD224" s="8">
        <f t="shared" si="60"/>
        <v>1.2607273821027909E-3</v>
      </c>
      <c r="AE224" s="8">
        <f t="shared" si="60"/>
        <v>5.2476977326106013E-4</v>
      </c>
      <c r="AF224" s="8">
        <f t="shared" si="60"/>
        <v>0.14042071176700222</v>
      </c>
      <c r="AG224" s="8">
        <f t="shared" si="60"/>
        <v>2.8798341215545984E-4</v>
      </c>
      <c r="AH224" s="8">
        <f t="shared" si="60"/>
        <v>5.695671929296873E-4</v>
      </c>
      <c r="AI224" s="8">
        <f t="shared" ref="AI224:BK224" si="61">AI223/ 156259</f>
        <v>1.4527163235397642E-3</v>
      </c>
      <c r="AJ224" s="8">
        <f t="shared" si="61"/>
        <v>5.2476977326106013E-4</v>
      </c>
      <c r="AK224" s="8">
        <f t="shared" si="61"/>
        <v>1.1519336486218393E-3</v>
      </c>
      <c r="AL224" s="8">
        <f t="shared" si="61"/>
        <v>4.671730908299682E-4</v>
      </c>
      <c r="AM224" s="8">
        <f t="shared" si="61"/>
        <v>7.3595760884173069E-4</v>
      </c>
      <c r="AN224" s="8">
        <f t="shared" si="61"/>
        <v>7.5387657670918156E-3</v>
      </c>
      <c r="AO224" s="8">
        <f t="shared" si="61"/>
        <v>3.3918046320531939E-4</v>
      </c>
      <c r="AP224" s="8">
        <f t="shared" si="61"/>
        <v>6.3996313812324408E-4</v>
      </c>
      <c r="AQ224" s="8">
        <f t="shared" si="61"/>
        <v>2.8158378077422741E-4</v>
      </c>
      <c r="AR224" s="8">
        <f t="shared" si="61"/>
        <v>1.5999078453081102E-4</v>
      </c>
      <c r="AS224" s="8">
        <f t="shared" si="61"/>
        <v>1.2799262762464882E-5</v>
      </c>
      <c r="AT224" s="8">
        <f t="shared" si="61"/>
        <v>2.5598525524929764E-5</v>
      </c>
      <c r="AU224" s="8">
        <f t="shared" si="61"/>
        <v>1.9198894143697324E-5</v>
      </c>
      <c r="AV224" s="8">
        <f t="shared" si="61"/>
        <v>7.6795576574789295E-5</v>
      </c>
      <c r="AW224" s="8">
        <f t="shared" si="61"/>
        <v>3.0718230629915718E-4</v>
      </c>
      <c r="AX224" s="8">
        <f t="shared" si="61"/>
        <v>2.17587466961903E-4</v>
      </c>
      <c r="AY224" s="8">
        <f t="shared" si="61"/>
        <v>5.7596682431091971E-5</v>
      </c>
      <c r="AZ224" s="8">
        <f t="shared" si="61"/>
        <v>7.6795576574789295E-5</v>
      </c>
      <c r="BA224" s="8">
        <f t="shared" si="61"/>
        <v>1.407918903871137E-4</v>
      </c>
      <c r="BB224" s="8">
        <f t="shared" si="61"/>
        <v>1.7087015787890618E-3</v>
      </c>
      <c r="BC224" s="8">
        <f t="shared" si="61"/>
        <v>7.8075502851035776E-4</v>
      </c>
      <c r="BD224" s="8">
        <f t="shared" si="61"/>
        <v>2.4318599248683275E-4</v>
      </c>
      <c r="BE224" s="8">
        <f t="shared" si="61"/>
        <v>3.9037751425517888E-4</v>
      </c>
      <c r="BF224" s="8">
        <f t="shared" si="61"/>
        <v>1.2799262762464882E-5</v>
      </c>
      <c r="BG224" s="8">
        <f t="shared" si="61"/>
        <v>5.7596682431091971E-5</v>
      </c>
      <c r="BH224" s="8">
        <f t="shared" si="61"/>
        <v>3.3918046320531939E-4</v>
      </c>
      <c r="BI224" s="8">
        <f t="shared" si="61"/>
        <v>2.495856238680652E-4</v>
      </c>
      <c r="BJ224" s="8">
        <f t="shared" si="61"/>
        <v>2.9438304353669227E-4</v>
      </c>
      <c r="BK224" s="8">
        <f t="shared" si="61"/>
        <v>5.0557087911736289E-4</v>
      </c>
    </row>
    <row r="225" spans="1:63" s="1" customFormat="1" ht="5.0999999999999996" customHeight="1" x14ac:dyDescent="0.2">
      <c r="B225" s="12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 s="1" customFormat="1" ht="9.9" customHeight="1" x14ac:dyDescent="0.2">
      <c r="A226" s="3" t="s">
        <v>96</v>
      </c>
      <c r="B226" s="12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 s="1" customFormat="1" ht="9.9" customHeight="1" x14ac:dyDescent="0.2">
      <c r="B227" s="10" t="s">
        <v>94</v>
      </c>
      <c r="C227" s="4">
        <v>1</v>
      </c>
      <c r="D227" s="4">
        <v>17</v>
      </c>
      <c r="E227" s="4">
        <v>0</v>
      </c>
      <c r="F227" s="4">
        <v>4107</v>
      </c>
      <c r="G227" s="4">
        <v>15</v>
      </c>
      <c r="H227" s="4">
        <v>7</v>
      </c>
      <c r="I227" s="4">
        <v>2</v>
      </c>
      <c r="J227" s="4">
        <v>3</v>
      </c>
      <c r="K227" s="4">
        <v>1</v>
      </c>
      <c r="L227" s="4">
        <v>0</v>
      </c>
      <c r="M227" s="4">
        <v>18</v>
      </c>
      <c r="N227" s="4">
        <v>534</v>
      </c>
      <c r="O227" s="4">
        <v>39</v>
      </c>
      <c r="P227" s="4">
        <v>2</v>
      </c>
      <c r="Q227" s="4">
        <v>681</v>
      </c>
      <c r="R227" s="4">
        <v>9</v>
      </c>
      <c r="S227" s="4">
        <v>9</v>
      </c>
      <c r="T227" s="4">
        <v>2</v>
      </c>
      <c r="U227" s="4">
        <v>3198</v>
      </c>
      <c r="V227" s="4">
        <v>21</v>
      </c>
      <c r="W227" s="4">
        <v>98</v>
      </c>
      <c r="X227" s="4">
        <v>199</v>
      </c>
      <c r="Y227" s="4">
        <v>60</v>
      </c>
      <c r="Z227" s="4">
        <v>7</v>
      </c>
      <c r="AA227" s="4">
        <v>2</v>
      </c>
      <c r="AB227" s="4">
        <v>3347</v>
      </c>
      <c r="AC227" s="4">
        <v>4</v>
      </c>
      <c r="AD227" s="4">
        <v>39</v>
      </c>
      <c r="AE227" s="4">
        <v>5</v>
      </c>
      <c r="AF227" s="4">
        <v>11192</v>
      </c>
      <c r="AG227" s="4">
        <v>9</v>
      </c>
      <c r="AH227" s="4">
        <v>13</v>
      </c>
      <c r="AI227" s="4">
        <v>50</v>
      </c>
      <c r="AJ227" s="4">
        <v>19</v>
      </c>
      <c r="AK227" s="4">
        <v>52</v>
      </c>
      <c r="AL227" s="4">
        <v>28</v>
      </c>
      <c r="AM227" s="4">
        <v>18</v>
      </c>
      <c r="AN227" s="4">
        <v>51</v>
      </c>
      <c r="AO227" s="4">
        <v>7</v>
      </c>
      <c r="AP227" s="4">
        <v>9</v>
      </c>
      <c r="AQ227" s="4">
        <v>11</v>
      </c>
      <c r="AR227" s="4">
        <v>6</v>
      </c>
      <c r="AS227" s="4">
        <v>0</v>
      </c>
      <c r="AT227" s="4">
        <v>1</v>
      </c>
      <c r="AU227" s="4">
        <v>0</v>
      </c>
      <c r="AV227" s="4">
        <v>2</v>
      </c>
      <c r="AW227" s="4">
        <v>15</v>
      </c>
      <c r="AX227" s="4">
        <v>14</v>
      </c>
      <c r="AY227" s="4">
        <v>2</v>
      </c>
      <c r="AZ227" s="4">
        <v>3</v>
      </c>
      <c r="BA227" s="4">
        <v>1</v>
      </c>
      <c r="BB227" s="4">
        <v>8</v>
      </c>
      <c r="BC227" s="4">
        <v>6</v>
      </c>
      <c r="BD227" s="4">
        <v>5</v>
      </c>
      <c r="BE227" s="4">
        <v>3</v>
      </c>
      <c r="BF227" s="4">
        <v>2</v>
      </c>
      <c r="BG227" s="4">
        <v>2</v>
      </c>
      <c r="BH227" s="4">
        <v>3</v>
      </c>
      <c r="BI227" s="4">
        <v>3</v>
      </c>
      <c r="BJ227" s="4">
        <v>4</v>
      </c>
      <c r="BK227" s="4">
        <v>11</v>
      </c>
    </row>
    <row r="228" spans="1:63" s="1" customFormat="1" ht="9.9" customHeight="1" x14ac:dyDescent="0.2">
      <c r="B228" s="10" t="s">
        <v>76</v>
      </c>
      <c r="C228" s="4">
        <v>30</v>
      </c>
      <c r="D228" s="4">
        <v>137</v>
      </c>
      <c r="E228" s="4">
        <v>31</v>
      </c>
      <c r="F228" s="4">
        <v>48645</v>
      </c>
      <c r="G228" s="4">
        <v>257</v>
      </c>
      <c r="H228" s="4">
        <v>121</v>
      </c>
      <c r="I228" s="4">
        <v>26</v>
      </c>
      <c r="J228" s="4">
        <v>58</v>
      </c>
      <c r="K228" s="4">
        <v>27</v>
      </c>
      <c r="L228" s="4">
        <v>13</v>
      </c>
      <c r="M228" s="4">
        <v>136</v>
      </c>
      <c r="N228" s="4">
        <v>3820</v>
      </c>
      <c r="O228" s="4">
        <v>192</v>
      </c>
      <c r="P228" s="4">
        <v>55</v>
      </c>
      <c r="Q228" s="4">
        <v>5693</v>
      </c>
      <c r="R228" s="4">
        <v>48</v>
      </c>
      <c r="S228" s="4">
        <v>51</v>
      </c>
      <c r="T228" s="4">
        <v>30</v>
      </c>
      <c r="U228" s="4">
        <v>31256</v>
      </c>
      <c r="V228" s="4">
        <v>340</v>
      </c>
      <c r="W228" s="4">
        <v>1335</v>
      </c>
      <c r="X228" s="4">
        <v>1180</v>
      </c>
      <c r="Y228" s="4">
        <v>398</v>
      </c>
      <c r="Z228" s="4">
        <v>198</v>
      </c>
      <c r="AA228" s="4">
        <v>41</v>
      </c>
      <c r="AB228" s="4">
        <v>72701</v>
      </c>
      <c r="AC228" s="4">
        <v>118</v>
      </c>
      <c r="AD228" s="4">
        <v>216</v>
      </c>
      <c r="AE228" s="4">
        <v>76</v>
      </c>
      <c r="AF228" s="4">
        <v>52230</v>
      </c>
      <c r="AG228" s="4">
        <v>102</v>
      </c>
      <c r="AH228" s="4">
        <v>101</v>
      </c>
      <c r="AI228" s="4">
        <v>316</v>
      </c>
      <c r="AJ228" s="4">
        <v>99</v>
      </c>
      <c r="AK228" s="4">
        <v>213</v>
      </c>
      <c r="AL228" s="4">
        <v>76</v>
      </c>
      <c r="AM228" s="4">
        <v>127</v>
      </c>
      <c r="AN228" s="4">
        <v>805</v>
      </c>
      <c r="AO228" s="4">
        <v>49</v>
      </c>
      <c r="AP228" s="4">
        <v>129</v>
      </c>
      <c r="AQ228" s="4">
        <v>55</v>
      </c>
      <c r="AR228" s="4">
        <v>35</v>
      </c>
      <c r="AS228" s="4">
        <v>10</v>
      </c>
      <c r="AT228" s="4">
        <v>13</v>
      </c>
      <c r="AU228" s="4">
        <v>12</v>
      </c>
      <c r="AV228" s="4">
        <v>22</v>
      </c>
      <c r="AW228" s="4">
        <v>90</v>
      </c>
      <c r="AX228" s="4">
        <v>56</v>
      </c>
      <c r="AY228" s="4">
        <v>3</v>
      </c>
      <c r="AZ228" s="4">
        <v>8</v>
      </c>
      <c r="BA228" s="4">
        <v>22</v>
      </c>
      <c r="BB228" s="4">
        <v>163</v>
      </c>
      <c r="BC228" s="4">
        <v>171</v>
      </c>
      <c r="BD228" s="4">
        <v>51</v>
      </c>
      <c r="BE228" s="4">
        <v>19</v>
      </c>
      <c r="BF228" s="4">
        <v>16</v>
      </c>
      <c r="BG228" s="4">
        <v>7</v>
      </c>
      <c r="BH228" s="4">
        <v>49</v>
      </c>
      <c r="BI228" s="4">
        <v>66</v>
      </c>
      <c r="BJ228" s="4">
        <v>25</v>
      </c>
      <c r="BK228" s="4">
        <v>113</v>
      </c>
    </row>
    <row r="229" spans="1:63" s="1" customFormat="1" ht="9.9" customHeight="1" x14ac:dyDescent="0.2">
      <c r="B229" s="10" t="s">
        <v>77</v>
      </c>
      <c r="C229" s="4">
        <v>3</v>
      </c>
      <c r="D229" s="4">
        <v>7</v>
      </c>
      <c r="E229" s="4">
        <v>1</v>
      </c>
      <c r="F229" s="4">
        <v>4693</v>
      </c>
      <c r="G229" s="4">
        <v>16</v>
      </c>
      <c r="H229" s="4">
        <v>3</v>
      </c>
      <c r="I229" s="4">
        <v>1</v>
      </c>
      <c r="J229" s="4">
        <v>7</v>
      </c>
      <c r="K229" s="4">
        <v>2</v>
      </c>
      <c r="L229" s="4">
        <v>2</v>
      </c>
      <c r="M229" s="4">
        <v>17</v>
      </c>
      <c r="N229" s="4">
        <v>380</v>
      </c>
      <c r="O229" s="4">
        <v>55</v>
      </c>
      <c r="P229" s="4">
        <v>6</v>
      </c>
      <c r="Q229" s="4">
        <v>579</v>
      </c>
      <c r="R229" s="4">
        <v>5</v>
      </c>
      <c r="S229" s="4">
        <v>11</v>
      </c>
      <c r="T229" s="4">
        <v>10</v>
      </c>
      <c r="U229" s="4">
        <v>3222</v>
      </c>
      <c r="V229" s="4">
        <v>30</v>
      </c>
      <c r="W229" s="4">
        <v>95</v>
      </c>
      <c r="X229" s="4">
        <v>276</v>
      </c>
      <c r="Y229" s="4">
        <v>60</v>
      </c>
      <c r="Z229" s="4">
        <v>11</v>
      </c>
      <c r="AA229" s="4">
        <v>0</v>
      </c>
      <c r="AB229" s="4">
        <v>3168</v>
      </c>
      <c r="AC229" s="4">
        <v>3</v>
      </c>
      <c r="AD229" s="4">
        <v>38</v>
      </c>
      <c r="AE229" s="4">
        <v>7</v>
      </c>
      <c r="AF229" s="4">
        <v>7082</v>
      </c>
      <c r="AG229" s="4">
        <v>2</v>
      </c>
      <c r="AH229" s="4">
        <v>19</v>
      </c>
      <c r="AI229" s="4">
        <v>58</v>
      </c>
      <c r="AJ229" s="4">
        <v>22</v>
      </c>
      <c r="AK229" s="4">
        <v>21</v>
      </c>
      <c r="AL229" s="4">
        <v>17</v>
      </c>
      <c r="AM229" s="4">
        <v>16</v>
      </c>
      <c r="AN229" s="4">
        <v>84</v>
      </c>
      <c r="AO229" s="4">
        <v>4</v>
      </c>
      <c r="AP229" s="4">
        <v>6</v>
      </c>
      <c r="AQ229" s="4">
        <v>8</v>
      </c>
      <c r="AR229" s="4">
        <v>6</v>
      </c>
      <c r="AS229" s="4">
        <v>2</v>
      </c>
      <c r="AT229" s="4">
        <v>3</v>
      </c>
      <c r="AU229" s="4">
        <v>0</v>
      </c>
      <c r="AV229" s="4">
        <v>1</v>
      </c>
      <c r="AW229" s="4">
        <v>14</v>
      </c>
      <c r="AX229" s="4">
        <v>5</v>
      </c>
      <c r="AY229" s="4">
        <v>2</v>
      </c>
      <c r="AZ229" s="4">
        <v>1</v>
      </c>
      <c r="BA229" s="4">
        <v>4</v>
      </c>
      <c r="BB229" s="4">
        <v>10</v>
      </c>
      <c r="BC229" s="4">
        <v>5</v>
      </c>
      <c r="BD229" s="4">
        <v>1</v>
      </c>
      <c r="BE229" s="4">
        <v>5</v>
      </c>
      <c r="BF229" s="4">
        <v>0</v>
      </c>
      <c r="BG229" s="4">
        <v>0</v>
      </c>
      <c r="BH229" s="4">
        <v>13</v>
      </c>
      <c r="BI229" s="4">
        <v>7</v>
      </c>
      <c r="BJ229" s="4">
        <v>4</v>
      </c>
      <c r="BK229" s="4">
        <v>16</v>
      </c>
    </row>
    <row r="230" spans="1:63" s="1" customFormat="1" ht="9.9" customHeight="1" x14ac:dyDescent="0.2">
      <c r="B230" s="10" t="s">
        <v>78</v>
      </c>
      <c r="C230" s="4">
        <v>1</v>
      </c>
      <c r="D230" s="4">
        <v>0</v>
      </c>
      <c r="E230" s="4">
        <v>3</v>
      </c>
      <c r="F230" s="4">
        <v>752</v>
      </c>
      <c r="G230" s="4">
        <v>14</v>
      </c>
      <c r="H230" s="4">
        <v>6</v>
      </c>
      <c r="I230" s="4">
        <v>0</v>
      </c>
      <c r="J230" s="4">
        <v>1</v>
      </c>
      <c r="K230" s="4">
        <v>0</v>
      </c>
      <c r="L230" s="4">
        <v>0</v>
      </c>
      <c r="M230" s="4">
        <v>11</v>
      </c>
      <c r="N230" s="4">
        <v>99</v>
      </c>
      <c r="O230" s="4">
        <v>0</v>
      </c>
      <c r="P230" s="4">
        <v>0</v>
      </c>
      <c r="Q230" s="4">
        <v>147</v>
      </c>
      <c r="R230" s="4">
        <v>1</v>
      </c>
      <c r="S230" s="4">
        <v>1</v>
      </c>
      <c r="T230" s="4">
        <v>1</v>
      </c>
      <c r="U230" s="4">
        <v>619</v>
      </c>
      <c r="V230" s="4">
        <v>13</v>
      </c>
      <c r="W230" s="4">
        <v>17</v>
      </c>
      <c r="X230" s="4">
        <v>14</v>
      </c>
      <c r="Y230" s="4">
        <v>13</v>
      </c>
      <c r="Z230" s="4">
        <v>2</v>
      </c>
      <c r="AA230" s="4">
        <v>0</v>
      </c>
      <c r="AB230" s="4">
        <v>551</v>
      </c>
      <c r="AC230" s="4">
        <v>0</v>
      </c>
      <c r="AD230" s="4">
        <v>9</v>
      </c>
      <c r="AE230" s="4">
        <v>6</v>
      </c>
      <c r="AF230" s="4">
        <v>1335</v>
      </c>
      <c r="AG230" s="4">
        <v>8</v>
      </c>
      <c r="AH230" s="4">
        <v>7</v>
      </c>
      <c r="AI230" s="4">
        <v>10</v>
      </c>
      <c r="AJ230" s="4">
        <v>1</v>
      </c>
      <c r="AK230" s="4">
        <v>1</v>
      </c>
      <c r="AL230" s="4">
        <v>1</v>
      </c>
      <c r="AM230" s="4">
        <v>5</v>
      </c>
      <c r="AN230" s="4">
        <v>9</v>
      </c>
      <c r="AO230" s="4">
        <v>3</v>
      </c>
      <c r="AP230" s="4">
        <v>1</v>
      </c>
      <c r="AQ230" s="4">
        <v>1</v>
      </c>
      <c r="AR230" s="4">
        <v>4</v>
      </c>
      <c r="AS230" s="4">
        <v>0</v>
      </c>
      <c r="AT230" s="4">
        <v>0</v>
      </c>
      <c r="AU230" s="4">
        <v>2</v>
      </c>
      <c r="AV230" s="4">
        <v>0</v>
      </c>
      <c r="AW230" s="4">
        <v>1</v>
      </c>
      <c r="AX230" s="4">
        <v>2</v>
      </c>
      <c r="AY230" s="4">
        <v>0</v>
      </c>
      <c r="AZ230" s="4">
        <v>0</v>
      </c>
      <c r="BA230" s="4">
        <v>2</v>
      </c>
      <c r="BB230" s="4">
        <v>1</v>
      </c>
      <c r="BC230" s="4">
        <v>2</v>
      </c>
      <c r="BD230" s="4">
        <v>1</v>
      </c>
      <c r="BE230" s="4">
        <v>5</v>
      </c>
      <c r="BF230" s="4">
        <v>0</v>
      </c>
      <c r="BG230" s="4">
        <v>2</v>
      </c>
      <c r="BH230" s="4">
        <v>1</v>
      </c>
      <c r="BI230" s="4">
        <v>4</v>
      </c>
      <c r="BJ230" s="4">
        <v>1</v>
      </c>
      <c r="BK230" s="4">
        <v>4</v>
      </c>
    </row>
    <row r="231" spans="1:63" s="1" customFormat="1" ht="9.9" customHeight="1" x14ac:dyDescent="0.2">
      <c r="A231" s="6" t="s">
        <v>20</v>
      </c>
      <c r="B231" s="10"/>
      <c r="C231" s="4">
        <v>35</v>
      </c>
      <c r="D231" s="4">
        <v>161</v>
      </c>
      <c r="E231" s="4">
        <v>35</v>
      </c>
      <c r="F231" s="4">
        <v>58197</v>
      </c>
      <c r="G231" s="4">
        <v>302</v>
      </c>
      <c r="H231" s="4">
        <v>137</v>
      </c>
      <c r="I231" s="4">
        <v>29</v>
      </c>
      <c r="J231" s="4">
        <v>69</v>
      </c>
      <c r="K231" s="4">
        <v>30</v>
      </c>
      <c r="L231" s="4">
        <v>15</v>
      </c>
      <c r="M231" s="4">
        <v>182</v>
      </c>
      <c r="N231" s="4">
        <v>4833</v>
      </c>
      <c r="O231" s="4">
        <v>286</v>
      </c>
      <c r="P231" s="4">
        <v>63</v>
      </c>
      <c r="Q231" s="4">
        <v>7100</v>
      </c>
      <c r="R231" s="4">
        <v>63</v>
      </c>
      <c r="S231" s="4">
        <v>72</v>
      </c>
      <c r="T231" s="4">
        <v>43</v>
      </c>
      <c r="U231" s="4">
        <v>38295</v>
      </c>
      <c r="V231" s="4">
        <v>404</v>
      </c>
      <c r="W231" s="4">
        <v>1545</v>
      </c>
      <c r="X231" s="4">
        <v>1669</v>
      </c>
      <c r="Y231" s="4">
        <v>531</v>
      </c>
      <c r="Z231" s="4">
        <v>218</v>
      </c>
      <c r="AA231" s="4">
        <v>43</v>
      </c>
      <c r="AB231" s="4">
        <v>79767</v>
      </c>
      <c r="AC231" s="4">
        <v>125</v>
      </c>
      <c r="AD231" s="4">
        <v>302</v>
      </c>
      <c r="AE231" s="4">
        <v>94</v>
      </c>
      <c r="AF231" s="4">
        <v>71839</v>
      </c>
      <c r="AG231" s="4">
        <v>121</v>
      </c>
      <c r="AH231" s="4">
        <v>140</v>
      </c>
      <c r="AI231" s="4">
        <v>434</v>
      </c>
      <c r="AJ231" s="4">
        <v>141</v>
      </c>
      <c r="AK231" s="4">
        <v>287</v>
      </c>
      <c r="AL231" s="4">
        <v>122</v>
      </c>
      <c r="AM231" s="4">
        <v>166</v>
      </c>
      <c r="AN231" s="4">
        <v>949</v>
      </c>
      <c r="AO231" s="4">
        <v>63</v>
      </c>
      <c r="AP231" s="4">
        <v>145</v>
      </c>
      <c r="AQ231" s="4">
        <v>75</v>
      </c>
      <c r="AR231" s="4">
        <v>51</v>
      </c>
      <c r="AS231" s="4">
        <v>12</v>
      </c>
      <c r="AT231" s="4">
        <v>17</v>
      </c>
      <c r="AU231" s="4">
        <v>14</v>
      </c>
      <c r="AV231" s="4">
        <v>25</v>
      </c>
      <c r="AW231" s="4">
        <v>120</v>
      </c>
      <c r="AX231" s="4">
        <v>77</v>
      </c>
      <c r="AY231" s="4">
        <v>7</v>
      </c>
      <c r="AZ231" s="4">
        <v>12</v>
      </c>
      <c r="BA231" s="4">
        <v>29</v>
      </c>
      <c r="BB231" s="4">
        <v>182</v>
      </c>
      <c r="BC231" s="4">
        <v>184</v>
      </c>
      <c r="BD231" s="4">
        <v>58</v>
      </c>
      <c r="BE231" s="4">
        <v>32</v>
      </c>
      <c r="BF231" s="4">
        <v>18</v>
      </c>
      <c r="BG231" s="4">
        <v>11</v>
      </c>
      <c r="BH231" s="4">
        <v>66</v>
      </c>
      <c r="BI231" s="4">
        <v>80</v>
      </c>
      <c r="BJ231" s="4">
        <v>34</v>
      </c>
      <c r="BK231" s="4">
        <v>144</v>
      </c>
    </row>
    <row r="232" spans="1:63" s="7" customFormat="1" ht="9.9" customHeight="1" x14ac:dyDescent="0.2">
      <c r="B232" s="11" t="s">
        <v>21</v>
      </c>
      <c r="C232" s="8">
        <f t="shared" ref="C232:AH232" si="62">C231/ 270662</f>
        <v>1.2931257435473025E-4</v>
      </c>
      <c r="D232" s="8">
        <f t="shared" si="62"/>
        <v>5.9483784203175918E-4</v>
      </c>
      <c r="E232" s="8">
        <f t="shared" si="62"/>
        <v>1.2931257435473025E-4</v>
      </c>
      <c r="F232" s="8">
        <f t="shared" si="62"/>
        <v>0.21501725399206389</v>
      </c>
      <c r="G232" s="8">
        <f t="shared" si="62"/>
        <v>1.1157827844322438E-3</v>
      </c>
      <c r="H232" s="8">
        <f t="shared" si="62"/>
        <v>5.0616636247422984E-4</v>
      </c>
      <c r="I232" s="8">
        <f t="shared" si="62"/>
        <v>1.0714470446534793E-4</v>
      </c>
      <c r="J232" s="8">
        <f t="shared" si="62"/>
        <v>2.549305037278968E-4</v>
      </c>
      <c r="K232" s="8">
        <f t="shared" si="62"/>
        <v>1.1083934944691165E-4</v>
      </c>
      <c r="L232" s="8">
        <f t="shared" si="62"/>
        <v>5.5419674723455824E-5</v>
      </c>
      <c r="M232" s="8">
        <f t="shared" si="62"/>
        <v>6.7242538664459735E-4</v>
      </c>
      <c r="N232" s="8">
        <f t="shared" si="62"/>
        <v>1.7856219195897464E-2</v>
      </c>
      <c r="O232" s="8">
        <f t="shared" si="62"/>
        <v>1.0566684647272243E-3</v>
      </c>
      <c r="P232" s="8">
        <f t="shared" si="62"/>
        <v>2.3276263383851446E-4</v>
      </c>
      <c r="Q232" s="8">
        <f t="shared" si="62"/>
        <v>2.6231979369102421E-2</v>
      </c>
      <c r="R232" s="8">
        <f t="shared" si="62"/>
        <v>2.3276263383851446E-4</v>
      </c>
      <c r="S232" s="8">
        <f t="shared" si="62"/>
        <v>2.6601443867258796E-4</v>
      </c>
      <c r="T232" s="8">
        <f t="shared" si="62"/>
        <v>1.5886973420724002E-4</v>
      </c>
      <c r="U232" s="8">
        <f t="shared" si="62"/>
        <v>0.14148642956898272</v>
      </c>
      <c r="V232" s="8">
        <f t="shared" si="62"/>
        <v>1.4926365725517435E-3</v>
      </c>
      <c r="W232" s="8">
        <f t="shared" si="62"/>
        <v>5.7082264965159502E-3</v>
      </c>
      <c r="X232" s="8">
        <f t="shared" si="62"/>
        <v>6.1663624742298515E-3</v>
      </c>
      <c r="Y232" s="8">
        <f t="shared" si="62"/>
        <v>1.961856485210336E-3</v>
      </c>
      <c r="Z232" s="8">
        <f t="shared" si="62"/>
        <v>8.0543260598089125E-4</v>
      </c>
      <c r="AA232" s="8">
        <f t="shared" si="62"/>
        <v>1.5886973420724002E-4</v>
      </c>
      <c r="AB232" s="8">
        <f t="shared" si="62"/>
        <v>0.29471074624439336</v>
      </c>
      <c r="AC232" s="8">
        <f t="shared" si="62"/>
        <v>4.6183062269546517E-4</v>
      </c>
      <c r="AD232" s="8">
        <f t="shared" si="62"/>
        <v>1.1157827844322438E-3</v>
      </c>
      <c r="AE232" s="8">
        <f t="shared" si="62"/>
        <v>3.4729662826698984E-4</v>
      </c>
      <c r="AF232" s="8">
        <f t="shared" si="62"/>
        <v>0.26541960083055621</v>
      </c>
      <c r="AG232" s="8">
        <f t="shared" si="62"/>
        <v>4.4705204276921029E-4</v>
      </c>
      <c r="AH232" s="8">
        <f t="shared" si="62"/>
        <v>5.17250297418921E-4</v>
      </c>
      <c r="AI232" s="8">
        <f t="shared" ref="AI232:BK232" si="63">AI231/ 270662</f>
        <v>1.6034759219986552E-3</v>
      </c>
      <c r="AJ232" s="8">
        <f t="shared" si="63"/>
        <v>5.2094494240048476E-4</v>
      </c>
      <c r="AK232" s="8">
        <f t="shared" si="63"/>
        <v>1.060363109708788E-3</v>
      </c>
      <c r="AL232" s="8">
        <f t="shared" si="63"/>
        <v>4.5074668775077405E-4</v>
      </c>
      <c r="AM232" s="8">
        <f t="shared" si="63"/>
        <v>6.1331106693957775E-4</v>
      </c>
      <c r="AN232" s="8">
        <f t="shared" si="63"/>
        <v>3.5062180875039717E-3</v>
      </c>
      <c r="AO232" s="8">
        <f t="shared" si="63"/>
        <v>2.3276263383851446E-4</v>
      </c>
      <c r="AP232" s="8">
        <f t="shared" si="63"/>
        <v>5.3572352232673958E-4</v>
      </c>
      <c r="AQ232" s="8">
        <f t="shared" si="63"/>
        <v>2.7709837361727913E-4</v>
      </c>
      <c r="AR232" s="8">
        <f t="shared" si="63"/>
        <v>1.8842689405974979E-4</v>
      </c>
      <c r="AS232" s="8">
        <f t="shared" si="63"/>
        <v>4.4335739778764656E-5</v>
      </c>
      <c r="AT232" s="8">
        <f t="shared" si="63"/>
        <v>6.280896468658326E-5</v>
      </c>
      <c r="AU232" s="8">
        <f t="shared" si="63"/>
        <v>5.1725029741892099E-5</v>
      </c>
      <c r="AV232" s="8">
        <f t="shared" si="63"/>
        <v>9.2366124539093044E-5</v>
      </c>
      <c r="AW232" s="8">
        <f t="shared" si="63"/>
        <v>4.4335739778764659E-4</v>
      </c>
      <c r="AX232" s="8">
        <f t="shared" si="63"/>
        <v>2.8448766358040654E-4</v>
      </c>
      <c r="AY232" s="8">
        <f t="shared" si="63"/>
        <v>2.5862514870946049E-5</v>
      </c>
      <c r="AZ232" s="8">
        <f t="shared" si="63"/>
        <v>4.4335739778764656E-5</v>
      </c>
      <c r="BA232" s="8">
        <f t="shared" si="63"/>
        <v>1.0714470446534793E-4</v>
      </c>
      <c r="BB232" s="8">
        <f t="shared" si="63"/>
        <v>6.7242538664459735E-4</v>
      </c>
      <c r="BC232" s="8">
        <f t="shared" si="63"/>
        <v>6.7981467660772476E-4</v>
      </c>
      <c r="BD232" s="8">
        <f t="shared" si="63"/>
        <v>2.1428940893069586E-4</v>
      </c>
      <c r="BE232" s="8">
        <f t="shared" si="63"/>
        <v>1.1822863941003908E-4</v>
      </c>
      <c r="BF232" s="8">
        <f t="shared" si="63"/>
        <v>6.6503609668146991E-5</v>
      </c>
      <c r="BG232" s="8">
        <f t="shared" si="63"/>
        <v>4.0641094797200938E-5</v>
      </c>
      <c r="BH232" s="8">
        <f t="shared" si="63"/>
        <v>2.4384656878320563E-4</v>
      </c>
      <c r="BI232" s="8">
        <f t="shared" si="63"/>
        <v>2.9557159852509771E-4</v>
      </c>
      <c r="BJ232" s="8">
        <f t="shared" si="63"/>
        <v>1.2561792937316652E-4</v>
      </c>
      <c r="BK232" s="8">
        <f t="shared" si="63"/>
        <v>5.3202887734517593E-4</v>
      </c>
    </row>
    <row r="233" spans="1:63" s="1" customFormat="1" ht="5.0999999999999996" customHeight="1" x14ac:dyDescent="0.2">
      <c r="B233" s="12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 s="1" customFormat="1" ht="9.9" customHeight="1" x14ac:dyDescent="0.2">
      <c r="A234" s="3" t="s">
        <v>97</v>
      </c>
      <c r="B234" s="12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 s="1" customFormat="1" ht="9.9" customHeight="1" x14ac:dyDescent="0.2">
      <c r="B235" s="10" t="s">
        <v>81</v>
      </c>
      <c r="C235" s="4">
        <v>43</v>
      </c>
      <c r="D235" s="4">
        <v>70</v>
      </c>
      <c r="E235" s="4">
        <v>26</v>
      </c>
      <c r="F235" s="4">
        <v>69063</v>
      </c>
      <c r="G235" s="4">
        <v>291</v>
      </c>
      <c r="H235" s="4">
        <v>331</v>
      </c>
      <c r="I235" s="4">
        <v>63</v>
      </c>
      <c r="J235" s="4">
        <v>69</v>
      </c>
      <c r="K235" s="4">
        <v>23</v>
      </c>
      <c r="L235" s="4">
        <v>45</v>
      </c>
      <c r="M235" s="4">
        <v>291</v>
      </c>
      <c r="N235" s="4">
        <v>6538</v>
      </c>
      <c r="O235" s="4">
        <v>356</v>
      </c>
      <c r="P235" s="4">
        <v>216</v>
      </c>
      <c r="Q235" s="4">
        <v>8161</v>
      </c>
      <c r="R235" s="4">
        <v>102</v>
      </c>
      <c r="S235" s="4">
        <v>50</v>
      </c>
      <c r="T235" s="4">
        <v>37</v>
      </c>
      <c r="U235" s="4">
        <v>41876</v>
      </c>
      <c r="V235" s="4">
        <v>411</v>
      </c>
      <c r="W235" s="4">
        <v>2020</v>
      </c>
      <c r="X235" s="4">
        <v>3426</v>
      </c>
      <c r="Y235" s="4">
        <v>1018</v>
      </c>
      <c r="Z235" s="4">
        <v>236</v>
      </c>
      <c r="AA235" s="4">
        <v>26</v>
      </c>
      <c r="AB235" s="4">
        <v>12631</v>
      </c>
      <c r="AC235" s="4">
        <v>53</v>
      </c>
      <c r="AD235" s="4">
        <v>308</v>
      </c>
      <c r="AE235" s="4">
        <v>102</v>
      </c>
      <c r="AF235" s="4">
        <v>28532</v>
      </c>
      <c r="AG235" s="4">
        <v>204</v>
      </c>
      <c r="AH235" s="4">
        <v>75</v>
      </c>
      <c r="AI235" s="4">
        <v>272</v>
      </c>
      <c r="AJ235" s="4">
        <v>128</v>
      </c>
      <c r="AK235" s="4">
        <v>488</v>
      </c>
      <c r="AL235" s="4">
        <v>624</v>
      </c>
      <c r="AM235" s="4">
        <v>256</v>
      </c>
      <c r="AN235" s="4">
        <v>1772</v>
      </c>
      <c r="AO235" s="4">
        <v>37</v>
      </c>
      <c r="AP235" s="4">
        <v>81</v>
      </c>
      <c r="AQ235" s="4">
        <v>75</v>
      </c>
      <c r="AR235" s="4">
        <v>62</v>
      </c>
      <c r="AS235" s="4">
        <v>5</v>
      </c>
      <c r="AT235" s="4">
        <v>4</v>
      </c>
      <c r="AU235" s="4">
        <v>11</v>
      </c>
      <c r="AV235" s="4">
        <v>25</v>
      </c>
      <c r="AW235" s="4">
        <v>52</v>
      </c>
      <c r="AX235" s="4">
        <v>30</v>
      </c>
      <c r="AY235" s="4">
        <v>15</v>
      </c>
      <c r="AZ235" s="4">
        <v>18</v>
      </c>
      <c r="BA235" s="4">
        <v>100</v>
      </c>
      <c r="BB235" s="4">
        <v>439</v>
      </c>
      <c r="BC235" s="4">
        <v>97</v>
      </c>
      <c r="BD235" s="4">
        <v>101</v>
      </c>
      <c r="BE235" s="4">
        <v>62</v>
      </c>
      <c r="BF235" s="4">
        <v>13</v>
      </c>
      <c r="BG235" s="4">
        <v>14</v>
      </c>
      <c r="BH235" s="4">
        <v>81</v>
      </c>
      <c r="BI235" s="4">
        <v>52</v>
      </c>
      <c r="BJ235" s="4">
        <v>217</v>
      </c>
      <c r="BK235" s="4">
        <v>242</v>
      </c>
    </row>
    <row r="236" spans="1:63" s="1" customFormat="1" ht="9.9" customHeight="1" x14ac:dyDescent="0.2">
      <c r="A236" s="6" t="s">
        <v>20</v>
      </c>
      <c r="B236" s="10"/>
      <c r="C236" s="4">
        <v>43</v>
      </c>
      <c r="D236" s="4">
        <v>70</v>
      </c>
      <c r="E236" s="4">
        <v>26</v>
      </c>
      <c r="F236" s="4">
        <v>69063</v>
      </c>
      <c r="G236" s="4">
        <v>291</v>
      </c>
      <c r="H236" s="4">
        <v>331</v>
      </c>
      <c r="I236" s="4">
        <v>63</v>
      </c>
      <c r="J236" s="4">
        <v>69</v>
      </c>
      <c r="K236" s="4">
        <v>23</v>
      </c>
      <c r="L236" s="4">
        <v>45</v>
      </c>
      <c r="M236" s="4">
        <v>291</v>
      </c>
      <c r="N236" s="4">
        <v>6538</v>
      </c>
      <c r="O236" s="4">
        <v>356</v>
      </c>
      <c r="P236" s="4">
        <v>216</v>
      </c>
      <c r="Q236" s="4">
        <v>8161</v>
      </c>
      <c r="R236" s="4">
        <v>102</v>
      </c>
      <c r="S236" s="4">
        <v>50</v>
      </c>
      <c r="T236" s="4">
        <v>37</v>
      </c>
      <c r="U236" s="4">
        <v>41876</v>
      </c>
      <c r="V236" s="4">
        <v>411</v>
      </c>
      <c r="W236" s="4">
        <v>2020</v>
      </c>
      <c r="X236" s="4">
        <v>3426</v>
      </c>
      <c r="Y236" s="4">
        <v>1018</v>
      </c>
      <c r="Z236" s="4">
        <v>236</v>
      </c>
      <c r="AA236" s="4">
        <v>26</v>
      </c>
      <c r="AB236" s="4">
        <v>12631</v>
      </c>
      <c r="AC236" s="4">
        <v>53</v>
      </c>
      <c r="AD236" s="4">
        <v>308</v>
      </c>
      <c r="AE236" s="4">
        <v>102</v>
      </c>
      <c r="AF236" s="4">
        <v>28532</v>
      </c>
      <c r="AG236" s="4">
        <v>204</v>
      </c>
      <c r="AH236" s="4">
        <v>75</v>
      </c>
      <c r="AI236" s="4">
        <v>272</v>
      </c>
      <c r="AJ236" s="4">
        <v>128</v>
      </c>
      <c r="AK236" s="4">
        <v>488</v>
      </c>
      <c r="AL236" s="4">
        <v>624</v>
      </c>
      <c r="AM236" s="4">
        <v>256</v>
      </c>
      <c r="AN236" s="4">
        <v>1772</v>
      </c>
      <c r="AO236" s="4">
        <v>37</v>
      </c>
      <c r="AP236" s="4">
        <v>81</v>
      </c>
      <c r="AQ236" s="4">
        <v>75</v>
      </c>
      <c r="AR236" s="4">
        <v>62</v>
      </c>
      <c r="AS236" s="4">
        <v>5</v>
      </c>
      <c r="AT236" s="4">
        <v>4</v>
      </c>
      <c r="AU236" s="4">
        <v>11</v>
      </c>
      <c r="AV236" s="4">
        <v>25</v>
      </c>
      <c r="AW236" s="4">
        <v>52</v>
      </c>
      <c r="AX236" s="4">
        <v>30</v>
      </c>
      <c r="AY236" s="4">
        <v>15</v>
      </c>
      <c r="AZ236" s="4">
        <v>18</v>
      </c>
      <c r="BA236" s="4">
        <v>100</v>
      </c>
      <c r="BB236" s="4">
        <v>439</v>
      </c>
      <c r="BC236" s="4">
        <v>97</v>
      </c>
      <c r="BD236" s="4">
        <v>101</v>
      </c>
      <c r="BE236" s="4">
        <v>62</v>
      </c>
      <c r="BF236" s="4">
        <v>13</v>
      </c>
      <c r="BG236" s="4">
        <v>14</v>
      </c>
      <c r="BH236" s="4">
        <v>81</v>
      </c>
      <c r="BI236" s="4">
        <v>52</v>
      </c>
      <c r="BJ236" s="4">
        <v>217</v>
      </c>
      <c r="BK236" s="4">
        <v>242</v>
      </c>
    </row>
    <row r="237" spans="1:63" s="7" customFormat="1" ht="9.9" customHeight="1" x14ac:dyDescent="0.2">
      <c r="B237" s="11" t="s">
        <v>21</v>
      </c>
      <c r="C237" s="8">
        <f t="shared" ref="C237:AH237" si="64">C236/ 182066</f>
        <v>2.3617808926433272E-4</v>
      </c>
      <c r="D237" s="8">
        <f t="shared" si="64"/>
        <v>3.8447595926751835E-4</v>
      </c>
      <c r="E237" s="8">
        <f t="shared" si="64"/>
        <v>1.4280535629936395E-4</v>
      </c>
      <c r="F237" s="8">
        <f t="shared" si="64"/>
        <v>0.37932947392703747</v>
      </c>
      <c r="G237" s="8">
        <f t="shared" si="64"/>
        <v>1.5983214878121121E-3</v>
      </c>
      <c r="H237" s="8">
        <f t="shared" si="64"/>
        <v>1.8180220359649798E-3</v>
      </c>
      <c r="I237" s="8">
        <f t="shared" si="64"/>
        <v>3.4602836334076656E-4</v>
      </c>
      <c r="J237" s="8">
        <f t="shared" si="64"/>
        <v>3.7898344556369667E-4</v>
      </c>
      <c r="K237" s="8">
        <f t="shared" si="64"/>
        <v>1.263278151878989E-4</v>
      </c>
      <c r="L237" s="8">
        <f t="shared" si="64"/>
        <v>2.4716311667197612E-4</v>
      </c>
      <c r="M237" s="8">
        <f t="shared" si="64"/>
        <v>1.5983214878121121E-3</v>
      </c>
      <c r="N237" s="8">
        <f t="shared" si="64"/>
        <v>3.5910054595586216E-2</v>
      </c>
      <c r="O237" s="8">
        <f t="shared" si="64"/>
        <v>1.9553348785605221E-3</v>
      </c>
      <c r="P237" s="8">
        <f t="shared" si="64"/>
        <v>1.1863829600254853E-3</v>
      </c>
      <c r="Q237" s="8">
        <f t="shared" si="64"/>
        <v>4.4824404336888821E-2</v>
      </c>
      <c r="R237" s="8">
        <f t="shared" si="64"/>
        <v>5.6023639778981246E-4</v>
      </c>
      <c r="S237" s="8">
        <f t="shared" si="64"/>
        <v>2.7462568519108456E-4</v>
      </c>
      <c r="T237" s="8">
        <f t="shared" si="64"/>
        <v>2.0322300704140258E-4</v>
      </c>
      <c r="U237" s="8">
        <f t="shared" si="64"/>
        <v>0.23000450386123714</v>
      </c>
      <c r="V237" s="8">
        <f t="shared" si="64"/>
        <v>2.2574231322707149E-3</v>
      </c>
      <c r="W237" s="8">
        <f t="shared" si="64"/>
        <v>1.1094877681719816E-2</v>
      </c>
      <c r="X237" s="8">
        <f t="shared" si="64"/>
        <v>1.8817351949293112E-2</v>
      </c>
      <c r="Y237" s="8">
        <f t="shared" si="64"/>
        <v>5.5913789504904816E-3</v>
      </c>
      <c r="Z237" s="8">
        <f t="shared" si="64"/>
        <v>1.296233234101919E-3</v>
      </c>
      <c r="AA237" s="8">
        <f t="shared" si="64"/>
        <v>1.4280535629936395E-4</v>
      </c>
      <c r="AB237" s="8">
        <f t="shared" si="64"/>
        <v>6.937594059297178E-2</v>
      </c>
      <c r="AC237" s="8">
        <f t="shared" si="64"/>
        <v>2.9110322630254964E-4</v>
      </c>
      <c r="AD237" s="8">
        <f t="shared" si="64"/>
        <v>1.6916942207770807E-3</v>
      </c>
      <c r="AE237" s="8">
        <f t="shared" si="64"/>
        <v>5.6023639778981246E-4</v>
      </c>
      <c r="AF237" s="8">
        <f t="shared" si="64"/>
        <v>0.15671240099744049</v>
      </c>
      <c r="AG237" s="8">
        <f t="shared" si="64"/>
        <v>1.1204727955796249E-3</v>
      </c>
      <c r="AH237" s="8">
        <f t="shared" si="64"/>
        <v>4.1193852778662683E-4</v>
      </c>
      <c r="AI237" s="8">
        <f t="shared" ref="AI237:BK237" si="65">AI236/ 182066</f>
        <v>1.4939637274395E-3</v>
      </c>
      <c r="AJ237" s="8">
        <f t="shared" si="65"/>
        <v>7.0304175408917647E-4</v>
      </c>
      <c r="AK237" s="8">
        <f t="shared" si="65"/>
        <v>2.6803466874649852E-3</v>
      </c>
      <c r="AL237" s="8">
        <f t="shared" si="65"/>
        <v>3.4273285511847353E-3</v>
      </c>
      <c r="AM237" s="8">
        <f t="shared" si="65"/>
        <v>1.4060835081783529E-3</v>
      </c>
      <c r="AN237" s="8">
        <f t="shared" si="65"/>
        <v>9.732734283172036E-3</v>
      </c>
      <c r="AO237" s="8">
        <f t="shared" si="65"/>
        <v>2.0322300704140258E-4</v>
      </c>
      <c r="AP237" s="8">
        <f t="shared" si="65"/>
        <v>4.44893610009557E-4</v>
      </c>
      <c r="AQ237" s="8">
        <f t="shared" si="65"/>
        <v>4.1193852778662683E-4</v>
      </c>
      <c r="AR237" s="8">
        <f t="shared" si="65"/>
        <v>3.4053584963694483E-4</v>
      </c>
      <c r="AS237" s="8">
        <f t="shared" si="65"/>
        <v>2.7462568519108454E-5</v>
      </c>
      <c r="AT237" s="8">
        <f t="shared" si="65"/>
        <v>2.1970054815286765E-5</v>
      </c>
      <c r="AU237" s="8">
        <f t="shared" si="65"/>
        <v>6.0417650742038605E-5</v>
      </c>
      <c r="AV237" s="8">
        <f t="shared" si="65"/>
        <v>1.3731284259554228E-4</v>
      </c>
      <c r="AW237" s="8">
        <f t="shared" si="65"/>
        <v>2.8561071259872791E-4</v>
      </c>
      <c r="AX237" s="8">
        <f t="shared" si="65"/>
        <v>1.6477541111465074E-4</v>
      </c>
      <c r="AY237" s="8">
        <f t="shared" si="65"/>
        <v>8.2387705557325369E-5</v>
      </c>
      <c r="AZ237" s="8">
        <f t="shared" si="65"/>
        <v>9.8865246668790438E-5</v>
      </c>
      <c r="BA237" s="8">
        <f t="shared" si="65"/>
        <v>5.4925137038216911E-4</v>
      </c>
      <c r="BB237" s="8">
        <f t="shared" si="65"/>
        <v>2.4112135159777225E-3</v>
      </c>
      <c r="BC237" s="8">
        <f t="shared" si="65"/>
        <v>5.3277382927070403E-4</v>
      </c>
      <c r="BD237" s="8">
        <f t="shared" si="65"/>
        <v>5.5474388408599084E-4</v>
      </c>
      <c r="BE237" s="8">
        <f t="shared" si="65"/>
        <v>3.4053584963694483E-4</v>
      </c>
      <c r="BF237" s="8">
        <f t="shared" si="65"/>
        <v>7.1402678149681977E-5</v>
      </c>
      <c r="BG237" s="8">
        <f t="shared" si="65"/>
        <v>7.689519185350368E-5</v>
      </c>
      <c r="BH237" s="8">
        <f t="shared" si="65"/>
        <v>4.44893610009557E-4</v>
      </c>
      <c r="BI237" s="8">
        <f t="shared" si="65"/>
        <v>2.8561071259872791E-4</v>
      </c>
      <c r="BJ237" s="8">
        <f t="shared" si="65"/>
        <v>1.1918754737293069E-3</v>
      </c>
      <c r="BK237" s="8">
        <f t="shared" si="65"/>
        <v>1.3291883163248492E-3</v>
      </c>
    </row>
    <row r="238" spans="1:63" s="1" customFormat="1" ht="5.0999999999999996" customHeight="1" x14ac:dyDescent="0.2">
      <c r="B238" s="12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 s="1" customFormat="1" ht="9.9" customHeight="1" x14ac:dyDescent="0.2">
      <c r="A239" s="3" t="s">
        <v>98</v>
      </c>
      <c r="B239" s="12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 s="1" customFormat="1" ht="9.9" customHeight="1" x14ac:dyDescent="0.2">
      <c r="B240" s="10" t="s">
        <v>81</v>
      </c>
      <c r="C240" s="4">
        <v>2</v>
      </c>
      <c r="D240" s="4">
        <v>0</v>
      </c>
      <c r="E240" s="4">
        <v>3</v>
      </c>
      <c r="F240" s="4">
        <v>4673</v>
      </c>
      <c r="G240" s="4">
        <v>11</v>
      </c>
      <c r="H240" s="4">
        <v>3</v>
      </c>
      <c r="I240" s="4">
        <v>0</v>
      </c>
      <c r="J240" s="4">
        <v>4</v>
      </c>
      <c r="K240" s="4">
        <v>1</v>
      </c>
      <c r="L240" s="4">
        <v>0</v>
      </c>
      <c r="M240" s="4">
        <v>10</v>
      </c>
      <c r="N240" s="4">
        <v>265</v>
      </c>
      <c r="O240" s="4">
        <v>12</v>
      </c>
      <c r="P240" s="4">
        <v>27</v>
      </c>
      <c r="Q240" s="4">
        <v>541</v>
      </c>
      <c r="R240" s="4">
        <v>0</v>
      </c>
      <c r="S240" s="4">
        <v>3</v>
      </c>
      <c r="T240" s="4">
        <v>0</v>
      </c>
      <c r="U240" s="4">
        <v>2243</v>
      </c>
      <c r="V240" s="4">
        <v>19</v>
      </c>
      <c r="W240" s="4">
        <v>54</v>
      </c>
      <c r="X240" s="4">
        <v>212</v>
      </c>
      <c r="Y240" s="4">
        <v>33</v>
      </c>
      <c r="Z240" s="4">
        <v>27</v>
      </c>
      <c r="AA240" s="4">
        <v>0</v>
      </c>
      <c r="AB240" s="4">
        <v>1622</v>
      </c>
      <c r="AC240" s="4">
        <v>1</v>
      </c>
      <c r="AD240" s="4">
        <v>14</v>
      </c>
      <c r="AE240" s="4">
        <v>7</v>
      </c>
      <c r="AF240" s="4">
        <v>2750</v>
      </c>
      <c r="AG240" s="4">
        <v>12</v>
      </c>
      <c r="AH240" s="4">
        <v>9</v>
      </c>
      <c r="AI240" s="4">
        <v>16</v>
      </c>
      <c r="AJ240" s="4">
        <v>4</v>
      </c>
      <c r="AK240" s="4">
        <v>86</v>
      </c>
      <c r="AL240" s="4">
        <v>16</v>
      </c>
      <c r="AM240" s="4">
        <v>23</v>
      </c>
      <c r="AN240" s="4">
        <v>122</v>
      </c>
      <c r="AO240" s="4">
        <v>4</v>
      </c>
      <c r="AP240" s="4">
        <v>4</v>
      </c>
      <c r="AQ240" s="4">
        <v>3</v>
      </c>
      <c r="AR240" s="4">
        <v>2</v>
      </c>
      <c r="AS240" s="4">
        <v>0</v>
      </c>
      <c r="AT240" s="4">
        <v>0</v>
      </c>
      <c r="AU240" s="4">
        <v>0</v>
      </c>
      <c r="AV240" s="4">
        <v>3</v>
      </c>
      <c r="AW240" s="4">
        <v>5</v>
      </c>
      <c r="AX240" s="4">
        <v>2</v>
      </c>
      <c r="AY240" s="4">
        <v>0</v>
      </c>
      <c r="AZ240" s="4">
        <v>0</v>
      </c>
      <c r="BA240" s="4">
        <v>6</v>
      </c>
      <c r="BB240" s="4">
        <v>13</v>
      </c>
      <c r="BC240" s="4">
        <v>4</v>
      </c>
      <c r="BD240" s="4">
        <v>3</v>
      </c>
      <c r="BE240" s="4">
        <v>6</v>
      </c>
      <c r="BF240" s="4">
        <v>0</v>
      </c>
      <c r="BG240" s="4">
        <v>0</v>
      </c>
      <c r="BH240" s="4">
        <v>6</v>
      </c>
      <c r="BI240" s="4">
        <v>5</v>
      </c>
      <c r="BJ240" s="4">
        <v>1</v>
      </c>
      <c r="BK240" s="4">
        <v>15</v>
      </c>
    </row>
    <row r="241" spans="1:63" s="1" customFormat="1" ht="9.9" customHeight="1" x14ac:dyDescent="0.2">
      <c r="B241" s="10" t="s">
        <v>94</v>
      </c>
      <c r="C241" s="4">
        <v>36</v>
      </c>
      <c r="D241" s="4">
        <v>120</v>
      </c>
      <c r="E241" s="4">
        <v>40</v>
      </c>
      <c r="F241" s="4">
        <v>45838</v>
      </c>
      <c r="G241" s="4">
        <v>277</v>
      </c>
      <c r="H241" s="4">
        <v>276</v>
      </c>
      <c r="I241" s="4">
        <v>29</v>
      </c>
      <c r="J241" s="4">
        <v>47</v>
      </c>
      <c r="K241" s="4">
        <v>27</v>
      </c>
      <c r="L241" s="4">
        <v>13</v>
      </c>
      <c r="M241" s="4">
        <v>220</v>
      </c>
      <c r="N241" s="4">
        <v>3368</v>
      </c>
      <c r="O241" s="4">
        <v>216</v>
      </c>
      <c r="P241" s="4">
        <v>53</v>
      </c>
      <c r="Q241" s="4">
        <v>5052</v>
      </c>
      <c r="R241" s="4">
        <v>110</v>
      </c>
      <c r="S241" s="4">
        <v>66</v>
      </c>
      <c r="T241" s="4">
        <v>34</v>
      </c>
      <c r="U241" s="4">
        <v>26555</v>
      </c>
      <c r="V241" s="4">
        <v>515</v>
      </c>
      <c r="W241" s="4">
        <v>712</v>
      </c>
      <c r="X241" s="4">
        <v>2555</v>
      </c>
      <c r="Y241" s="4">
        <v>614</v>
      </c>
      <c r="Z241" s="4">
        <v>419</v>
      </c>
      <c r="AA241" s="4">
        <v>34</v>
      </c>
      <c r="AB241" s="4">
        <v>12681</v>
      </c>
      <c r="AC241" s="4">
        <v>78</v>
      </c>
      <c r="AD241" s="4">
        <v>600</v>
      </c>
      <c r="AE241" s="4">
        <v>124</v>
      </c>
      <c r="AF241" s="4">
        <v>29254</v>
      </c>
      <c r="AG241" s="4">
        <v>198</v>
      </c>
      <c r="AH241" s="4">
        <v>130</v>
      </c>
      <c r="AI241" s="4">
        <v>754</v>
      </c>
      <c r="AJ241" s="4">
        <v>241</v>
      </c>
      <c r="AK241" s="4">
        <v>540</v>
      </c>
      <c r="AL241" s="4">
        <v>385</v>
      </c>
      <c r="AM241" s="4">
        <v>122</v>
      </c>
      <c r="AN241" s="4">
        <v>1264</v>
      </c>
      <c r="AO241" s="4">
        <v>59</v>
      </c>
      <c r="AP241" s="4">
        <v>108</v>
      </c>
      <c r="AQ241" s="4">
        <v>70</v>
      </c>
      <c r="AR241" s="4">
        <v>63</v>
      </c>
      <c r="AS241" s="4">
        <v>9</v>
      </c>
      <c r="AT241" s="4">
        <v>9</v>
      </c>
      <c r="AU241" s="4">
        <v>9</v>
      </c>
      <c r="AV241" s="4">
        <v>10</v>
      </c>
      <c r="AW241" s="4">
        <v>73</v>
      </c>
      <c r="AX241" s="4">
        <v>33</v>
      </c>
      <c r="AY241" s="4">
        <v>7</v>
      </c>
      <c r="AZ241" s="4">
        <v>9</v>
      </c>
      <c r="BA241" s="4">
        <v>52</v>
      </c>
      <c r="BB241" s="4">
        <v>144</v>
      </c>
      <c r="BC241" s="4">
        <v>69</v>
      </c>
      <c r="BD241" s="4">
        <v>58</v>
      </c>
      <c r="BE241" s="4">
        <v>24</v>
      </c>
      <c r="BF241" s="4">
        <v>6</v>
      </c>
      <c r="BG241" s="4">
        <v>8</v>
      </c>
      <c r="BH241" s="4">
        <v>102</v>
      </c>
      <c r="BI241" s="4">
        <v>90</v>
      </c>
      <c r="BJ241" s="4">
        <v>24</v>
      </c>
      <c r="BK241" s="4">
        <v>228</v>
      </c>
    </row>
    <row r="242" spans="1:63" s="1" customFormat="1" ht="9.9" customHeight="1" x14ac:dyDescent="0.2">
      <c r="A242" s="6" t="s">
        <v>20</v>
      </c>
      <c r="B242" s="10"/>
      <c r="C242" s="4">
        <v>38</v>
      </c>
      <c r="D242" s="4">
        <v>120</v>
      </c>
      <c r="E242" s="4">
        <v>43</v>
      </c>
      <c r="F242" s="4">
        <v>50511</v>
      </c>
      <c r="G242" s="4">
        <v>288</v>
      </c>
      <c r="H242" s="4">
        <v>279</v>
      </c>
      <c r="I242" s="4">
        <v>29</v>
      </c>
      <c r="J242" s="4">
        <v>51</v>
      </c>
      <c r="K242" s="4">
        <v>28</v>
      </c>
      <c r="L242" s="4">
        <v>13</v>
      </c>
      <c r="M242" s="4">
        <v>230</v>
      </c>
      <c r="N242" s="4">
        <v>3633</v>
      </c>
      <c r="O242" s="4">
        <v>228</v>
      </c>
      <c r="P242" s="4">
        <v>80</v>
      </c>
      <c r="Q242" s="4">
        <v>5593</v>
      </c>
      <c r="R242" s="4">
        <v>110</v>
      </c>
      <c r="S242" s="4">
        <v>69</v>
      </c>
      <c r="T242" s="4">
        <v>34</v>
      </c>
      <c r="U242" s="4">
        <v>28798</v>
      </c>
      <c r="V242" s="4">
        <v>534</v>
      </c>
      <c r="W242" s="4">
        <v>766</v>
      </c>
      <c r="X242" s="4">
        <v>2767</v>
      </c>
      <c r="Y242" s="4">
        <v>647</v>
      </c>
      <c r="Z242" s="4">
        <v>446</v>
      </c>
      <c r="AA242" s="4">
        <v>34</v>
      </c>
      <c r="AB242" s="4">
        <v>14303</v>
      </c>
      <c r="AC242" s="4">
        <v>79</v>
      </c>
      <c r="AD242" s="4">
        <v>614</v>
      </c>
      <c r="AE242" s="4">
        <v>131</v>
      </c>
      <c r="AF242" s="4">
        <v>32004</v>
      </c>
      <c r="AG242" s="4">
        <v>210</v>
      </c>
      <c r="AH242" s="4">
        <v>139</v>
      </c>
      <c r="AI242" s="4">
        <v>770</v>
      </c>
      <c r="AJ242" s="4">
        <v>245</v>
      </c>
      <c r="AK242" s="4">
        <v>626</v>
      </c>
      <c r="AL242" s="4">
        <v>401</v>
      </c>
      <c r="AM242" s="4">
        <v>145</v>
      </c>
      <c r="AN242" s="4">
        <v>1386</v>
      </c>
      <c r="AO242" s="4">
        <v>63</v>
      </c>
      <c r="AP242" s="4">
        <v>112</v>
      </c>
      <c r="AQ242" s="4">
        <v>73</v>
      </c>
      <c r="AR242" s="4">
        <v>65</v>
      </c>
      <c r="AS242" s="4">
        <v>9</v>
      </c>
      <c r="AT242" s="4">
        <v>9</v>
      </c>
      <c r="AU242" s="4">
        <v>9</v>
      </c>
      <c r="AV242" s="4">
        <v>13</v>
      </c>
      <c r="AW242" s="4">
        <v>78</v>
      </c>
      <c r="AX242" s="4">
        <v>35</v>
      </c>
      <c r="AY242" s="4">
        <v>7</v>
      </c>
      <c r="AZ242" s="4">
        <v>9</v>
      </c>
      <c r="BA242" s="4">
        <v>58</v>
      </c>
      <c r="BB242" s="4">
        <v>157</v>
      </c>
      <c r="BC242" s="4">
        <v>73</v>
      </c>
      <c r="BD242" s="4">
        <v>61</v>
      </c>
      <c r="BE242" s="4">
        <v>30</v>
      </c>
      <c r="BF242" s="4">
        <v>6</v>
      </c>
      <c r="BG242" s="4">
        <v>8</v>
      </c>
      <c r="BH242" s="4">
        <v>108</v>
      </c>
      <c r="BI242" s="4">
        <v>95</v>
      </c>
      <c r="BJ242" s="4">
        <v>25</v>
      </c>
      <c r="BK242" s="4">
        <v>243</v>
      </c>
    </row>
    <row r="243" spans="1:63" s="7" customFormat="1" ht="9.9" customHeight="1" x14ac:dyDescent="0.2">
      <c r="B243" s="11" t="s">
        <v>21</v>
      </c>
      <c r="C243" s="8">
        <f t="shared" ref="C243:AH243" si="66">C242/ 148658</f>
        <v>2.5562028279675495E-4</v>
      </c>
      <c r="D243" s="8">
        <f t="shared" si="66"/>
        <v>8.0722194567396308E-4</v>
      </c>
      <c r="E243" s="8">
        <f t="shared" si="66"/>
        <v>2.892545305331701E-4</v>
      </c>
      <c r="F243" s="8">
        <f t="shared" si="66"/>
        <v>0.3397798974828129</v>
      </c>
      <c r="G243" s="8">
        <f t="shared" si="66"/>
        <v>1.9373326696175113E-3</v>
      </c>
      <c r="H243" s="8">
        <f t="shared" si="66"/>
        <v>1.876791023691964E-3</v>
      </c>
      <c r="I243" s="8">
        <f t="shared" si="66"/>
        <v>1.9507863687120774E-4</v>
      </c>
      <c r="J243" s="8">
        <f t="shared" si="66"/>
        <v>3.4306932691143427E-4</v>
      </c>
      <c r="K243" s="8">
        <f t="shared" si="66"/>
        <v>1.8835178732392471E-4</v>
      </c>
      <c r="L243" s="8">
        <f t="shared" si="66"/>
        <v>8.7449044114679326E-5</v>
      </c>
      <c r="M243" s="8">
        <f t="shared" si="66"/>
        <v>1.5471753958750958E-3</v>
      </c>
      <c r="N243" s="8">
        <f t="shared" si="66"/>
        <v>2.4438644405279233E-2</v>
      </c>
      <c r="O243" s="8">
        <f t="shared" si="66"/>
        <v>1.5337216967805298E-3</v>
      </c>
      <c r="P243" s="8">
        <f t="shared" si="66"/>
        <v>5.3814796378264201E-4</v>
      </c>
      <c r="Q243" s="8">
        <f t="shared" si="66"/>
        <v>3.7623269517953958E-2</v>
      </c>
      <c r="R243" s="8">
        <f t="shared" si="66"/>
        <v>7.3995345020113278E-4</v>
      </c>
      <c r="S243" s="8">
        <f t="shared" si="66"/>
        <v>4.6415261876252875E-4</v>
      </c>
      <c r="T243" s="8">
        <f t="shared" si="66"/>
        <v>2.2871288460762286E-4</v>
      </c>
      <c r="U243" s="8">
        <f t="shared" si="66"/>
        <v>0.19371981326265655</v>
      </c>
      <c r="V243" s="8">
        <f t="shared" si="66"/>
        <v>3.5921376582491358E-3</v>
      </c>
      <c r="W243" s="8">
        <f t="shared" si="66"/>
        <v>5.1527667532187977E-3</v>
      </c>
      <c r="X243" s="8">
        <f t="shared" si="66"/>
        <v>1.861319269733213E-2</v>
      </c>
      <c r="Y243" s="8">
        <f t="shared" si="66"/>
        <v>4.3522716570921173E-3</v>
      </c>
      <c r="Z243" s="8">
        <f t="shared" si="66"/>
        <v>3.0001748980882292E-3</v>
      </c>
      <c r="AA243" s="8">
        <f t="shared" si="66"/>
        <v>2.2871288460762286E-4</v>
      </c>
      <c r="AB243" s="8">
        <f t="shared" si="66"/>
        <v>9.6214129074789115E-2</v>
      </c>
      <c r="AC243" s="8">
        <f t="shared" si="66"/>
        <v>5.3142111423535904E-4</v>
      </c>
      <c r="AD243" s="8">
        <f t="shared" si="66"/>
        <v>4.1302856220317777E-3</v>
      </c>
      <c r="AE243" s="8">
        <f t="shared" si="66"/>
        <v>8.8121729069407634E-4</v>
      </c>
      <c r="AF243" s="8">
        <f t="shared" si="66"/>
        <v>0.21528609291124595</v>
      </c>
      <c r="AG243" s="8">
        <f t="shared" si="66"/>
        <v>1.4126384049294354E-3</v>
      </c>
      <c r="AH243" s="8">
        <f t="shared" si="66"/>
        <v>9.3503208707234058E-4</v>
      </c>
      <c r="AI243" s="8">
        <f t="shared" ref="AI243:BK243" si="67">AI242/ 148658</f>
        <v>5.17967415140793E-3</v>
      </c>
      <c r="AJ243" s="8">
        <f t="shared" si="67"/>
        <v>1.6480781390843411E-3</v>
      </c>
      <c r="AK243" s="8">
        <f t="shared" si="67"/>
        <v>4.2110078165991738E-3</v>
      </c>
      <c r="AL243" s="8">
        <f t="shared" si="67"/>
        <v>2.697466668460493E-3</v>
      </c>
      <c r="AM243" s="8">
        <f t="shared" si="67"/>
        <v>9.7539318435603864E-4</v>
      </c>
      <c r="AN243" s="8">
        <f t="shared" si="67"/>
        <v>9.323413472534273E-3</v>
      </c>
      <c r="AO243" s="8">
        <f t="shared" si="67"/>
        <v>4.2379152147883063E-4</v>
      </c>
      <c r="AP243" s="8">
        <f t="shared" si="67"/>
        <v>7.5340714929569884E-4</v>
      </c>
      <c r="AQ243" s="8">
        <f t="shared" si="67"/>
        <v>4.9106001695166086E-4</v>
      </c>
      <c r="AR243" s="8">
        <f t="shared" si="67"/>
        <v>4.3724522057339663E-4</v>
      </c>
      <c r="AS243" s="8">
        <f t="shared" si="67"/>
        <v>6.0541645925547229E-5</v>
      </c>
      <c r="AT243" s="8">
        <f t="shared" si="67"/>
        <v>6.0541645925547229E-5</v>
      </c>
      <c r="AU243" s="8">
        <f t="shared" si="67"/>
        <v>6.0541645925547229E-5</v>
      </c>
      <c r="AV243" s="8">
        <f t="shared" si="67"/>
        <v>8.7449044114679326E-5</v>
      </c>
      <c r="AW243" s="8">
        <f t="shared" si="67"/>
        <v>5.2469426468807596E-4</v>
      </c>
      <c r="AX243" s="8">
        <f t="shared" si="67"/>
        <v>2.3543973415490589E-4</v>
      </c>
      <c r="AY243" s="8">
        <f t="shared" si="67"/>
        <v>4.7087946830981178E-5</v>
      </c>
      <c r="AZ243" s="8">
        <f t="shared" si="67"/>
        <v>6.0541645925547229E-5</v>
      </c>
      <c r="BA243" s="8">
        <f t="shared" si="67"/>
        <v>3.9015727374241548E-4</v>
      </c>
      <c r="BB243" s="8">
        <f t="shared" si="67"/>
        <v>1.056115378923435E-3</v>
      </c>
      <c r="BC243" s="8">
        <f t="shared" si="67"/>
        <v>4.9106001695166086E-4</v>
      </c>
      <c r="BD243" s="8">
        <f t="shared" si="67"/>
        <v>4.1033782238426457E-4</v>
      </c>
      <c r="BE243" s="8">
        <f t="shared" si="67"/>
        <v>2.0180548641849077E-4</v>
      </c>
      <c r="BF243" s="8">
        <f t="shared" si="67"/>
        <v>4.0361097283698155E-5</v>
      </c>
      <c r="BG243" s="8">
        <f t="shared" si="67"/>
        <v>5.3814796378264207E-5</v>
      </c>
      <c r="BH243" s="8">
        <f t="shared" si="67"/>
        <v>7.2649975110656673E-4</v>
      </c>
      <c r="BI243" s="8">
        <f t="shared" si="67"/>
        <v>6.390507069918874E-4</v>
      </c>
      <c r="BJ243" s="8">
        <f t="shared" si="67"/>
        <v>1.6817123868207565E-4</v>
      </c>
      <c r="BK243" s="8">
        <f t="shared" si="67"/>
        <v>1.6346244399897752E-3</v>
      </c>
    </row>
    <row r="244" spans="1:63" s="1" customFormat="1" ht="5.0999999999999996" customHeight="1" x14ac:dyDescent="0.2">
      <c r="B244" s="12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 s="1" customFormat="1" ht="9.9" customHeight="1" x14ac:dyDescent="0.2">
      <c r="A245" s="3" t="s">
        <v>99</v>
      </c>
      <c r="B245" s="12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 s="1" customFormat="1" ht="9.9" customHeight="1" x14ac:dyDescent="0.2">
      <c r="B246" s="10" t="s">
        <v>81</v>
      </c>
      <c r="C246" s="4">
        <v>57</v>
      </c>
      <c r="D246" s="4">
        <v>100</v>
      </c>
      <c r="E246" s="4">
        <v>26</v>
      </c>
      <c r="F246" s="4">
        <v>57547</v>
      </c>
      <c r="G246" s="4">
        <v>262</v>
      </c>
      <c r="H246" s="4">
        <v>132</v>
      </c>
      <c r="I246" s="4">
        <v>48</v>
      </c>
      <c r="J246" s="4">
        <v>86</v>
      </c>
      <c r="K246" s="4">
        <v>21</v>
      </c>
      <c r="L246" s="4">
        <v>42</v>
      </c>
      <c r="M246" s="4">
        <v>188</v>
      </c>
      <c r="N246" s="4">
        <v>4596</v>
      </c>
      <c r="O246" s="4">
        <v>555</v>
      </c>
      <c r="P246" s="4">
        <v>87</v>
      </c>
      <c r="Q246" s="4">
        <v>8550</v>
      </c>
      <c r="R246" s="4">
        <v>60</v>
      </c>
      <c r="S246" s="4">
        <v>32</v>
      </c>
      <c r="T246" s="4">
        <v>35</v>
      </c>
      <c r="U246" s="4">
        <v>35983</v>
      </c>
      <c r="V246" s="4">
        <v>383</v>
      </c>
      <c r="W246" s="4">
        <v>2711</v>
      </c>
      <c r="X246" s="4">
        <v>7272</v>
      </c>
      <c r="Y246" s="4">
        <v>790</v>
      </c>
      <c r="Z246" s="4">
        <v>416</v>
      </c>
      <c r="AA246" s="4">
        <v>33</v>
      </c>
      <c r="AB246" s="4">
        <v>8705</v>
      </c>
      <c r="AC246" s="4">
        <v>40</v>
      </c>
      <c r="AD246" s="4">
        <v>257</v>
      </c>
      <c r="AE246" s="4">
        <v>85</v>
      </c>
      <c r="AF246" s="4">
        <v>17647</v>
      </c>
      <c r="AG246" s="4">
        <v>140</v>
      </c>
      <c r="AH246" s="4">
        <v>57</v>
      </c>
      <c r="AI246" s="4">
        <v>217</v>
      </c>
      <c r="AJ246" s="4">
        <v>91</v>
      </c>
      <c r="AK246" s="4">
        <v>826</v>
      </c>
      <c r="AL246" s="4">
        <v>440</v>
      </c>
      <c r="AM246" s="4">
        <v>378</v>
      </c>
      <c r="AN246" s="4">
        <v>1325</v>
      </c>
      <c r="AO246" s="4">
        <v>26</v>
      </c>
      <c r="AP246" s="4">
        <v>75</v>
      </c>
      <c r="AQ246" s="4">
        <v>36</v>
      </c>
      <c r="AR246" s="4">
        <v>34</v>
      </c>
      <c r="AS246" s="4">
        <v>6</v>
      </c>
      <c r="AT246" s="4">
        <v>9</v>
      </c>
      <c r="AU246" s="4">
        <v>15</v>
      </c>
      <c r="AV246" s="4">
        <v>19</v>
      </c>
      <c r="AW246" s="4">
        <v>36</v>
      </c>
      <c r="AX246" s="4">
        <v>20</v>
      </c>
      <c r="AY246" s="4">
        <v>8</v>
      </c>
      <c r="AZ246" s="4">
        <v>12</v>
      </c>
      <c r="BA246" s="4">
        <v>134</v>
      </c>
      <c r="BB246" s="4">
        <v>411</v>
      </c>
      <c r="BC246" s="4">
        <v>62</v>
      </c>
      <c r="BD246" s="4">
        <v>52</v>
      </c>
      <c r="BE246" s="4">
        <v>51</v>
      </c>
      <c r="BF246" s="4">
        <v>6</v>
      </c>
      <c r="BG246" s="4">
        <v>9</v>
      </c>
      <c r="BH246" s="4">
        <v>90</v>
      </c>
      <c r="BI246" s="4">
        <v>67</v>
      </c>
      <c r="BJ246" s="4">
        <v>108</v>
      </c>
      <c r="BK246" s="4">
        <v>272</v>
      </c>
    </row>
    <row r="247" spans="1:63" s="1" customFormat="1" ht="9.9" customHeight="1" x14ac:dyDescent="0.2">
      <c r="A247" s="6" t="s">
        <v>20</v>
      </c>
      <c r="B247" s="10"/>
      <c r="C247" s="4">
        <v>57</v>
      </c>
      <c r="D247" s="4">
        <v>100</v>
      </c>
      <c r="E247" s="4">
        <v>26</v>
      </c>
      <c r="F247" s="4">
        <v>57547</v>
      </c>
      <c r="G247" s="4">
        <v>262</v>
      </c>
      <c r="H247" s="4">
        <v>132</v>
      </c>
      <c r="I247" s="4">
        <v>48</v>
      </c>
      <c r="J247" s="4">
        <v>86</v>
      </c>
      <c r="K247" s="4">
        <v>21</v>
      </c>
      <c r="L247" s="4">
        <v>42</v>
      </c>
      <c r="M247" s="4">
        <v>188</v>
      </c>
      <c r="N247" s="4">
        <v>4596</v>
      </c>
      <c r="O247" s="4">
        <v>555</v>
      </c>
      <c r="P247" s="4">
        <v>87</v>
      </c>
      <c r="Q247" s="4">
        <v>8550</v>
      </c>
      <c r="R247" s="4">
        <v>60</v>
      </c>
      <c r="S247" s="4">
        <v>32</v>
      </c>
      <c r="T247" s="4">
        <v>35</v>
      </c>
      <c r="U247" s="4">
        <v>35983</v>
      </c>
      <c r="V247" s="4">
        <v>383</v>
      </c>
      <c r="W247" s="4">
        <v>2711</v>
      </c>
      <c r="X247" s="4">
        <v>7272</v>
      </c>
      <c r="Y247" s="4">
        <v>790</v>
      </c>
      <c r="Z247" s="4">
        <v>416</v>
      </c>
      <c r="AA247" s="4">
        <v>33</v>
      </c>
      <c r="AB247" s="4">
        <v>8705</v>
      </c>
      <c r="AC247" s="4">
        <v>40</v>
      </c>
      <c r="AD247" s="4">
        <v>257</v>
      </c>
      <c r="AE247" s="4">
        <v>85</v>
      </c>
      <c r="AF247" s="4">
        <v>17647</v>
      </c>
      <c r="AG247" s="4">
        <v>140</v>
      </c>
      <c r="AH247" s="4">
        <v>57</v>
      </c>
      <c r="AI247" s="4">
        <v>217</v>
      </c>
      <c r="AJ247" s="4">
        <v>91</v>
      </c>
      <c r="AK247" s="4">
        <v>826</v>
      </c>
      <c r="AL247" s="4">
        <v>440</v>
      </c>
      <c r="AM247" s="4">
        <v>378</v>
      </c>
      <c r="AN247" s="4">
        <v>1325</v>
      </c>
      <c r="AO247" s="4">
        <v>26</v>
      </c>
      <c r="AP247" s="4">
        <v>75</v>
      </c>
      <c r="AQ247" s="4">
        <v>36</v>
      </c>
      <c r="AR247" s="4">
        <v>34</v>
      </c>
      <c r="AS247" s="4">
        <v>6</v>
      </c>
      <c r="AT247" s="4">
        <v>9</v>
      </c>
      <c r="AU247" s="4">
        <v>15</v>
      </c>
      <c r="AV247" s="4">
        <v>19</v>
      </c>
      <c r="AW247" s="4">
        <v>36</v>
      </c>
      <c r="AX247" s="4">
        <v>20</v>
      </c>
      <c r="AY247" s="4">
        <v>8</v>
      </c>
      <c r="AZ247" s="4">
        <v>12</v>
      </c>
      <c r="BA247" s="4">
        <v>134</v>
      </c>
      <c r="BB247" s="4">
        <v>411</v>
      </c>
      <c r="BC247" s="4">
        <v>62</v>
      </c>
      <c r="BD247" s="4">
        <v>52</v>
      </c>
      <c r="BE247" s="4">
        <v>51</v>
      </c>
      <c r="BF247" s="4">
        <v>6</v>
      </c>
      <c r="BG247" s="4">
        <v>9</v>
      </c>
      <c r="BH247" s="4">
        <v>90</v>
      </c>
      <c r="BI247" s="4">
        <v>67</v>
      </c>
      <c r="BJ247" s="4">
        <v>108</v>
      </c>
      <c r="BK247" s="4">
        <v>272</v>
      </c>
    </row>
    <row r="248" spans="1:63" s="7" customFormat="1" ht="9.9" customHeight="1" x14ac:dyDescent="0.2">
      <c r="B248" s="11" t="s">
        <v>21</v>
      </c>
      <c r="C248" s="8">
        <f t="shared" ref="C248:AH248" si="68">C247/ 151778</f>
        <v>3.7554849846486315E-4</v>
      </c>
      <c r="D248" s="8">
        <f t="shared" si="68"/>
        <v>6.588570148506371E-4</v>
      </c>
      <c r="E248" s="8">
        <f t="shared" si="68"/>
        <v>1.7130282386116564E-4</v>
      </c>
      <c r="F248" s="8">
        <f t="shared" si="68"/>
        <v>0.37915244633609613</v>
      </c>
      <c r="G248" s="8">
        <f t="shared" si="68"/>
        <v>1.7262053789086692E-3</v>
      </c>
      <c r="H248" s="8">
        <f t="shared" si="68"/>
        <v>8.6969125960284098E-4</v>
      </c>
      <c r="I248" s="8">
        <f t="shared" si="68"/>
        <v>3.1625136712830582E-4</v>
      </c>
      <c r="J248" s="8">
        <f t="shared" si="68"/>
        <v>5.666170327715479E-4</v>
      </c>
      <c r="K248" s="8">
        <f t="shared" si="68"/>
        <v>1.383599731186338E-4</v>
      </c>
      <c r="L248" s="8">
        <f t="shared" si="68"/>
        <v>2.7671994623726761E-4</v>
      </c>
      <c r="M248" s="8">
        <f t="shared" si="68"/>
        <v>1.2386511879191977E-3</v>
      </c>
      <c r="N248" s="8">
        <f t="shared" si="68"/>
        <v>3.0281068402535281E-2</v>
      </c>
      <c r="O248" s="8">
        <f t="shared" si="68"/>
        <v>3.6566564324210359E-3</v>
      </c>
      <c r="P248" s="8">
        <f t="shared" si="68"/>
        <v>5.7320560292005429E-4</v>
      </c>
      <c r="Q248" s="8">
        <f t="shared" si="68"/>
        <v>5.6332274769729476E-2</v>
      </c>
      <c r="R248" s="8">
        <f t="shared" si="68"/>
        <v>3.9531420891038228E-4</v>
      </c>
      <c r="S248" s="8">
        <f t="shared" si="68"/>
        <v>2.1083424475220388E-4</v>
      </c>
      <c r="T248" s="8">
        <f t="shared" si="68"/>
        <v>2.3059995519772298E-4</v>
      </c>
      <c r="U248" s="8">
        <f t="shared" si="68"/>
        <v>0.23707651965370474</v>
      </c>
      <c r="V248" s="8">
        <f t="shared" si="68"/>
        <v>2.5234223668779403E-3</v>
      </c>
      <c r="W248" s="8">
        <f t="shared" si="68"/>
        <v>1.7861613672600772E-2</v>
      </c>
      <c r="X248" s="8">
        <f t="shared" si="68"/>
        <v>4.7912082119938332E-2</v>
      </c>
      <c r="Y248" s="8">
        <f t="shared" si="68"/>
        <v>5.2049704173200333E-3</v>
      </c>
      <c r="Z248" s="8">
        <f t="shared" si="68"/>
        <v>2.7408451817786503E-3</v>
      </c>
      <c r="AA248" s="8">
        <f t="shared" si="68"/>
        <v>2.1742281490071024E-4</v>
      </c>
      <c r="AB248" s="8">
        <f t="shared" si="68"/>
        <v>5.7353503142747959E-2</v>
      </c>
      <c r="AC248" s="8">
        <f t="shared" si="68"/>
        <v>2.6354280594025482E-4</v>
      </c>
      <c r="AD248" s="8">
        <f t="shared" si="68"/>
        <v>1.6932625281661374E-3</v>
      </c>
      <c r="AE248" s="8">
        <f t="shared" si="68"/>
        <v>5.600284626230415E-4</v>
      </c>
      <c r="AF248" s="8">
        <f t="shared" si="68"/>
        <v>0.11626849741069194</v>
      </c>
      <c r="AG248" s="8">
        <f t="shared" si="68"/>
        <v>9.2239982079089192E-4</v>
      </c>
      <c r="AH248" s="8">
        <f t="shared" si="68"/>
        <v>3.7554849846486315E-4</v>
      </c>
      <c r="AI248" s="8">
        <f t="shared" ref="AI248:BK248" si="69">AI247/ 151778</f>
        <v>1.4297197222258825E-3</v>
      </c>
      <c r="AJ248" s="8">
        <f t="shared" si="69"/>
        <v>5.9955988351407976E-4</v>
      </c>
      <c r="AK248" s="8">
        <f t="shared" si="69"/>
        <v>5.4421589426662626E-3</v>
      </c>
      <c r="AL248" s="8">
        <f t="shared" si="69"/>
        <v>2.8989708653428033E-3</v>
      </c>
      <c r="AM248" s="8">
        <f t="shared" si="69"/>
        <v>2.4904795161354082E-3</v>
      </c>
      <c r="AN248" s="8">
        <f t="shared" si="69"/>
        <v>8.7298554467709413E-3</v>
      </c>
      <c r="AO248" s="8">
        <f t="shared" si="69"/>
        <v>1.7130282386116564E-4</v>
      </c>
      <c r="AP248" s="8">
        <f t="shared" si="69"/>
        <v>4.9414276113797788E-4</v>
      </c>
      <c r="AQ248" s="8">
        <f t="shared" si="69"/>
        <v>2.3718852534622935E-4</v>
      </c>
      <c r="AR248" s="8">
        <f t="shared" si="69"/>
        <v>2.2401138504921661E-4</v>
      </c>
      <c r="AS248" s="8">
        <f t="shared" si="69"/>
        <v>3.9531420891038227E-5</v>
      </c>
      <c r="AT248" s="8">
        <f t="shared" si="69"/>
        <v>5.9297131336557337E-5</v>
      </c>
      <c r="AU248" s="8">
        <f t="shared" si="69"/>
        <v>9.8828552227595571E-5</v>
      </c>
      <c r="AV248" s="8">
        <f t="shared" si="69"/>
        <v>1.2518283282162104E-4</v>
      </c>
      <c r="AW248" s="8">
        <f t="shared" si="69"/>
        <v>2.3718852534622935E-4</v>
      </c>
      <c r="AX248" s="8">
        <f t="shared" si="69"/>
        <v>1.3177140297012741E-4</v>
      </c>
      <c r="AY248" s="8">
        <f t="shared" si="69"/>
        <v>5.2708561188050969E-5</v>
      </c>
      <c r="AZ248" s="8">
        <f t="shared" si="69"/>
        <v>7.9062841782076454E-5</v>
      </c>
      <c r="BA248" s="8">
        <f t="shared" si="69"/>
        <v>8.8286839989985377E-4</v>
      </c>
      <c r="BB248" s="8">
        <f t="shared" si="69"/>
        <v>2.7079023310361185E-3</v>
      </c>
      <c r="BC248" s="8">
        <f t="shared" si="69"/>
        <v>4.0849134920739502E-4</v>
      </c>
      <c r="BD248" s="8">
        <f t="shared" si="69"/>
        <v>3.4260564772233129E-4</v>
      </c>
      <c r="BE248" s="8">
        <f t="shared" si="69"/>
        <v>3.3601707757382495E-4</v>
      </c>
      <c r="BF248" s="8">
        <f t="shared" si="69"/>
        <v>3.9531420891038227E-5</v>
      </c>
      <c r="BG248" s="8">
        <f t="shared" si="69"/>
        <v>5.9297131336557337E-5</v>
      </c>
      <c r="BH248" s="8">
        <f t="shared" si="69"/>
        <v>5.9297131336557337E-4</v>
      </c>
      <c r="BI248" s="8">
        <f t="shared" si="69"/>
        <v>4.4143419994992688E-4</v>
      </c>
      <c r="BJ248" s="8">
        <f t="shared" si="69"/>
        <v>7.1156557603868804E-4</v>
      </c>
      <c r="BK248" s="8">
        <f t="shared" si="69"/>
        <v>1.7920910803937329E-3</v>
      </c>
    </row>
    <row r="249" spans="1:63" s="1" customFormat="1" ht="5.0999999999999996" customHeight="1" x14ac:dyDescent="0.2">
      <c r="B249" s="12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 s="1" customFormat="1" ht="9.9" customHeight="1" x14ac:dyDescent="0.2">
      <c r="A250" s="3" t="s">
        <v>100</v>
      </c>
      <c r="B250" s="12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 s="1" customFormat="1" ht="9.9" customHeight="1" x14ac:dyDescent="0.2">
      <c r="B251" s="10" t="s">
        <v>81</v>
      </c>
      <c r="C251" s="4">
        <v>7</v>
      </c>
      <c r="D251" s="4">
        <v>31</v>
      </c>
      <c r="E251" s="4">
        <v>1</v>
      </c>
      <c r="F251" s="4">
        <v>5133</v>
      </c>
      <c r="G251" s="4">
        <v>22</v>
      </c>
      <c r="H251" s="4">
        <v>14</v>
      </c>
      <c r="I251" s="4">
        <v>2</v>
      </c>
      <c r="J251" s="4">
        <v>14</v>
      </c>
      <c r="K251" s="4">
        <v>4</v>
      </c>
      <c r="L251" s="4">
        <v>0</v>
      </c>
      <c r="M251" s="4">
        <v>57</v>
      </c>
      <c r="N251" s="4">
        <v>876</v>
      </c>
      <c r="O251" s="4">
        <v>25</v>
      </c>
      <c r="P251" s="4">
        <v>1</v>
      </c>
      <c r="Q251" s="4">
        <v>633</v>
      </c>
      <c r="R251" s="4">
        <v>20</v>
      </c>
      <c r="S251" s="4">
        <v>47</v>
      </c>
      <c r="T251" s="4">
        <v>11</v>
      </c>
      <c r="U251" s="4">
        <v>3970</v>
      </c>
      <c r="V251" s="4">
        <v>80</v>
      </c>
      <c r="W251" s="4">
        <v>103</v>
      </c>
      <c r="X251" s="4">
        <v>225</v>
      </c>
      <c r="Y251" s="4">
        <v>255</v>
      </c>
      <c r="Z251" s="4">
        <v>155</v>
      </c>
      <c r="AA251" s="4">
        <v>8</v>
      </c>
      <c r="AB251" s="4">
        <v>1383</v>
      </c>
      <c r="AC251" s="4">
        <v>7</v>
      </c>
      <c r="AD251" s="4">
        <v>100</v>
      </c>
      <c r="AE251" s="4">
        <v>12</v>
      </c>
      <c r="AF251" s="4">
        <v>4385</v>
      </c>
      <c r="AG251" s="4">
        <v>29</v>
      </c>
      <c r="AH251" s="4">
        <v>9</v>
      </c>
      <c r="AI251" s="4">
        <v>65</v>
      </c>
      <c r="AJ251" s="4">
        <v>29</v>
      </c>
      <c r="AK251" s="4">
        <v>249</v>
      </c>
      <c r="AL251" s="4">
        <v>69</v>
      </c>
      <c r="AM251" s="4">
        <v>12</v>
      </c>
      <c r="AN251" s="4">
        <v>103</v>
      </c>
      <c r="AO251" s="4">
        <v>4</v>
      </c>
      <c r="AP251" s="4">
        <v>9</v>
      </c>
      <c r="AQ251" s="4">
        <v>9</v>
      </c>
      <c r="AR251" s="4">
        <v>11</v>
      </c>
      <c r="AS251" s="4">
        <v>1</v>
      </c>
      <c r="AT251" s="4">
        <v>1</v>
      </c>
      <c r="AU251" s="4">
        <v>1</v>
      </c>
      <c r="AV251" s="4">
        <v>0</v>
      </c>
      <c r="AW251" s="4">
        <v>9</v>
      </c>
      <c r="AX251" s="4">
        <v>6</v>
      </c>
      <c r="AY251" s="4">
        <v>1</v>
      </c>
      <c r="AZ251" s="4">
        <v>2</v>
      </c>
      <c r="BA251" s="4">
        <v>8</v>
      </c>
      <c r="BB251" s="4">
        <v>42</v>
      </c>
      <c r="BC251" s="4">
        <v>21</v>
      </c>
      <c r="BD251" s="4">
        <v>9</v>
      </c>
      <c r="BE251" s="4">
        <v>0</v>
      </c>
      <c r="BF251" s="4">
        <v>1</v>
      </c>
      <c r="BG251" s="4">
        <v>0</v>
      </c>
      <c r="BH251" s="4">
        <v>23</v>
      </c>
      <c r="BI251" s="4">
        <v>5</v>
      </c>
      <c r="BJ251" s="4">
        <v>2</v>
      </c>
      <c r="BK251" s="4">
        <v>38</v>
      </c>
    </row>
    <row r="252" spans="1:63" s="1" customFormat="1" ht="9.9" customHeight="1" x14ac:dyDescent="0.2">
      <c r="B252" s="10" t="s">
        <v>94</v>
      </c>
      <c r="C252" s="4">
        <v>32</v>
      </c>
      <c r="D252" s="4">
        <v>135</v>
      </c>
      <c r="E252" s="4">
        <v>24</v>
      </c>
      <c r="F252" s="4">
        <v>56589</v>
      </c>
      <c r="G252" s="4">
        <v>296</v>
      </c>
      <c r="H252" s="4">
        <v>292</v>
      </c>
      <c r="I252" s="4">
        <v>20</v>
      </c>
      <c r="J252" s="4">
        <v>97</v>
      </c>
      <c r="K252" s="4">
        <v>37</v>
      </c>
      <c r="L252" s="4">
        <v>13</v>
      </c>
      <c r="M252" s="4">
        <v>474</v>
      </c>
      <c r="N252" s="4">
        <v>8142</v>
      </c>
      <c r="O252" s="4">
        <v>180</v>
      </c>
      <c r="P252" s="4">
        <v>24</v>
      </c>
      <c r="Q252" s="4">
        <v>9767</v>
      </c>
      <c r="R252" s="4">
        <v>113</v>
      </c>
      <c r="S252" s="4">
        <v>158</v>
      </c>
      <c r="T252" s="4">
        <v>72</v>
      </c>
      <c r="U252" s="4">
        <v>44195</v>
      </c>
      <c r="V252" s="4">
        <v>780</v>
      </c>
      <c r="W252" s="4">
        <v>878</v>
      </c>
      <c r="X252" s="4">
        <v>1698</v>
      </c>
      <c r="Y252" s="4">
        <v>1130</v>
      </c>
      <c r="Z252" s="4">
        <v>202</v>
      </c>
      <c r="AA252" s="4">
        <v>52</v>
      </c>
      <c r="AB252" s="4">
        <v>27483</v>
      </c>
      <c r="AC252" s="4">
        <v>179</v>
      </c>
      <c r="AD252" s="4">
        <v>1372</v>
      </c>
      <c r="AE252" s="4">
        <v>197</v>
      </c>
      <c r="AF252" s="4">
        <v>104881</v>
      </c>
      <c r="AG252" s="4">
        <v>522</v>
      </c>
      <c r="AH252" s="4">
        <v>250</v>
      </c>
      <c r="AI252" s="4">
        <v>1345</v>
      </c>
      <c r="AJ252" s="4">
        <v>336</v>
      </c>
      <c r="AK252" s="4">
        <v>375</v>
      </c>
      <c r="AL252" s="4">
        <v>238</v>
      </c>
      <c r="AM252" s="4">
        <v>216</v>
      </c>
      <c r="AN252" s="4">
        <v>872</v>
      </c>
      <c r="AO252" s="4">
        <v>90</v>
      </c>
      <c r="AP252" s="4">
        <v>161</v>
      </c>
      <c r="AQ252" s="4">
        <v>98</v>
      </c>
      <c r="AR252" s="4">
        <v>57</v>
      </c>
      <c r="AS252" s="4">
        <v>14</v>
      </c>
      <c r="AT252" s="4">
        <v>15</v>
      </c>
      <c r="AU252" s="4">
        <v>13</v>
      </c>
      <c r="AV252" s="4">
        <v>35</v>
      </c>
      <c r="AW252" s="4">
        <v>178</v>
      </c>
      <c r="AX252" s="4">
        <v>83</v>
      </c>
      <c r="AY252" s="4">
        <v>6</v>
      </c>
      <c r="AZ252" s="4">
        <v>13</v>
      </c>
      <c r="BA252" s="4">
        <v>50</v>
      </c>
      <c r="BB252" s="4">
        <v>180</v>
      </c>
      <c r="BC252" s="4">
        <v>107</v>
      </c>
      <c r="BD252" s="4">
        <v>85</v>
      </c>
      <c r="BE252" s="4">
        <v>10</v>
      </c>
      <c r="BF252" s="4">
        <v>25</v>
      </c>
      <c r="BG252" s="4">
        <v>7</v>
      </c>
      <c r="BH252" s="4">
        <v>96</v>
      </c>
      <c r="BI252" s="4">
        <v>91</v>
      </c>
      <c r="BJ252" s="4">
        <v>26</v>
      </c>
      <c r="BK252" s="4">
        <v>282</v>
      </c>
    </row>
    <row r="253" spans="1:63" s="1" customFormat="1" ht="9.9" customHeight="1" x14ac:dyDescent="0.2">
      <c r="A253" s="6" t="s">
        <v>20</v>
      </c>
      <c r="B253" s="10"/>
      <c r="C253" s="4">
        <v>39</v>
      </c>
      <c r="D253" s="4">
        <v>166</v>
      </c>
      <c r="E253" s="4">
        <v>25</v>
      </c>
      <c r="F253" s="4">
        <v>61722</v>
      </c>
      <c r="G253" s="4">
        <v>318</v>
      </c>
      <c r="H253" s="4">
        <v>306</v>
      </c>
      <c r="I253" s="4">
        <v>22</v>
      </c>
      <c r="J253" s="4">
        <v>111</v>
      </c>
      <c r="K253" s="4">
        <v>41</v>
      </c>
      <c r="L253" s="4">
        <v>13</v>
      </c>
      <c r="M253" s="4">
        <v>531</v>
      </c>
      <c r="N253" s="4">
        <v>9018</v>
      </c>
      <c r="O253" s="4">
        <v>205</v>
      </c>
      <c r="P253" s="4">
        <v>25</v>
      </c>
      <c r="Q253" s="4">
        <v>10400</v>
      </c>
      <c r="R253" s="4">
        <v>133</v>
      </c>
      <c r="S253" s="4">
        <v>205</v>
      </c>
      <c r="T253" s="4">
        <v>83</v>
      </c>
      <c r="U253" s="4">
        <v>48165</v>
      </c>
      <c r="V253" s="4">
        <v>860</v>
      </c>
      <c r="W253" s="4">
        <v>981</v>
      </c>
      <c r="X253" s="4">
        <v>1923</v>
      </c>
      <c r="Y253" s="4">
        <v>1385</v>
      </c>
      <c r="Z253" s="4">
        <v>357</v>
      </c>
      <c r="AA253" s="4">
        <v>60</v>
      </c>
      <c r="AB253" s="4">
        <v>28866</v>
      </c>
      <c r="AC253" s="4">
        <v>186</v>
      </c>
      <c r="AD253" s="4">
        <v>1472</v>
      </c>
      <c r="AE253" s="4">
        <v>209</v>
      </c>
      <c r="AF253" s="4">
        <v>109266</v>
      </c>
      <c r="AG253" s="4">
        <v>551</v>
      </c>
      <c r="AH253" s="4">
        <v>259</v>
      </c>
      <c r="AI253" s="4">
        <v>1410</v>
      </c>
      <c r="AJ253" s="4">
        <v>365</v>
      </c>
      <c r="AK253" s="4">
        <v>624</v>
      </c>
      <c r="AL253" s="4">
        <v>307</v>
      </c>
      <c r="AM253" s="4">
        <v>228</v>
      </c>
      <c r="AN253" s="4">
        <v>975</v>
      </c>
      <c r="AO253" s="4">
        <v>94</v>
      </c>
      <c r="AP253" s="4">
        <v>170</v>
      </c>
      <c r="AQ253" s="4">
        <v>107</v>
      </c>
      <c r="AR253" s="4">
        <v>68</v>
      </c>
      <c r="AS253" s="4">
        <v>15</v>
      </c>
      <c r="AT253" s="4">
        <v>16</v>
      </c>
      <c r="AU253" s="4">
        <v>14</v>
      </c>
      <c r="AV253" s="4">
        <v>35</v>
      </c>
      <c r="AW253" s="4">
        <v>187</v>
      </c>
      <c r="AX253" s="4">
        <v>89</v>
      </c>
      <c r="AY253" s="4">
        <v>7</v>
      </c>
      <c r="AZ253" s="4">
        <v>15</v>
      </c>
      <c r="BA253" s="4">
        <v>58</v>
      </c>
      <c r="BB253" s="4">
        <v>222</v>
      </c>
      <c r="BC253" s="4">
        <v>128</v>
      </c>
      <c r="BD253" s="4">
        <v>94</v>
      </c>
      <c r="BE253" s="4">
        <v>10</v>
      </c>
      <c r="BF253" s="4">
        <v>26</v>
      </c>
      <c r="BG253" s="4">
        <v>7</v>
      </c>
      <c r="BH253" s="4">
        <v>119</v>
      </c>
      <c r="BI253" s="4">
        <v>96</v>
      </c>
      <c r="BJ253" s="4">
        <v>28</v>
      </c>
      <c r="BK253" s="4">
        <v>320</v>
      </c>
    </row>
    <row r="254" spans="1:63" s="7" customFormat="1" ht="9.9" customHeight="1" x14ac:dyDescent="0.2">
      <c r="B254" s="11" t="s">
        <v>21</v>
      </c>
      <c r="C254" s="8">
        <f t="shared" ref="C254:AH254" si="70">C253/ 284140</f>
        <v>1.3725628211445063E-4</v>
      </c>
      <c r="D254" s="8">
        <f t="shared" si="70"/>
        <v>5.8421904694868731E-4</v>
      </c>
      <c r="E254" s="8">
        <f t="shared" si="70"/>
        <v>8.7984796227211934E-5</v>
      </c>
      <c r="F254" s="8">
        <f t="shared" si="70"/>
        <v>0.217223903709439</v>
      </c>
      <c r="G254" s="8">
        <f t="shared" si="70"/>
        <v>1.1191666080101359E-3</v>
      </c>
      <c r="H254" s="8">
        <f t="shared" si="70"/>
        <v>1.0769339058210742E-3</v>
      </c>
      <c r="I254" s="8">
        <f t="shared" si="70"/>
        <v>7.7426620679946499E-5</v>
      </c>
      <c r="J254" s="8">
        <f t="shared" si="70"/>
        <v>3.9065249524882102E-4</v>
      </c>
      <c r="K254" s="8">
        <f t="shared" si="70"/>
        <v>1.4429506581262758E-4</v>
      </c>
      <c r="L254" s="8">
        <f t="shared" si="70"/>
        <v>4.575209403815021E-5</v>
      </c>
      <c r="M254" s="8">
        <f t="shared" si="70"/>
        <v>1.8687970718659816E-3</v>
      </c>
      <c r="N254" s="8">
        <f t="shared" si="70"/>
        <v>3.1737875695079888E-2</v>
      </c>
      <c r="O254" s="8">
        <f t="shared" si="70"/>
        <v>7.2147532906313792E-4</v>
      </c>
      <c r="P254" s="8">
        <f t="shared" si="70"/>
        <v>8.7984796227211934E-5</v>
      </c>
      <c r="Q254" s="8">
        <f t="shared" si="70"/>
        <v>3.6601675230520166E-2</v>
      </c>
      <c r="R254" s="8">
        <f t="shared" si="70"/>
        <v>4.680791159287675E-4</v>
      </c>
      <c r="S254" s="8">
        <f t="shared" si="70"/>
        <v>7.2147532906313792E-4</v>
      </c>
      <c r="T254" s="8">
        <f t="shared" si="70"/>
        <v>2.9210952347434366E-4</v>
      </c>
      <c r="U254" s="8">
        <f t="shared" si="70"/>
        <v>0.16951150841134652</v>
      </c>
      <c r="V254" s="8">
        <f t="shared" si="70"/>
        <v>3.0266769902160908E-3</v>
      </c>
      <c r="W254" s="8">
        <f t="shared" si="70"/>
        <v>3.4525234039557966E-3</v>
      </c>
      <c r="X254" s="8">
        <f t="shared" si="70"/>
        <v>6.767790525797142E-3</v>
      </c>
      <c r="Y254" s="8">
        <f t="shared" si="70"/>
        <v>4.8743577109875416E-3</v>
      </c>
      <c r="Z254" s="8">
        <f t="shared" si="70"/>
        <v>1.2564228901245865E-3</v>
      </c>
      <c r="AA254" s="8">
        <f t="shared" si="70"/>
        <v>2.1116351094530866E-4</v>
      </c>
      <c r="AB254" s="8">
        <f t="shared" si="70"/>
        <v>0.10159076511578799</v>
      </c>
      <c r="AC254" s="8">
        <f t="shared" si="70"/>
        <v>6.5460688393045678E-4</v>
      </c>
      <c r="AD254" s="8">
        <f t="shared" si="70"/>
        <v>5.1805448018582391E-3</v>
      </c>
      <c r="AE254" s="8">
        <f t="shared" si="70"/>
        <v>7.3555289645949181E-4</v>
      </c>
      <c r="AF254" s="8">
        <f t="shared" si="70"/>
        <v>0.38454986978250161</v>
      </c>
      <c r="AG254" s="8">
        <f t="shared" si="70"/>
        <v>1.939184908847751E-3</v>
      </c>
      <c r="AH254" s="8">
        <f t="shared" si="70"/>
        <v>9.1152248891391565E-4</v>
      </c>
      <c r="AI254" s="8">
        <f t="shared" ref="AI254:BK254" si="71">AI253/ 284140</f>
        <v>4.9623425072147535E-3</v>
      </c>
      <c r="AJ254" s="8">
        <f t="shared" si="71"/>
        <v>1.2845780249172943E-3</v>
      </c>
      <c r="AK254" s="8">
        <f t="shared" si="71"/>
        <v>2.1961005138312101E-3</v>
      </c>
      <c r="AL254" s="8">
        <f t="shared" si="71"/>
        <v>1.0804532976701625E-3</v>
      </c>
      <c r="AM254" s="8">
        <f t="shared" si="71"/>
        <v>8.0242134159217284E-4</v>
      </c>
      <c r="AN254" s="8">
        <f t="shared" si="71"/>
        <v>3.4314070528612657E-3</v>
      </c>
      <c r="AO254" s="8">
        <f t="shared" si="71"/>
        <v>3.3082283381431689E-4</v>
      </c>
      <c r="AP254" s="8">
        <f t="shared" si="71"/>
        <v>5.9829661434504121E-4</v>
      </c>
      <c r="AQ254" s="8">
        <f t="shared" si="71"/>
        <v>3.7657492785246708E-4</v>
      </c>
      <c r="AR254" s="8">
        <f t="shared" si="71"/>
        <v>2.3931864573801647E-4</v>
      </c>
      <c r="AS254" s="8">
        <f t="shared" si="71"/>
        <v>5.2790877736327164E-5</v>
      </c>
      <c r="AT254" s="8">
        <f t="shared" si="71"/>
        <v>5.6310269585415638E-5</v>
      </c>
      <c r="AU254" s="8">
        <f t="shared" si="71"/>
        <v>4.9271485887238684E-5</v>
      </c>
      <c r="AV254" s="8">
        <f t="shared" si="71"/>
        <v>1.2317871471809671E-4</v>
      </c>
      <c r="AW254" s="8">
        <f t="shared" si="71"/>
        <v>6.5812627577954534E-4</v>
      </c>
      <c r="AX254" s="8">
        <f t="shared" si="71"/>
        <v>3.132258745688745E-4</v>
      </c>
      <c r="AY254" s="8">
        <f t="shared" si="71"/>
        <v>2.4635742943619342E-5</v>
      </c>
      <c r="AZ254" s="8">
        <f t="shared" si="71"/>
        <v>5.2790877736327164E-5</v>
      </c>
      <c r="BA254" s="8">
        <f t="shared" si="71"/>
        <v>2.0412472724713168E-4</v>
      </c>
      <c r="BB254" s="8">
        <f t="shared" si="71"/>
        <v>7.8130499049764205E-4</v>
      </c>
      <c r="BC254" s="8">
        <f t="shared" si="71"/>
        <v>4.504821566833251E-4</v>
      </c>
      <c r="BD254" s="8">
        <f t="shared" si="71"/>
        <v>3.3082283381431689E-4</v>
      </c>
      <c r="BE254" s="8">
        <f t="shared" si="71"/>
        <v>3.5193918490884776E-5</v>
      </c>
      <c r="BF254" s="8">
        <f t="shared" si="71"/>
        <v>9.1504188076300421E-5</v>
      </c>
      <c r="BG254" s="8">
        <f t="shared" si="71"/>
        <v>2.4635742943619342E-5</v>
      </c>
      <c r="BH254" s="8">
        <f t="shared" si="71"/>
        <v>4.1880763004152881E-4</v>
      </c>
      <c r="BI254" s="8">
        <f t="shared" si="71"/>
        <v>3.3786161751249384E-4</v>
      </c>
      <c r="BJ254" s="8">
        <f t="shared" si="71"/>
        <v>9.8542971774477368E-5</v>
      </c>
      <c r="BK254" s="8">
        <f t="shared" si="71"/>
        <v>1.1262053917083128E-3</v>
      </c>
    </row>
    <row r="255" spans="1:63" s="1" customFormat="1" ht="5.0999999999999996" customHeight="1" x14ac:dyDescent="0.2">
      <c r="B255" s="12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 s="1" customFormat="1" ht="9.9" customHeight="1" x14ac:dyDescent="0.2">
      <c r="A256" s="3" t="s">
        <v>101</v>
      </c>
      <c r="B256" s="12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 s="1" customFormat="1" ht="9.9" customHeight="1" x14ac:dyDescent="0.2">
      <c r="B257" s="10" t="s">
        <v>94</v>
      </c>
      <c r="C257" s="4">
        <v>35</v>
      </c>
      <c r="D257" s="4">
        <v>166</v>
      </c>
      <c r="E257" s="4">
        <v>9</v>
      </c>
      <c r="F257" s="4">
        <v>64477</v>
      </c>
      <c r="G257" s="4">
        <v>250</v>
      </c>
      <c r="H257" s="4">
        <v>270</v>
      </c>
      <c r="I257" s="4">
        <v>13</v>
      </c>
      <c r="J257" s="4">
        <v>49</v>
      </c>
      <c r="K257" s="4">
        <v>32</v>
      </c>
      <c r="L257" s="4">
        <v>11</v>
      </c>
      <c r="M257" s="4">
        <v>447</v>
      </c>
      <c r="N257" s="4">
        <v>6860</v>
      </c>
      <c r="O257" s="4">
        <v>241</v>
      </c>
      <c r="P257" s="4">
        <v>48</v>
      </c>
      <c r="Q257" s="4">
        <v>16382</v>
      </c>
      <c r="R257" s="4">
        <v>76</v>
      </c>
      <c r="S257" s="4">
        <v>190</v>
      </c>
      <c r="T257" s="4">
        <v>48</v>
      </c>
      <c r="U257" s="4">
        <v>50705</v>
      </c>
      <c r="V257" s="4">
        <v>527</v>
      </c>
      <c r="W257" s="4">
        <v>1122</v>
      </c>
      <c r="X257" s="4">
        <v>1971</v>
      </c>
      <c r="Y257" s="4">
        <v>1293</v>
      </c>
      <c r="Z257" s="4">
        <v>141</v>
      </c>
      <c r="AA257" s="4">
        <v>27</v>
      </c>
      <c r="AB257" s="4">
        <v>25424</v>
      </c>
      <c r="AC257" s="4">
        <v>95</v>
      </c>
      <c r="AD257" s="4">
        <v>838</v>
      </c>
      <c r="AE257" s="4">
        <v>120</v>
      </c>
      <c r="AF257" s="4">
        <v>94653</v>
      </c>
      <c r="AG257" s="4">
        <v>339</v>
      </c>
      <c r="AH257" s="4">
        <v>139</v>
      </c>
      <c r="AI257" s="4">
        <v>706</v>
      </c>
      <c r="AJ257" s="4">
        <v>332</v>
      </c>
      <c r="AK257" s="4">
        <v>312</v>
      </c>
      <c r="AL257" s="4">
        <v>166</v>
      </c>
      <c r="AM257" s="4">
        <v>247</v>
      </c>
      <c r="AN257" s="4">
        <v>1097</v>
      </c>
      <c r="AO257" s="4">
        <v>83</v>
      </c>
      <c r="AP257" s="4">
        <v>167</v>
      </c>
      <c r="AQ257" s="4">
        <v>86</v>
      </c>
      <c r="AR257" s="4">
        <v>55</v>
      </c>
      <c r="AS257" s="4">
        <v>13</v>
      </c>
      <c r="AT257" s="4">
        <v>7</v>
      </c>
      <c r="AU257" s="4">
        <v>19</v>
      </c>
      <c r="AV257" s="4">
        <v>28</v>
      </c>
      <c r="AW257" s="4">
        <v>177</v>
      </c>
      <c r="AX257" s="4">
        <v>76</v>
      </c>
      <c r="AY257" s="4">
        <v>10</v>
      </c>
      <c r="AZ257" s="4">
        <v>6</v>
      </c>
      <c r="BA257" s="4">
        <v>65</v>
      </c>
      <c r="BB257" s="4">
        <v>58</v>
      </c>
      <c r="BC257" s="4">
        <v>77</v>
      </c>
      <c r="BD257" s="4">
        <v>149</v>
      </c>
      <c r="BE257" s="4">
        <v>35</v>
      </c>
      <c r="BF257" s="4">
        <v>99</v>
      </c>
      <c r="BG257" s="4">
        <v>11</v>
      </c>
      <c r="BH257" s="4">
        <v>80</v>
      </c>
      <c r="BI257" s="4">
        <v>61</v>
      </c>
      <c r="BJ257" s="4">
        <v>22</v>
      </c>
      <c r="BK257" s="4">
        <v>310</v>
      </c>
    </row>
    <row r="258" spans="1:63" s="1" customFormat="1" ht="9.9" customHeight="1" x14ac:dyDescent="0.2">
      <c r="A258" s="6" t="s">
        <v>20</v>
      </c>
      <c r="B258" s="10"/>
      <c r="C258" s="4">
        <v>35</v>
      </c>
      <c r="D258" s="4">
        <v>166</v>
      </c>
      <c r="E258" s="4">
        <v>9</v>
      </c>
      <c r="F258" s="4">
        <v>64477</v>
      </c>
      <c r="G258" s="4">
        <v>250</v>
      </c>
      <c r="H258" s="4">
        <v>270</v>
      </c>
      <c r="I258" s="4">
        <v>13</v>
      </c>
      <c r="J258" s="4">
        <v>49</v>
      </c>
      <c r="K258" s="4">
        <v>32</v>
      </c>
      <c r="L258" s="4">
        <v>11</v>
      </c>
      <c r="M258" s="4">
        <v>447</v>
      </c>
      <c r="N258" s="4">
        <v>6860</v>
      </c>
      <c r="O258" s="4">
        <v>241</v>
      </c>
      <c r="P258" s="4">
        <v>48</v>
      </c>
      <c r="Q258" s="4">
        <v>16382</v>
      </c>
      <c r="R258" s="4">
        <v>76</v>
      </c>
      <c r="S258" s="4">
        <v>190</v>
      </c>
      <c r="T258" s="4">
        <v>48</v>
      </c>
      <c r="U258" s="4">
        <v>50705</v>
      </c>
      <c r="V258" s="4">
        <v>527</v>
      </c>
      <c r="W258" s="4">
        <v>1122</v>
      </c>
      <c r="X258" s="4">
        <v>1971</v>
      </c>
      <c r="Y258" s="4">
        <v>1293</v>
      </c>
      <c r="Z258" s="4">
        <v>141</v>
      </c>
      <c r="AA258" s="4">
        <v>27</v>
      </c>
      <c r="AB258" s="4">
        <v>25424</v>
      </c>
      <c r="AC258" s="4">
        <v>95</v>
      </c>
      <c r="AD258" s="4">
        <v>838</v>
      </c>
      <c r="AE258" s="4">
        <v>120</v>
      </c>
      <c r="AF258" s="4">
        <v>94653</v>
      </c>
      <c r="AG258" s="4">
        <v>339</v>
      </c>
      <c r="AH258" s="4">
        <v>139</v>
      </c>
      <c r="AI258" s="4">
        <v>706</v>
      </c>
      <c r="AJ258" s="4">
        <v>332</v>
      </c>
      <c r="AK258" s="4">
        <v>312</v>
      </c>
      <c r="AL258" s="4">
        <v>166</v>
      </c>
      <c r="AM258" s="4">
        <v>247</v>
      </c>
      <c r="AN258" s="4">
        <v>1097</v>
      </c>
      <c r="AO258" s="4">
        <v>83</v>
      </c>
      <c r="AP258" s="4">
        <v>167</v>
      </c>
      <c r="AQ258" s="4">
        <v>86</v>
      </c>
      <c r="AR258" s="4">
        <v>55</v>
      </c>
      <c r="AS258" s="4">
        <v>13</v>
      </c>
      <c r="AT258" s="4">
        <v>7</v>
      </c>
      <c r="AU258" s="4">
        <v>19</v>
      </c>
      <c r="AV258" s="4">
        <v>28</v>
      </c>
      <c r="AW258" s="4">
        <v>177</v>
      </c>
      <c r="AX258" s="4">
        <v>76</v>
      </c>
      <c r="AY258" s="4">
        <v>10</v>
      </c>
      <c r="AZ258" s="4">
        <v>6</v>
      </c>
      <c r="BA258" s="4">
        <v>65</v>
      </c>
      <c r="BB258" s="4">
        <v>58</v>
      </c>
      <c r="BC258" s="4">
        <v>77</v>
      </c>
      <c r="BD258" s="4">
        <v>149</v>
      </c>
      <c r="BE258" s="4">
        <v>35</v>
      </c>
      <c r="BF258" s="4">
        <v>99</v>
      </c>
      <c r="BG258" s="4">
        <v>11</v>
      </c>
      <c r="BH258" s="4">
        <v>80</v>
      </c>
      <c r="BI258" s="4">
        <v>61</v>
      </c>
      <c r="BJ258" s="4">
        <v>22</v>
      </c>
      <c r="BK258" s="4">
        <v>310</v>
      </c>
    </row>
    <row r="259" spans="1:63" s="7" customFormat="1" ht="9.9" customHeight="1" x14ac:dyDescent="0.2">
      <c r="B259" s="11" t="s">
        <v>21</v>
      </c>
      <c r="C259" s="8">
        <f t="shared" ref="C259:AH259" si="72">C258/ 272216</f>
        <v>1.2857436741411232E-4</v>
      </c>
      <c r="D259" s="8">
        <f t="shared" si="72"/>
        <v>6.0980985687836135E-4</v>
      </c>
      <c r="E259" s="8">
        <f t="shared" si="72"/>
        <v>3.3061980192200309E-5</v>
      </c>
      <c r="F259" s="8">
        <f t="shared" si="72"/>
        <v>0.23685969965027773</v>
      </c>
      <c r="G259" s="8">
        <f t="shared" si="72"/>
        <v>9.183883386722309E-4</v>
      </c>
      <c r="H259" s="8">
        <f t="shared" si="72"/>
        <v>9.9185940576600943E-4</v>
      </c>
      <c r="I259" s="8">
        <f t="shared" si="72"/>
        <v>4.7756193610956004E-5</v>
      </c>
      <c r="J259" s="8">
        <f t="shared" si="72"/>
        <v>1.8000411437975726E-4</v>
      </c>
      <c r="K259" s="8">
        <f t="shared" si="72"/>
        <v>1.1755370735004555E-4</v>
      </c>
      <c r="L259" s="8">
        <f t="shared" si="72"/>
        <v>4.0409086901578156E-5</v>
      </c>
      <c r="M259" s="8">
        <f t="shared" si="72"/>
        <v>1.6420783495459488E-3</v>
      </c>
      <c r="N259" s="8">
        <f t="shared" si="72"/>
        <v>2.5200576013166016E-2</v>
      </c>
      <c r="O259" s="8">
        <f t="shared" si="72"/>
        <v>8.8532635848003057E-4</v>
      </c>
      <c r="P259" s="8">
        <f t="shared" si="72"/>
        <v>1.7633056102506832E-4</v>
      </c>
      <c r="Q259" s="8">
        <f t="shared" si="72"/>
        <v>6.0180151056513947E-2</v>
      </c>
      <c r="R259" s="8">
        <f t="shared" si="72"/>
        <v>2.7919005495635816E-4</v>
      </c>
      <c r="S259" s="8">
        <f t="shared" si="72"/>
        <v>6.9797513739089541E-4</v>
      </c>
      <c r="T259" s="8">
        <f t="shared" si="72"/>
        <v>1.7633056102506832E-4</v>
      </c>
      <c r="U259" s="8">
        <f t="shared" si="72"/>
        <v>0.18626752284950188</v>
      </c>
      <c r="V259" s="8">
        <f t="shared" si="72"/>
        <v>1.9359626179210627E-3</v>
      </c>
      <c r="W259" s="8">
        <f t="shared" si="72"/>
        <v>4.1217268639609722E-3</v>
      </c>
      <c r="X259" s="8">
        <f t="shared" si="72"/>
        <v>7.2405736620918685E-3</v>
      </c>
      <c r="Y259" s="8">
        <f t="shared" si="72"/>
        <v>4.7499044876127784E-3</v>
      </c>
      <c r="Z259" s="8">
        <f t="shared" si="72"/>
        <v>5.1797102301113823E-4</v>
      </c>
      <c r="AA259" s="8">
        <f t="shared" si="72"/>
        <v>9.9185940576600933E-5</v>
      </c>
      <c r="AB259" s="8">
        <f t="shared" si="72"/>
        <v>9.3396420489611193E-2</v>
      </c>
      <c r="AC259" s="8">
        <f t="shared" si="72"/>
        <v>3.4898756869544771E-4</v>
      </c>
      <c r="AD259" s="8">
        <f t="shared" si="72"/>
        <v>3.0784377112293179E-3</v>
      </c>
      <c r="AE259" s="8">
        <f t="shared" si="72"/>
        <v>4.4082640256267082E-4</v>
      </c>
      <c r="AF259" s="8">
        <f t="shared" si="72"/>
        <v>0.34771284568137067</v>
      </c>
      <c r="AG259" s="8">
        <f t="shared" si="72"/>
        <v>1.245334587239545E-3</v>
      </c>
      <c r="AH259" s="8">
        <f t="shared" si="72"/>
        <v>5.1062391630176036E-4</v>
      </c>
      <c r="AI259" s="8">
        <f t="shared" ref="AI259:BK259" si="73">AI258/ 272216</f>
        <v>2.5935286684103799E-3</v>
      </c>
      <c r="AJ259" s="8">
        <f t="shared" si="73"/>
        <v>1.2196197137567227E-3</v>
      </c>
      <c r="AK259" s="8">
        <f t="shared" si="73"/>
        <v>1.1461486466629442E-3</v>
      </c>
      <c r="AL259" s="8">
        <f t="shared" si="73"/>
        <v>6.0980985687836135E-4</v>
      </c>
      <c r="AM259" s="8">
        <f t="shared" si="73"/>
        <v>9.0736767860816409E-4</v>
      </c>
      <c r="AN259" s="8">
        <f t="shared" si="73"/>
        <v>4.0298880300937492E-3</v>
      </c>
      <c r="AO259" s="8">
        <f t="shared" si="73"/>
        <v>3.0490492843918067E-4</v>
      </c>
      <c r="AP259" s="8">
        <f t="shared" si="73"/>
        <v>6.1348341023305017E-4</v>
      </c>
      <c r="AQ259" s="8">
        <f t="shared" si="73"/>
        <v>3.1592558850324743E-4</v>
      </c>
      <c r="AR259" s="8">
        <f t="shared" si="73"/>
        <v>2.020454345078908E-4</v>
      </c>
      <c r="AS259" s="8">
        <f t="shared" si="73"/>
        <v>4.7756193610956004E-5</v>
      </c>
      <c r="AT259" s="8">
        <f t="shared" si="73"/>
        <v>2.5714873482822464E-5</v>
      </c>
      <c r="AU259" s="8">
        <f t="shared" si="73"/>
        <v>6.9797513739089541E-5</v>
      </c>
      <c r="AV259" s="8">
        <f t="shared" si="73"/>
        <v>1.0285949393128986E-4</v>
      </c>
      <c r="AW259" s="8">
        <f t="shared" si="73"/>
        <v>6.5021894377993944E-4</v>
      </c>
      <c r="AX259" s="8">
        <f t="shared" si="73"/>
        <v>2.7919005495635816E-4</v>
      </c>
      <c r="AY259" s="8">
        <f t="shared" si="73"/>
        <v>3.6735533546889233E-5</v>
      </c>
      <c r="AZ259" s="8">
        <f t="shared" si="73"/>
        <v>2.204132012813354E-5</v>
      </c>
      <c r="BA259" s="8">
        <f t="shared" si="73"/>
        <v>2.3878096805478001E-4</v>
      </c>
      <c r="BB259" s="8">
        <f t="shared" si="73"/>
        <v>2.1306609457195756E-4</v>
      </c>
      <c r="BC259" s="8">
        <f t="shared" si="73"/>
        <v>2.828636083110471E-4</v>
      </c>
      <c r="BD259" s="8">
        <f t="shared" si="73"/>
        <v>5.4735944984864963E-4</v>
      </c>
      <c r="BE259" s="8">
        <f t="shared" si="73"/>
        <v>1.2857436741411232E-4</v>
      </c>
      <c r="BF259" s="8">
        <f t="shared" si="73"/>
        <v>3.636817821142034E-4</v>
      </c>
      <c r="BG259" s="8">
        <f t="shared" si="73"/>
        <v>4.0409086901578156E-5</v>
      </c>
      <c r="BH259" s="8">
        <f t="shared" si="73"/>
        <v>2.9388426837511386E-4</v>
      </c>
      <c r="BI259" s="8">
        <f t="shared" si="73"/>
        <v>2.2408675463602435E-4</v>
      </c>
      <c r="BJ259" s="8">
        <f t="shared" si="73"/>
        <v>8.0818173803156313E-5</v>
      </c>
      <c r="BK259" s="8">
        <f t="shared" si="73"/>
        <v>1.1388015399535663E-3</v>
      </c>
    </row>
    <row r="260" spans="1:63" s="1" customFormat="1" ht="5.0999999999999996" customHeight="1" x14ac:dyDescent="0.2">
      <c r="B260" s="12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 s="1" customFormat="1" ht="9.9" customHeight="1" x14ac:dyDescent="0.2">
      <c r="A261" s="3" t="s">
        <v>102</v>
      </c>
      <c r="B261" s="12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 s="1" customFormat="1" ht="9.9" customHeight="1" x14ac:dyDescent="0.2">
      <c r="B262" s="10" t="s">
        <v>94</v>
      </c>
      <c r="C262" s="4">
        <v>10</v>
      </c>
      <c r="D262" s="4">
        <v>46</v>
      </c>
      <c r="E262" s="4">
        <v>4</v>
      </c>
      <c r="F262" s="4">
        <v>18552</v>
      </c>
      <c r="G262" s="4">
        <v>54</v>
      </c>
      <c r="H262" s="4">
        <v>78</v>
      </c>
      <c r="I262" s="4">
        <v>6</v>
      </c>
      <c r="J262" s="4">
        <v>15</v>
      </c>
      <c r="K262" s="4">
        <v>7</v>
      </c>
      <c r="L262" s="4">
        <v>5</v>
      </c>
      <c r="M262" s="4">
        <v>110</v>
      </c>
      <c r="N262" s="4">
        <v>2806</v>
      </c>
      <c r="O262" s="4">
        <v>32</v>
      </c>
      <c r="P262" s="4">
        <v>7</v>
      </c>
      <c r="Q262" s="4">
        <v>4341</v>
      </c>
      <c r="R262" s="4">
        <v>16</v>
      </c>
      <c r="S262" s="4">
        <v>27</v>
      </c>
      <c r="T262" s="4">
        <v>10</v>
      </c>
      <c r="U262" s="4">
        <v>14507</v>
      </c>
      <c r="V262" s="4">
        <v>119</v>
      </c>
      <c r="W262" s="4">
        <v>232</v>
      </c>
      <c r="X262" s="4">
        <v>360</v>
      </c>
      <c r="Y262" s="4">
        <v>226</v>
      </c>
      <c r="Z262" s="4">
        <v>26</v>
      </c>
      <c r="AA262" s="4">
        <v>8</v>
      </c>
      <c r="AB262" s="4">
        <v>9502</v>
      </c>
      <c r="AC262" s="4">
        <v>31</v>
      </c>
      <c r="AD262" s="4">
        <v>227</v>
      </c>
      <c r="AE262" s="4">
        <v>25</v>
      </c>
      <c r="AF262" s="4">
        <v>36430</v>
      </c>
      <c r="AG262" s="4">
        <v>106</v>
      </c>
      <c r="AH262" s="4">
        <v>45</v>
      </c>
      <c r="AI262" s="4">
        <v>121</v>
      </c>
      <c r="AJ262" s="4">
        <v>88</v>
      </c>
      <c r="AK262" s="4">
        <v>43</v>
      </c>
      <c r="AL262" s="4">
        <v>19</v>
      </c>
      <c r="AM262" s="4">
        <v>74</v>
      </c>
      <c r="AN262" s="4">
        <v>236</v>
      </c>
      <c r="AO262" s="4">
        <v>29</v>
      </c>
      <c r="AP262" s="4">
        <v>37</v>
      </c>
      <c r="AQ262" s="4">
        <v>31</v>
      </c>
      <c r="AR262" s="4">
        <v>16</v>
      </c>
      <c r="AS262" s="4">
        <v>1</v>
      </c>
      <c r="AT262" s="4">
        <v>11</v>
      </c>
      <c r="AU262" s="4">
        <v>3</v>
      </c>
      <c r="AV262" s="4">
        <v>22</v>
      </c>
      <c r="AW262" s="4">
        <v>68</v>
      </c>
      <c r="AX262" s="4">
        <v>26</v>
      </c>
      <c r="AY262" s="4">
        <v>3</v>
      </c>
      <c r="AZ262" s="4">
        <v>2</v>
      </c>
      <c r="BA262" s="4">
        <v>11</v>
      </c>
      <c r="BB262" s="4">
        <v>12</v>
      </c>
      <c r="BC262" s="4">
        <v>31</v>
      </c>
      <c r="BD262" s="4">
        <v>18</v>
      </c>
      <c r="BE262" s="4">
        <v>5</v>
      </c>
      <c r="BF262" s="4">
        <v>39</v>
      </c>
      <c r="BG262" s="4">
        <v>2</v>
      </c>
      <c r="BH262" s="4">
        <v>13</v>
      </c>
      <c r="BI262" s="4">
        <v>19</v>
      </c>
      <c r="BJ262" s="4">
        <v>4</v>
      </c>
      <c r="BK262" s="4">
        <v>50</v>
      </c>
    </row>
    <row r="263" spans="1:63" s="1" customFormat="1" ht="9.9" customHeight="1" x14ac:dyDescent="0.2">
      <c r="B263" s="10" t="s">
        <v>78</v>
      </c>
      <c r="C263" s="4">
        <v>34</v>
      </c>
      <c r="D263" s="4">
        <v>58</v>
      </c>
      <c r="E263" s="4">
        <v>18</v>
      </c>
      <c r="F263" s="4">
        <v>56136</v>
      </c>
      <c r="G263" s="4">
        <v>482</v>
      </c>
      <c r="H263" s="4">
        <v>304</v>
      </c>
      <c r="I263" s="4">
        <v>20</v>
      </c>
      <c r="J263" s="4">
        <v>32</v>
      </c>
      <c r="K263" s="4">
        <v>46</v>
      </c>
      <c r="L263" s="4">
        <v>8</v>
      </c>
      <c r="M263" s="4">
        <v>693</v>
      </c>
      <c r="N263" s="4">
        <v>7741</v>
      </c>
      <c r="O263" s="4">
        <v>82</v>
      </c>
      <c r="P263" s="4">
        <v>24</v>
      </c>
      <c r="Q263" s="4">
        <v>7976</v>
      </c>
      <c r="R263" s="4">
        <v>64</v>
      </c>
      <c r="S263" s="4">
        <v>117</v>
      </c>
      <c r="T263" s="4">
        <v>115</v>
      </c>
      <c r="U263" s="4">
        <v>44669</v>
      </c>
      <c r="V263" s="4">
        <v>748</v>
      </c>
      <c r="W263" s="4">
        <v>1044</v>
      </c>
      <c r="X263" s="4">
        <v>1140</v>
      </c>
      <c r="Y263" s="4">
        <v>725</v>
      </c>
      <c r="Z263" s="4">
        <v>115</v>
      </c>
      <c r="AA263" s="4">
        <v>54</v>
      </c>
      <c r="AB263" s="4">
        <v>14707</v>
      </c>
      <c r="AC263" s="4">
        <v>81</v>
      </c>
      <c r="AD263" s="4">
        <v>697</v>
      </c>
      <c r="AE263" s="4">
        <v>85</v>
      </c>
      <c r="AF263" s="4">
        <v>65188</v>
      </c>
      <c r="AG263" s="4">
        <v>141</v>
      </c>
      <c r="AH263" s="4">
        <v>234</v>
      </c>
      <c r="AI263" s="4">
        <v>355</v>
      </c>
      <c r="AJ263" s="4">
        <v>235</v>
      </c>
      <c r="AK263" s="4">
        <v>56</v>
      </c>
      <c r="AL263" s="4">
        <v>25</v>
      </c>
      <c r="AM263" s="4">
        <v>183</v>
      </c>
      <c r="AN263" s="4">
        <v>639</v>
      </c>
      <c r="AO263" s="4">
        <v>67</v>
      </c>
      <c r="AP263" s="4">
        <v>131</v>
      </c>
      <c r="AQ263" s="4">
        <v>138</v>
      </c>
      <c r="AR263" s="4">
        <v>34</v>
      </c>
      <c r="AS263" s="4">
        <v>6</v>
      </c>
      <c r="AT263" s="4">
        <v>22</v>
      </c>
      <c r="AU263" s="4">
        <v>16</v>
      </c>
      <c r="AV263" s="4">
        <v>27</v>
      </c>
      <c r="AW263" s="4">
        <v>156</v>
      </c>
      <c r="AX263" s="4">
        <v>60</v>
      </c>
      <c r="AY263" s="4">
        <v>20</v>
      </c>
      <c r="AZ263" s="4">
        <v>6</v>
      </c>
      <c r="BA263" s="4">
        <v>46</v>
      </c>
      <c r="BB263" s="4">
        <v>39</v>
      </c>
      <c r="BC263" s="4">
        <v>147</v>
      </c>
      <c r="BD263" s="4">
        <v>47</v>
      </c>
      <c r="BE263" s="4">
        <v>373</v>
      </c>
      <c r="BF263" s="4">
        <v>49</v>
      </c>
      <c r="BG263" s="4">
        <v>37</v>
      </c>
      <c r="BH263" s="4">
        <v>83</v>
      </c>
      <c r="BI263" s="4">
        <v>109</v>
      </c>
      <c r="BJ263" s="4">
        <v>31</v>
      </c>
      <c r="BK263" s="4">
        <v>107</v>
      </c>
    </row>
    <row r="264" spans="1:63" s="1" customFormat="1" ht="9.9" customHeight="1" x14ac:dyDescent="0.2">
      <c r="A264" s="6" t="s">
        <v>20</v>
      </c>
      <c r="B264" s="10"/>
      <c r="C264" s="4">
        <v>44</v>
      </c>
      <c r="D264" s="4">
        <v>104</v>
      </c>
      <c r="E264" s="4">
        <v>22</v>
      </c>
      <c r="F264" s="4">
        <v>74688</v>
      </c>
      <c r="G264" s="4">
        <v>536</v>
      </c>
      <c r="H264" s="4">
        <v>382</v>
      </c>
      <c r="I264" s="4">
        <v>26</v>
      </c>
      <c r="J264" s="4">
        <v>47</v>
      </c>
      <c r="K264" s="4">
        <v>53</v>
      </c>
      <c r="L264" s="4">
        <v>13</v>
      </c>
      <c r="M264" s="4">
        <v>803</v>
      </c>
      <c r="N264" s="4">
        <v>10547</v>
      </c>
      <c r="O264" s="4">
        <v>114</v>
      </c>
      <c r="P264" s="4">
        <v>31</v>
      </c>
      <c r="Q264" s="4">
        <v>12317</v>
      </c>
      <c r="R264" s="4">
        <v>80</v>
      </c>
      <c r="S264" s="4">
        <v>144</v>
      </c>
      <c r="T264" s="4">
        <v>125</v>
      </c>
      <c r="U264" s="4">
        <v>59176</v>
      </c>
      <c r="V264" s="4">
        <v>867</v>
      </c>
      <c r="W264" s="4">
        <v>1276</v>
      </c>
      <c r="X264" s="4">
        <v>1500</v>
      </c>
      <c r="Y264" s="4">
        <v>951</v>
      </c>
      <c r="Z264" s="4">
        <v>141</v>
      </c>
      <c r="AA264" s="4">
        <v>62</v>
      </c>
      <c r="AB264" s="4">
        <v>24209</v>
      </c>
      <c r="AC264" s="4">
        <v>112</v>
      </c>
      <c r="AD264" s="4">
        <v>924</v>
      </c>
      <c r="AE264" s="4">
        <v>110</v>
      </c>
      <c r="AF264" s="4">
        <v>101618</v>
      </c>
      <c r="AG264" s="4">
        <v>247</v>
      </c>
      <c r="AH264" s="4">
        <v>279</v>
      </c>
      <c r="AI264" s="4">
        <v>476</v>
      </c>
      <c r="AJ264" s="4">
        <v>323</v>
      </c>
      <c r="AK264" s="4">
        <v>99</v>
      </c>
      <c r="AL264" s="4">
        <v>44</v>
      </c>
      <c r="AM264" s="4">
        <v>257</v>
      </c>
      <c r="AN264" s="4">
        <v>875</v>
      </c>
      <c r="AO264" s="4">
        <v>96</v>
      </c>
      <c r="AP264" s="4">
        <v>168</v>
      </c>
      <c r="AQ264" s="4">
        <v>169</v>
      </c>
      <c r="AR264" s="4">
        <v>50</v>
      </c>
      <c r="AS264" s="4">
        <v>7</v>
      </c>
      <c r="AT264" s="4">
        <v>33</v>
      </c>
      <c r="AU264" s="4">
        <v>19</v>
      </c>
      <c r="AV264" s="4">
        <v>49</v>
      </c>
      <c r="AW264" s="4">
        <v>224</v>
      </c>
      <c r="AX264" s="4">
        <v>86</v>
      </c>
      <c r="AY264" s="4">
        <v>23</v>
      </c>
      <c r="AZ264" s="4">
        <v>8</v>
      </c>
      <c r="BA264" s="4">
        <v>57</v>
      </c>
      <c r="BB264" s="4">
        <v>51</v>
      </c>
      <c r="BC264" s="4">
        <v>178</v>
      </c>
      <c r="BD264" s="4">
        <v>65</v>
      </c>
      <c r="BE264" s="4">
        <v>378</v>
      </c>
      <c r="BF264" s="4">
        <v>88</v>
      </c>
      <c r="BG264" s="4">
        <v>39</v>
      </c>
      <c r="BH264" s="4">
        <v>96</v>
      </c>
      <c r="BI264" s="4">
        <v>128</v>
      </c>
      <c r="BJ264" s="4">
        <v>35</v>
      </c>
      <c r="BK264" s="4">
        <v>157</v>
      </c>
    </row>
    <row r="265" spans="1:63" s="7" customFormat="1" ht="9.9" customHeight="1" x14ac:dyDescent="0.2">
      <c r="B265" s="11" t="s">
        <v>21</v>
      </c>
      <c r="C265" s="8">
        <f t="shared" ref="C265:AH265" si="74">C264/ 296318</f>
        <v>1.4848912317172767E-4</v>
      </c>
      <c r="D265" s="8">
        <f t="shared" si="74"/>
        <v>3.5097429113317447E-4</v>
      </c>
      <c r="E265" s="8">
        <f t="shared" si="74"/>
        <v>7.4244561585863834E-5</v>
      </c>
      <c r="F265" s="8">
        <f t="shared" si="74"/>
        <v>0.252053537078409</v>
      </c>
      <c r="G265" s="8">
        <f t="shared" si="74"/>
        <v>1.8088675004555917E-3</v>
      </c>
      <c r="H265" s="8">
        <f t="shared" si="74"/>
        <v>1.2891555693545448E-3</v>
      </c>
      <c r="I265" s="8">
        <f t="shared" si="74"/>
        <v>8.7743572783293618E-5</v>
      </c>
      <c r="J265" s="8">
        <f t="shared" si="74"/>
        <v>1.586133815698E-4</v>
      </c>
      <c r="K265" s="8">
        <f t="shared" si="74"/>
        <v>1.788618983659447E-4</v>
      </c>
      <c r="L265" s="8">
        <f t="shared" si="74"/>
        <v>4.3871786391646809E-5</v>
      </c>
      <c r="M265" s="8">
        <f t="shared" si="74"/>
        <v>2.7099264978840301E-3</v>
      </c>
      <c r="N265" s="8">
        <f t="shared" si="74"/>
        <v>3.5593517774822996E-2</v>
      </c>
      <c r="O265" s="8">
        <f t="shared" si="74"/>
        <v>3.8472181912674899E-4</v>
      </c>
      <c r="P265" s="8">
        <f t="shared" si="74"/>
        <v>1.0461733678008086E-4</v>
      </c>
      <c r="Q265" s="8">
        <f t="shared" si="74"/>
        <v>4.1566830229685672E-2</v>
      </c>
      <c r="R265" s="8">
        <f t="shared" si="74"/>
        <v>2.6998022394859574E-4</v>
      </c>
      <c r="S265" s="8">
        <f t="shared" si="74"/>
        <v>4.8596440310747239E-4</v>
      </c>
      <c r="T265" s="8">
        <f t="shared" si="74"/>
        <v>4.2184409991968087E-4</v>
      </c>
      <c r="U265" s="8">
        <f t="shared" si="74"/>
        <v>0.19970437165477628</v>
      </c>
      <c r="V265" s="8">
        <f t="shared" si="74"/>
        <v>2.9259106770429064E-3</v>
      </c>
      <c r="W265" s="8">
        <f t="shared" si="74"/>
        <v>4.3061845719801024E-3</v>
      </c>
      <c r="X265" s="8">
        <f t="shared" si="74"/>
        <v>5.0621291990361706E-3</v>
      </c>
      <c r="Y265" s="8">
        <f t="shared" si="74"/>
        <v>3.209389912188932E-3</v>
      </c>
      <c r="Z265" s="8">
        <f t="shared" si="74"/>
        <v>4.7584014470940006E-4</v>
      </c>
      <c r="AA265" s="8">
        <f t="shared" si="74"/>
        <v>2.0923467356016173E-4</v>
      </c>
      <c r="AB265" s="8">
        <f t="shared" si="74"/>
        <v>8.1699390519644435E-2</v>
      </c>
      <c r="AC265" s="8">
        <f t="shared" si="74"/>
        <v>3.7797231352803407E-4</v>
      </c>
      <c r="AD265" s="8">
        <f t="shared" si="74"/>
        <v>3.1182715866062811E-3</v>
      </c>
      <c r="AE265" s="8">
        <f t="shared" si="74"/>
        <v>3.7122280792931919E-4</v>
      </c>
      <c r="AF265" s="8">
        <f t="shared" si="74"/>
        <v>0.34293562996510507</v>
      </c>
      <c r="AG265" s="8">
        <f t="shared" si="74"/>
        <v>8.3356394144128946E-4</v>
      </c>
      <c r="AH265" s="8">
        <f t="shared" si="74"/>
        <v>9.4155603102072773E-4</v>
      </c>
      <c r="AI265" s="8">
        <f t="shared" ref="AI265:BK265" si="75">AI264/ 296318</f>
        <v>1.6063823324941448E-3</v>
      </c>
      <c r="AJ265" s="8">
        <f t="shared" si="75"/>
        <v>1.0900451541924555E-3</v>
      </c>
      <c r="AK265" s="8">
        <f t="shared" si="75"/>
        <v>3.3410052713638726E-4</v>
      </c>
      <c r="AL265" s="8">
        <f t="shared" si="75"/>
        <v>1.4848912317172767E-4</v>
      </c>
      <c r="AM265" s="8">
        <f t="shared" si="75"/>
        <v>8.6731146943486387E-4</v>
      </c>
      <c r="AN265" s="8">
        <f t="shared" si="75"/>
        <v>2.9529086994377661E-3</v>
      </c>
      <c r="AO265" s="8">
        <f t="shared" si="75"/>
        <v>3.2397626873831493E-4</v>
      </c>
      <c r="AP265" s="8">
        <f t="shared" si="75"/>
        <v>5.6695847029205107E-4</v>
      </c>
      <c r="AQ265" s="8">
        <f t="shared" si="75"/>
        <v>5.7033322309140854E-4</v>
      </c>
      <c r="AR265" s="8">
        <f t="shared" si="75"/>
        <v>1.6873763996787236E-4</v>
      </c>
      <c r="AS265" s="8">
        <f t="shared" si="75"/>
        <v>2.3623269595502129E-5</v>
      </c>
      <c r="AT265" s="8">
        <f t="shared" si="75"/>
        <v>1.1136684237879575E-4</v>
      </c>
      <c r="AU265" s="8">
        <f t="shared" si="75"/>
        <v>6.4120303187791499E-5</v>
      </c>
      <c r="AV265" s="8">
        <f t="shared" si="75"/>
        <v>1.653628871685149E-4</v>
      </c>
      <c r="AW265" s="8">
        <f t="shared" si="75"/>
        <v>7.5594462705606813E-4</v>
      </c>
      <c r="AX265" s="8">
        <f t="shared" si="75"/>
        <v>2.9022874074474046E-4</v>
      </c>
      <c r="AY265" s="8">
        <f t="shared" si="75"/>
        <v>7.7619314385221283E-5</v>
      </c>
      <c r="AZ265" s="8">
        <f t="shared" si="75"/>
        <v>2.6998022394859575E-5</v>
      </c>
      <c r="BA265" s="8">
        <f t="shared" si="75"/>
        <v>1.923609095633745E-4</v>
      </c>
      <c r="BB265" s="8">
        <f t="shared" si="75"/>
        <v>1.721123927672298E-4</v>
      </c>
      <c r="BC265" s="8">
        <f t="shared" si="75"/>
        <v>6.0070599828562559E-4</v>
      </c>
      <c r="BD265" s="8">
        <f t="shared" si="75"/>
        <v>2.1935893195823406E-4</v>
      </c>
      <c r="BE265" s="8">
        <f t="shared" si="75"/>
        <v>1.2756565581571149E-3</v>
      </c>
      <c r="BF265" s="8">
        <f t="shared" si="75"/>
        <v>2.9697824634345533E-4</v>
      </c>
      <c r="BG265" s="8">
        <f t="shared" si="75"/>
        <v>1.3161535917494043E-4</v>
      </c>
      <c r="BH265" s="8">
        <f t="shared" si="75"/>
        <v>3.2397626873831493E-4</v>
      </c>
      <c r="BI265" s="8">
        <f t="shared" si="75"/>
        <v>4.319683583177532E-4</v>
      </c>
      <c r="BJ265" s="8">
        <f t="shared" si="75"/>
        <v>1.1811634797751065E-4</v>
      </c>
      <c r="BK265" s="8">
        <f t="shared" si="75"/>
        <v>5.298361894991192E-4</v>
      </c>
    </row>
    <row r="266" spans="1:63" s="1" customFormat="1" ht="5.0999999999999996" customHeight="1" x14ac:dyDescent="0.2">
      <c r="B266" s="12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 s="1" customFormat="1" ht="9.9" customHeight="1" x14ac:dyDescent="0.2">
      <c r="A267" s="3" t="s">
        <v>103</v>
      </c>
      <c r="B267" s="12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 s="1" customFormat="1" ht="9.9" customHeight="1" x14ac:dyDescent="0.2">
      <c r="B268" s="10" t="s">
        <v>78</v>
      </c>
      <c r="C268" s="4">
        <v>81</v>
      </c>
      <c r="D268" s="4">
        <v>141</v>
      </c>
      <c r="E268" s="4">
        <v>28</v>
      </c>
      <c r="F268" s="4">
        <v>71990</v>
      </c>
      <c r="G268" s="4">
        <v>1058</v>
      </c>
      <c r="H268" s="4">
        <v>600</v>
      </c>
      <c r="I268" s="4">
        <v>51</v>
      </c>
      <c r="J268" s="4">
        <v>84</v>
      </c>
      <c r="K268" s="4">
        <v>125</v>
      </c>
      <c r="L268" s="4">
        <v>16</v>
      </c>
      <c r="M268" s="4">
        <v>351</v>
      </c>
      <c r="N268" s="4">
        <v>7987</v>
      </c>
      <c r="O268" s="4">
        <v>211</v>
      </c>
      <c r="P268" s="4">
        <v>30</v>
      </c>
      <c r="Q268" s="4">
        <v>11254</v>
      </c>
      <c r="R268" s="4">
        <v>142</v>
      </c>
      <c r="S268" s="4">
        <v>130</v>
      </c>
      <c r="T268" s="4">
        <v>188</v>
      </c>
      <c r="U268" s="4">
        <v>61301</v>
      </c>
      <c r="V268" s="4">
        <v>1077</v>
      </c>
      <c r="W268" s="4">
        <v>2141</v>
      </c>
      <c r="X268" s="4">
        <v>2109</v>
      </c>
      <c r="Y268" s="4">
        <v>616</v>
      </c>
      <c r="Z268" s="4">
        <v>151</v>
      </c>
      <c r="AA268" s="4">
        <v>113</v>
      </c>
      <c r="AB268" s="4">
        <v>16356</v>
      </c>
      <c r="AC268" s="4">
        <v>193</v>
      </c>
      <c r="AD268" s="4">
        <v>1169</v>
      </c>
      <c r="AE268" s="4">
        <v>140</v>
      </c>
      <c r="AF268" s="4">
        <v>60036</v>
      </c>
      <c r="AG268" s="4">
        <v>83</v>
      </c>
      <c r="AH268" s="4">
        <v>363</v>
      </c>
      <c r="AI268" s="4">
        <v>524</v>
      </c>
      <c r="AJ268" s="4">
        <v>310</v>
      </c>
      <c r="AK268" s="4">
        <v>76</v>
      </c>
      <c r="AL268" s="4">
        <v>23</v>
      </c>
      <c r="AM268" s="4">
        <v>217</v>
      </c>
      <c r="AN268" s="4">
        <v>1573</v>
      </c>
      <c r="AO268" s="4">
        <v>104</v>
      </c>
      <c r="AP268" s="4">
        <v>226</v>
      </c>
      <c r="AQ268" s="4">
        <v>148</v>
      </c>
      <c r="AR268" s="4">
        <v>81</v>
      </c>
      <c r="AS268" s="4">
        <v>14</v>
      </c>
      <c r="AT268" s="4">
        <v>24</v>
      </c>
      <c r="AU268" s="4">
        <v>19</v>
      </c>
      <c r="AV268" s="4">
        <v>30</v>
      </c>
      <c r="AW268" s="4">
        <v>194</v>
      </c>
      <c r="AX268" s="4">
        <v>92</v>
      </c>
      <c r="AY268" s="4">
        <v>29</v>
      </c>
      <c r="AZ268" s="4">
        <v>14</v>
      </c>
      <c r="BA268" s="4">
        <v>63</v>
      </c>
      <c r="BB268" s="4">
        <v>80</v>
      </c>
      <c r="BC268" s="4">
        <v>295</v>
      </c>
      <c r="BD268" s="4">
        <v>91</v>
      </c>
      <c r="BE268" s="4">
        <v>412</v>
      </c>
      <c r="BF268" s="4">
        <v>27</v>
      </c>
      <c r="BG268" s="4">
        <v>45</v>
      </c>
      <c r="BH268" s="4">
        <v>151</v>
      </c>
      <c r="BI268" s="4">
        <v>183</v>
      </c>
      <c r="BJ268" s="4">
        <v>61</v>
      </c>
      <c r="BK268" s="4">
        <v>97</v>
      </c>
    </row>
    <row r="269" spans="1:63" s="1" customFormat="1" ht="9.9" customHeight="1" x14ac:dyDescent="0.2">
      <c r="A269" s="6" t="s">
        <v>20</v>
      </c>
      <c r="B269" s="10"/>
      <c r="C269" s="4">
        <v>81</v>
      </c>
      <c r="D269" s="4">
        <v>141</v>
      </c>
      <c r="E269" s="4">
        <v>28</v>
      </c>
      <c r="F269" s="4">
        <v>71990</v>
      </c>
      <c r="G269" s="4">
        <v>1058</v>
      </c>
      <c r="H269" s="4">
        <v>600</v>
      </c>
      <c r="I269" s="4">
        <v>51</v>
      </c>
      <c r="J269" s="4">
        <v>84</v>
      </c>
      <c r="K269" s="4">
        <v>125</v>
      </c>
      <c r="L269" s="4">
        <v>16</v>
      </c>
      <c r="M269" s="4">
        <v>351</v>
      </c>
      <c r="N269" s="4">
        <v>7987</v>
      </c>
      <c r="O269" s="4">
        <v>211</v>
      </c>
      <c r="P269" s="4">
        <v>30</v>
      </c>
      <c r="Q269" s="4">
        <v>11254</v>
      </c>
      <c r="R269" s="4">
        <v>142</v>
      </c>
      <c r="S269" s="4">
        <v>130</v>
      </c>
      <c r="T269" s="4">
        <v>188</v>
      </c>
      <c r="U269" s="4">
        <v>61301</v>
      </c>
      <c r="V269" s="4">
        <v>1077</v>
      </c>
      <c r="W269" s="4">
        <v>2141</v>
      </c>
      <c r="X269" s="4">
        <v>2109</v>
      </c>
      <c r="Y269" s="4">
        <v>616</v>
      </c>
      <c r="Z269" s="4">
        <v>151</v>
      </c>
      <c r="AA269" s="4">
        <v>113</v>
      </c>
      <c r="AB269" s="4">
        <v>16356</v>
      </c>
      <c r="AC269" s="4">
        <v>193</v>
      </c>
      <c r="AD269" s="4">
        <v>1169</v>
      </c>
      <c r="AE269" s="4">
        <v>140</v>
      </c>
      <c r="AF269" s="4">
        <v>60036</v>
      </c>
      <c r="AG269" s="4">
        <v>83</v>
      </c>
      <c r="AH269" s="4">
        <v>363</v>
      </c>
      <c r="AI269" s="4">
        <v>524</v>
      </c>
      <c r="AJ269" s="4">
        <v>310</v>
      </c>
      <c r="AK269" s="4">
        <v>76</v>
      </c>
      <c r="AL269" s="4">
        <v>23</v>
      </c>
      <c r="AM269" s="4">
        <v>217</v>
      </c>
      <c r="AN269" s="4">
        <v>1573</v>
      </c>
      <c r="AO269" s="4">
        <v>104</v>
      </c>
      <c r="AP269" s="4">
        <v>226</v>
      </c>
      <c r="AQ269" s="4">
        <v>148</v>
      </c>
      <c r="AR269" s="4">
        <v>81</v>
      </c>
      <c r="AS269" s="4">
        <v>14</v>
      </c>
      <c r="AT269" s="4">
        <v>24</v>
      </c>
      <c r="AU269" s="4">
        <v>19</v>
      </c>
      <c r="AV269" s="4">
        <v>30</v>
      </c>
      <c r="AW269" s="4">
        <v>194</v>
      </c>
      <c r="AX269" s="4">
        <v>92</v>
      </c>
      <c r="AY269" s="4">
        <v>29</v>
      </c>
      <c r="AZ269" s="4">
        <v>14</v>
      </c>
      <c r="BA269" s="4">
        <v>63</v>
      </c>
      <c r="BB269" s="4">
        <v>80</v>
      </c>
      <c r="BC269" s="4">
        <v>295</v>
      </c>
      <c r="BD269" s="4">
        <v>91</v>
      </c>
      <c r="BE269" s="4">
        <v>412</v>
      </c>
      <c r="BF269" s="4">
        <v>27</v>
      </c>
      <c r="BG269" s="4">
        <v>45</v>
      </c>
      <c r="BH269" s="4">
        <v>151</v>
      </c>
      <c r="BI269" s="4">
        <v>183</v>
      </c>
      <c r="BJ269" s="4">
        <v>61</v>
      </c>
      <c r="BK269" s="4">
        <v>97</v>
      </c>
    </row>
    <row r="270" spans="1:63" s="7" customFormat="1" ht="9.9" customHeight="1" x14ac:dyDescent="0.2">
      <c r="B270" s="11" t="s">
        <v>21</v>
      </c>
      <c r="C270" s="8">
        <f t="shared" ref="C270:AH270" si="76">C269/ 246434</f>
        <v>3.2868841150165967E-4</v>
      </c>
      <c r="D270" s="8">
        <f t="shared" si="76"/>
        <v>5.721613089102965E-4</v>
      </c>
      <c r="E270" s="8">
        <f t="shared" si="76"/>
        <v>1.1362068545736384E-4</v>
      </c>
      <c r="F270" s="8">
        <f t="shared" si="76"/>
        <v>0.29212689807412939</v>
      </c>
      <c r="G270" s="8">
        <f t="shared" si="76"/>
        <v>4.2932387576389624E-3</v>
      </c>
      <c r="H270" s="8">
        <f t="shared" si="76"/>
        <v>2.4347289740863681E-3</v>
      </c>
      <c r="I270" s="8">
        <f t="shared" si="76"/>
        <v>2.0695196279734129E-4</v>
      </c>
      <c r="J270" s="8">
        <f t="shared" si="76"/>
        <v>3.408620563720915E-4</v>
      </c>
      <c r="K270" s="8">
        <f t="shared" si="76"/>
        <v>5.0723520293465994E-4</v>
      </c>
      <c r="L270" s="8">
        <f t="shared" si="76"/>
        <v>6.4926105975636478E-5</v>
      </c>
      <c r="M270" s="8">
        <f t="shared" si="76"/>
        <v>1.4243164498405252E-3</v>
      </c>
      <c r="N270" s="8">
        <f t="shared" si="76"/>
        <v>3.2410300526713037E-2</v>
      </c>
      <c r="O270" s="8">
        <f t="shared" si="76"/>
        <v>8.5621302255370606E-4</v>
      </c>
      <c r="P270" s="8">
        <f t="shared" si="76"/>
        <v>1.217364487043184E-4</v>
      </c>
      <c r="Q270" s="8">
        <f t="shared" si="76"/>
        <v>4.5667399790613308E-2</v>
      </c>
      <c r="R270" s="8">
        <f t="shared" si="76"/>
        <v>5.7621919053377376E-4</v>
      </c>
      <c r="S270" s="8">
        <f t="shared" si="76"/>
        <v>5.2752461105204634E-4</v>
      </c>
      <c r="T270" s="8">
        <f t="shared" si="76"/>
        <v>7.6288174521372859E-4</v>
      </c>
      <c r="U270" s="8">
        <f t="shared" si="76"/>
        <v>0.24875220140078075</v>
      </c>
      <c r="V270" s="8">
        <f t="shared" si="76"/>
        <v>4.3703385084850306E-3</v>
      </c>
      <c r="W270" s="8">
        <f t="shared" si="76"/>
        <v>8.6879245558648555E-3</v>
      </c>
      <c r="X270" s="8">
        <f t="shared" si="76"/>
        <v>8.5580723439135833E-3</v>
      </c>
      <c r="Y270" s="8">
        <f t="shared" si="76"/>
        <v>2.4996550800620043E-3</v>
      </c>
      <c r="Z270" s="8">
        <f t="shared" si="76"/>
        <v>6.1274012514506929E-4</v>
      </c>
      <c r="AA270" s="8">
        <f t="shared" si="76"/>
        <v>4.5854062345293263E-4</v>
      </c>
      <c r="AB270" s="8">
        <f t="shared" si="76"/>
        <v>6.6370711833594387E-2</v>
      </c>
      <c r="AC270" s="8">
        <f t="shared" si="76"/>
        <v>7.8317115333111499E-4</v>
      </c>
      <c r="AD270" s="8">
        <f t="shared" si="76"/>
        <v>4.7436636178449405E-3</v>
      </c>
      <c r="AE270" s="8">
        <f t="shared" si="76"/>
        <v>5.6810342728681924E-4</v>
      </c>
      <c r="AF270" s="8">
        <f t="shared" si="76"/>
        <v>0.24361898114708197</v>
      </c>
      <c r="AG270" s="8">
        <f t="shared" si="76"/>
        <v>3.3680417474861424E-4</v>
      </c>
      <c r="AH270" s="8">
        <f t="shared" si="76"/>
        <v>1.4730110293222525E-3</v>
      </c>
      <c r="AI270" s="8">
        <f t="shared" ref="AI270:BK270" si="77">AI269/ 246434</f>
        <v>2.1263299707020948E-3</v>
      </c>
      <c r="AJ270" s="8">
        <f t="shared" si="77"/>
        <v>1.2579433032779569E-3</v>
      </c>
      <c r="AK270" s="8">
        <f t="shared" si="77"/>
        <v>3.0839900338427328E-4</v>
      </c>
      <c r="AL270" s="8">
        <f t="shared" si="77"/>
        <v>9.3331277339977432E-5</v>
      </c>
      <c r="AM270" s="8">
        <f t="shared" si="77"/>
        <v>8.8056031229456972E-4</v>
      </c>
      <c r="AN270" s="8">
        <f t="shared" si="77"/>
        <v>6.3830477937297609E-3</v>
      </c>
      <c r="AO270" s="8">
        <f t="shared" si="77"/>
        <v>4.2201968884163709E-4</v>
      </c>
      <c r="AP270" s="8">
        <f t="shared" si="77"/>
        <v>9.1708124690586526E-4</v>
      </c>
      <c r="AQ270" s="8">
        <f t="shared" si="77"/>
        <v>6.0056648027463741E-4</v>
      </c>
      <c r="AR270" s="8">
        <f t="shared" si="77"/>
        <v>3.2868841150165967E-4</v>
      </c>
      <c r="AS270" s="8">
        <f t="shared" si="77"/>
        <v>5.6810342728681921E-5</v>
      </c>
      <c r="AT270" s="8">
        <f t="shared" si="77"/>
        <v>9.7389158963454716E-5</v>
      </c>
      <c r="AU270" s="8">
        <f t="shared" si="77"/>
        <v>7.7099750846068319E-5</v>
      </c>
      <c r="AV270" s="8">
        <f t="shared" si="77"/>
        <v>1.217364487043184E-4</v>
      </c>
      <c r="AW270" s="8">
        <f t="shared" si="77"/>
        <v>7.8722903495459236E-4</v>
      </c>
      <c r="AX270" s="8">
        <f t="shared" si="77"/>
        <v>3.7332510935990973E-4</v>
      </c>
      <c r="AY270" s="8">
        <f t="shared" si="77"/>
        <v>1.1767856708084111E-4</v>
      </c>
      <c r="AZ270" s="8">
        <f t="shared" si="77"/>
        <v>5.6810342728681921E-5</v>
      </c>
      <c r="BA270" s="8">
        <f t="shared" si="77"/>
        <v>2.5564654227906865E-4</v>
      </c>
      <c r="BB270" s="8">
        <f t="shared" si="77"/>
        <v>3.2463052987818242E-4</v>
      </c>
      <c r="BC270" s="8">
        <f t="shared" si="77"/>
        <v>1.1970750789257977E-3</v>
      </c>
      <c r="BD270" s="8">
        <f t="shared" si="77"/>
        <v>3.6926722773643247E-4</v>
      </c>
      <c r="BE270" s="8">
        <f t="shared" si="77"/>
        <v>1.6718472288726393E-3</v>
      </c>
      <c r="BF270" s="8">
        <f t="shared" si="77"/>
        <v>1.0956280383388656E-4</v>
      </c>
      <c r="BG270" s="8">
        <f t="shared" si="77"/>
        <v>1.8260467305647761E-4</v>
      </c>
      <c r="BH270" s="8">
        <f t="shared" si="77"/>
        <v>6.1274012514506929E-4</v>
      </c>
      <c r="BI270" s="8">
        <f t="shared" si="77"/>
        <v>7.4259233709634219E-4</v>
      </c>
      <c r="BJ270" s="8">
        <f t="shared" si="77"/>
        <v>2.4753077903211408E-4</v>
      </c>
      <c r="BK270" s="8">
        <f t="shared" si="77"/>
        <v>3.9361451747729618E-4</v>
      </c>
    </row>
    <row r="271" spans="1:63" s="1" customFormat="1" ht="5.0999999999999996" customHeight="1" x14ac:dyDescent="0.2">
      <c r="B271" s="12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 s="1" customFormat="1" ht="9.9" customHeight="1" x14ac:dyDescent="0.2">
      <c r="A272" s="3" t="s">
        <v>104</v>
      </c>
      <c r="B272" s="12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 s="1" customFormat="1" ht="9.9" customHeight="1" x14ac:dyDescent="0.2">
      <c r="B273" s="10" t="s">
        <v>78</v>
      </c>
      <c r="C273" s="4">
        <v>50</v>
      </c>
      <c r="D273" s="4">
        <v>101</v>
      </c>
      <c r="E273" s="4">
        <v>27</v>
      </c>
      <c r="F273" s="4">
        <v>63693</v>
      </c>
      <c r="G273" s="4">
        <v>774</v>
      </c>
      <c r="H273" s="4">
        <v>295</v>
      </c>
      <c r="I273" s="4">
        <v>30</v>
      </c>
      <c r="J273" s="4">
        <v>54</v>
      </c>
      <c r="K273" s="4">
        <v>77</v>
      </c>
      <c r="L273" s="4">
        <v>10</v>
      </c>
      <c r="M273" s="4">
        <v>815</v>
      </c>
      <c r="N273" s="4">
        <v>7433</v>
      </c>
      <c r="O273" s="4">
        <v>116</v>
      </c>
      <c r="P273" s="4">
        <v>32</v>
      </c>
      <c r="Q273" s="4">
        <v>9222</v>
      </c>
      <c r="R273" s="4">
        <v>101</v>
      </c>
      <c r="S273" s="4">
        <v>236</v>
      </c>
      <c r="T273" s="4">
        <v>150</v>
      </c>
      <c r="U273" s="4">
        <v>49056</v>
      </c>
      <c r="V273" s="4">
        <v>1001</v>
      </c>
      <c r="W273" s="4">
        <v>1467</v>
      </c>
      <c r="X273" s="4">
        <v>1378</v>
      </c>
      <c r="Y273" s="4">
        <v>648</v>
      </c>
      <c r="Z273" s="4">
        <v>154</v>
      </c>
      <c r="AA273" s="4">
        <v>82</v>
      </c>
      <c r="AB273" s="4">
        <v>27981</v>
      </c>
      <c r="AC273" s="4">
        <v>107</v>
      </c>
      <c r="AD273" s="4">
        <v>1034</v>
      </c>
      <c r="AE273" s="4">
        <v>125</v>
      </c>
      <c r="AF273" s="4">
        <v>96335</v>
      </c>
      <c r="AG273" s="4">
        <v>412</v>
      </c>
      <c r="AH273" s="4">
        <v>405</v>
      </c>
      <c r="AI273" s="4">
        <v>575</v>
      </c>
      <c r="AJ273" s="4">
        <v>317</v>
      </c>
      <c r="AK273" s="4">
        <v>131</v>
      </c>
      <c r="AL273" s="4">
        <v>34</v>
      </c>
      <c r="AM273" s="4">
        <v>235</v>
      </c>
      <c r="AN273" s="4">
        <v>1032</v>
      </c>
      <c r="AO273" s="4">
        <v>106</v>
      </c>
      <c r="AP273" s="4">
        <v>187</v>
      </c>
      <c r="AQ273" s="4">
        <v>151</v>
      </c>
      <c r="AR273" s="4">
        <v>50</v>
      </c>
      <c r="AS273" s="4">
        <v>17</v>
      </c>
      <c r="AT273" s="4">
        <v>15</v>
      </c>
      <c r="AU273" s="4">
        <v>22</v>
      </c>
      <c r="AV273" s="4">
        <v>33</v>
      </c>
      <c r="AW273" s="4">
        <v>229</v>
      </c>
      <c r="AX273" s="4">
        <v>109</v>
      </c>
      <c r="AY273" s="4">
        <v>32</v>
      </c>
      <c r="AZ273" s="4">
        <v>12</v>
      </c>
      <c r="BA273" s="4">
        <v>68</v>
      </c>
      <c r="BB273" s="4">
        <v>60</v>
      </c>
      <c r="BC273" s="4">
        <v>195</v>
      </c>
      <c r="BD273" s="4">
        <v>70</v>
      </c>
      <c r="BE273" s="4">
        <v>510</v>
      </c>
      <c r="BF273" s="4">
        <v>69</v>
      </c>
      <c r="BG273" s="4">
        <v>52</v>
      </c>
      <c r="BH273" s="4">
        <v>168</v>
      </c>
      <c r="BI273" s="4">
        <v>178</v>
      </c>
      <c r="BJ273" s="4">
        <v>44</v>
      </c>
      <c r="BK273" s="4">
        <v>199</v>
      </c>
    </row>
    <row r="274" spans="1:63" s="1" customFormat="1" ht="9.9" customHeight="1" x14ac:dyDescent="0.2">
      <c r="A274" s="6" t="s">
        <v>20</v>
      </c>
      <c r="B274" s="10"/>
      <c r="C274" s="4">
        <v>50</v>
      </c>
      <c r="D274" s="4">
        <v>101</v>
      </c>
      <c r="E274" s="4">
        <v>27</v>
      </c>
      <c r="F274" s="4">
        <v>63693</v>
      </c>
      <c r="G274" s="4">
        <v>774</v>
      </c>
      <c r="H274" s="4">
        <v>295</v>
      </c>
      <c r="I274" s="4">
        <v>30</v>
      </c>
      <c r="J274" s="4">
        <v>54</v>
      </c>
      <c r="K274" s="4">
        <v>77</v>
      </c>
      <c r="L274" s="4">
        <v>10</v>
      </c>
      <c r="M274" s="4">
        <v>815</v>
      </c>
      <c r="N274" s="4">
        <v>7433</v>
      </c>
      <c r="O274" s="4">
        <v>116</v>
      </c>
      <c r="P274" s="4">
        <v>32</v>
      </c>
      <c r="Q274" s="4">
        <v>9222</v>
      </c>
      <c r="R274" s="4">
        <v>101</v>
      </c>
      <c r="S274" s="4">
        <v>236</v>
      </c>
      <c r="T274" s="4">
        <v>150</v>
      </c>
      <c r="U274" s="4">
        <v>49056</v>
      </c>
      <c r="V274" s="4">
        <v>1001</v>
      </c>
      <c r="W274" s="4">
        <v>1467</v>
      </c>
      <c r="X274" s="4">
        <v>1378</v>
      </c>
      <c r="Y274" s="4">
        <v>648</v>
      </c>
      <c r="Z274" s="4">
        <v>154</v>
      </c>
      <c r="AA274" s="4">
        <v>82</v>
      </c>
      <c r="AB274" s="4">
        <v>27981</v>
      </c>
      <c r="AC274" s="4">
        <v>107</v>
      </c>
      <c r="AD274" s="4">
        <v>1034</v>
      </c>
      <c r="AE274" s="4">
        <v>125</v>
      </c>
      <c r="AF274" s="4">
        <v>96335</v>
      </c>
      <c r="AG274" s="4">
        <v>412</v>
      </c>
      <c r="AH274" s="4">
        <v>405</v>
      </c>
      <c r="AI274" s="4">
        <v>575</v>
      </c>
      <c r="AJ274" s="4">
        <v>317</v>
      </c>
      <c r="AK274" s="4">
        <v>131</v>
      </c>
      <c r="AL274" s="4">
        <v>34</v>
      </c>
      <c r="AM274" s="4">
        <v>235</v>
      </c>
      <c r="AN274" s="4">
        <v>1032</v>
      </c>
      <c r="AO274" s="4">
        <v>106</v>
      </c>
      <c r="AP274" s="4">
        <v>187</v>
      </c>
      <c r="AQ274" s="4">
        <v>151</v>
      </c>
      <c r="AR274" s="4">
        <v>50</v>
      </c>
      <c r="AS274" s="4">
        <v>17</v>
      </c>
      <c r="AT274" s="4">
        <v>15</v>
      </c>
      <c r="AU274" s="4">
        <v>22</v>
      </c>
      <c r="AV274" s="4">
        <v>33</v>
      </c>
      <c r="AW274" s="4">
        <v>229</v>
      </c>
      <c r="AX274" s="4">
        <v>109</v>
      </c>
      <c r="AY274" s="4">
        <v>32</v>
      </c>
      <c r="AZ274" s="4">
        <v>12</v>
      </c>
      <c r="BA274" s="4">
        <v>68</v>
      </c>
      <c r="BB274" s="4">
        <v>60</v>
      </c>
      <c r="BC274" s="4">
        <v>195</v>
      </c>
      <c r="BD274" s="4">
        <v>70</v>
      </c>
      <c r="BE274" s="4">
        <v>510</v>
      </c>
      <c r="BF274" s="4">
        <v>69</v>
      </c>
      <c r="BG274" s="4">
        <v>52</v>
      </c>
      <c r="BH274" s="4">
        <v>168</v>
      </c>
      <c r="BI274" s="4">
        <v>178</v>
      </c>
      <c r="BJ274" s="4">
        <v>44</v>
      </c>
      <c r="BK274" s="4">
        <v>199</v>
      </c>
    </row>
    <row r="275" spans="1:63" s="7" customFormat="1" ht="9.9" customHeight="1" x14ac:dyDescent="0.2">
      <c r="B275" s="11" t="s">
        <v>21</v>
      </c>
      <c r="C275" s="8">
        <f t="shared" ref="C275:AH275" si="78">C274/ 268793</f>
        <v>1.8601674894807527E-4</v>
      </c>
      <c r="D275" s="8">
        <f t="shared" si="78"/>
        <v>3.7575383287511208E-4</v>
      </c>
      <c r="E275" s="8">
        <f t="shared" si="78"/>
        <v>1.0044904443196065E-4</v>
      </c>
      <c r="F275" s="8">
        <f t="shared" si="78"/>
        <v>0.23695929581499517</v>
      </c>
      <c r="G275" s="8">
        <f t="shared" si="78"/>
        <v>2.8795392737162055E-3</v>
      </c>
      <c r="H275" s="8">
        <f t="shared" si="78"/>
        <v>1.0974988187936441E-3</v>
      </c>
      <c r="I275" s="8">
        <f t="shared" si="78"/>
        <v>1.1161004936884518E-4</v>
      </c>
      <c r="J275" s="8">
        <f t="shared" si="78"/>
        <v>2.0089808886392129E-4</v>
      </c>
      <c r="K275" s="8">
        <f t="shared" si="78"/>
        <v>2.8646579338003595E-4</v>
      </c>
      <c r="L275" s="8">
        <f t="shared" si="78"/>
        <v>3.7203349789615054E-5</v>
      </c>
      <c r="M275" s="8">
        <f t="shared" si="78"/>
        <v>3.0320730078536272E-3</v>
      </c>
      <c r="N275" s="8">
        <f t="shared" si="78"/>
        <v>2.7653249898620873E-2</v>
      </c>
      <c r="O275" s="8">
        <f t="shared" si="78"/>
        <v>4.3155885755953469E-4</v>
      </c>
      <c r="P275" s="8">
        <f t="shared" si="78"/>
        <v>1.1905071932676819E-4</v>
      </c>
      <c r="Q275" s="8">
        <f t="shared" si="78"/>
        <v>3.4308929175983008E-2</v>
      </c>
      <c r="R275" s="8">
        <f t="shared" si="78"/>
        <v>3.7575383287511208E-4</v>
      </c>
      <c r="S275" s="8">
        <f t="shared" si="78"/>
        <v>8.7799905503491539E-4</v>
      </c>
      <c r="T275" s="8">
        <f t="shared" si="78"/>
        <v>5.5805024684422587E-4</v>
      </c>
      <c r="U275" s="8">
        <f t="shared" si="78"/>
        <v>0.18250475272793562</v>
      </c>
      <c r="V275" s="8">
        <f t="shared" si="78"/>
        <v>3.7240553139404674E-3</v>
      </c>
      <c r="W275" s="8">
        <f t="shared" si="78"/>
        <v>5.4577314141365293E-3</v>
      </c>
      <c r="X275" s="8">
        <f t="shared" si="78"/>
        <v>5.1266216010089549E-3</v>
      </c>
      <c r="Y275" s="8">
        <f t="shared" si="78"/>
        <v>2.4107770663670557E-3</v>
      </c>
      <c r="Z275" s="8">
        <f t="shared" si="78"/>
        <v>5.7293158676007189E-4</v>
      </c>
      <c r="AA275" s="8">
        <f t="shared" si="78"/>
        <v>3.0506746827484345E-4</v>
      </c>
      <c r="AB275" s="8">
        <f t="shared" si="78"/>
        <v>0.1040986930463219</v>
      </c>
      <c r="AC275" s="8">
        <f t="shared" si="78"/>
        <v>3.9807584274888111E-4</v>
      </c>
      <c r="AD275" s="8">
        <f t="shared" si="78"/>
        <v>3.8468263682461968E-3</v>
      </c>
      <c r="AE275" s="8">
        <f t="shared" si="78"/>
        <v>4.6504187237018821E-4</v>
      </c>
      <c r="AF275" s="8">
        <f t="shared" si="78"/>
        <v>0.35839847019825666</v>
      </c>
      <c r="AG275" s="8">
        <f t="shared" si="78"/>
        <v>1.5327780113321404E-3</v>
      </c>
      <c r="AH275" s="8">
        <f t="shared" si="78"/>
        <v>1.5067356664794098E-3</v>
      </c>
      <c r="AI275" s="8">
        <f t="shared" ref="AI275:BK275" si="79">AI274/ 268793</f>
        <v>2.1391926129028659E-3</v>
      </c>
      <c r="AJ275" s="8">
        <f t="shared" si="79"/>
        <v>1.1793461883307973E-3</v>
      </c>
      <c r="AK275" s="8">
        <f t="shared" si="79"/>
        <v>4.8736388224395724E-4</v>
      </c>
      <c r="AL275" s="8">
        <f t="shared" si="79"/>
        <v>1.2649138928469119E-4</v>
      </c>
      <c r="AM275" s="8">
        <f t="shared" si="79"/>
        <v>8.7427872005595381E-4</v>
      </c>
      <c r="AN275" s="8">
        <f t="shared" si="79"/>
        <v>3.8393856982882738E-3</v>
      </c>
      <c r="AO275" s="8">
        <f t="shared" si="79"/>
        <v>3.9435550776991958E-4</v>
      </c>
      <c r="AP275" s="8">
        <f t="shared" si="79"/>
        <v>6.9570264106580155E-4</v>
      </c>
      <c r="AQ275" s="8">
        <f t="shared" si="79"/>
        <v>5.6177058182318735E-4</v>
      </c>
      <c r="AR275" s="8">
        <f t="shared" si="79"/>
        <v>1.8601674894807527E-4</v>
      </c>
      <c r="AS275" s="8">
        <f t="shared" si="79"/>
        <v>6.3245694642345593E-5</v>
      </c>
      <c r="AT275" s="8">
        <f t="shared" si="79"/>
        <v>5.5805024684422588E-5</v>
      </c>
      <c r="AU275" s="8">
        <f t="shared" si="79"/>
        <v>8.184736953715312E-5</v>
      </c>
      <c r="AV275" s="8">
        <f t="shared" si="79"/>
        <v>1.2277105430572968E-4</v>
      </c>
      <c r="AW275" s="8">
        <f t="shared" si="79"/>
        <v>8.5195671018218483E-4</v>
      </c>
      <c r="AX275" s="8">
        <f t="shared" si="79"/>
        <v>4.0551651270680412E-4</v>
      </c>
      <c r="AY275" s="8">
        <f t="shared" si="79"/>
        <v>1.1905071932676819E-4</v>
      </c>
      <c r="AZ275" s="8">
        <f t="shared" si="79"/>
        <v>4.4644019747538065E-5</v>
      </c>
      <c r="BA275" s="8">
        <f t="shared" si="79"/>
        <v>2.5298277856938237E-4</v>
      </c>
      <c r="BB275" s="8">
        <f t="shared" si="79"/>
        <v>2.2322009873769035E-4</v>
      </c>
      <c r="BC275" s="8">
        <f t="shared" si="79"/>
        <v>7.2546532089749359E-4</v>
      </c>
      <c r="BD275" s="8">
        <f t="shared" si="79"/>
        <v>2.6042344852730538E-4</v>
      </c>
      <c r="BE275" s="8">
        <f t="shared" si="79"/>
        <v>1.8973708392703678E-3</v>
      </c>
      <c r="BF275" s="8">
        <f t="shared" si="79"/>
        <v>2.567031135483439E-4</v>
      </c>
      <c r="BG275" s="8">
        <f t="shared" si="79"/>
        <v>1.9345741890599828E-4</v>
      </c>
      <c r="BH275" s="8">
        <f t="shared" si="79"/>
        <v>6.2501627646553292E-4</v>
      </c>
      <c r="BI275" s="8">
        <f t="shared" si="79"/>
        <v>6.6221962625514802E-4</v>
      </c>
      <c r="BJ275" s="8">
        <f t="shared" si="79"/>
        <v>1.6369473907430624E-4</v>
      </c>
      <c r="BK275" s="8">
        <f t="shared" si="79"/>
        <v>7.4034666081333961E-4</v>
      </c>
    </row>
    <row r="276" spans="1:63" s="1" customFormat="1" ht="5.0999999999999996" customHeight="1" x14ac:dyDescent="0.2">
      <c r="B276" s="12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 s="1" customFormat="1" ht="9.9" customHeight="1" x14ac:dyDescent="0.2">
      <c r="B277" s="12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</sheetData>
  <pageMargins left="0.9" right="0.9" top="1" bottom="0.8" header="0.3" footer="0.3"/>
  <pageSetup scale="91" firstPageNumber="280" orientation="portrait" useFirstPageNumber="1" r:id="rId1"/>
  <headerFooter alignWithMargins="0">
    <oddHeader>&amp;C&amp;"Arial,Bold"&amp;11Supplement to the Statement of Vote
June 2, 2026, Primary Election
Counties by State Senate Districts for Governor</oddHeader>
    <oddFooter>&amp;L&amp;"Arial,Bold"&amp;8*Please see explanatory note on page ii.&amp;C&amp;"Arial,Bold"&amp;8&amp;P</oddFooter>
  </headerFooter>
  <rowBreaks count="3" manualBreakCount="3">
    <brk id="78" max="62" man="1"/>
    <brk id="157" max="62" man="1"/>
    <brk id="238" max="6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F783E893774B4488D83706D5EAA006" ma:contentTypeVersion="15" ma:contentTypeDescription="Create a new document." ma:contentTypeScope="" ma:versionID="8712b521c9b7ee07bb7d8ab5ea36cb39">
  <xsd:schema xmlns:xsd="http://www.w3.org/2001/XMLSchema" xmlns:xs="http://www.w3.org/2001/XMLSchema" xmlns:p="http://schemas.microsoft.com/office/2006/metadata/properties" xmlns:ns2="f1ffaf4f-b842-48ef-9dee-b1cd59eef1d9" xmlns:ns3="38ada56d-0350-46cb-9022-4c1ceeff5d14" targetNamespace="http://schemas.microsoft.com/office/2006/metadata/properties" ma:root="true" ma:fieldsID="ee7ce77e6333f7431ac8bed116fc8ef0" ns2:_="" ns3:_="">
    <xsd:import namespace="f1ffaf4f-b842-48ef-9dee-b1cd59eef1d9"/>
    <xsd:import namespace="38ada56d-0350-46cb-9022-4c1ceeff5d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ffaf4f-b842-48ef-9dee-b1cd59eef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9ddac27-d884-43f0-8858-39ef05015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da56d-0350-46cb-9022-4c1ceeff5d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141ab22-f1be-42a7-bb56-53152f3d4ae1}" ma:internalName="TaxCatchAll" ma:showField="CatchAllData" ma:web="38ada56d-0350-46cb-9022-4c1ceeff5d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ffaf4f-b842-48ef-9dee-b1cd59eef1d9">
      <Terms xmlns="http://schemas.microsoft.com/office/infopath/2007/PartnerControls"/>
    </lcf76f155ced4ddcb4097134ff3c332f>
    <TaxCatchAll xmlns="38ada56d-0350-46cb-9022-4c1ceeff5d14" xsi:nil="true"/>
  </documentManagement>
</p:properties>
</file>

<file path=customXml/itemProps1.xml><?xml version="1.0" encoding="utf-8"?>
<ds:datastoreItem xmlns:ds="http://schemas.openxmlformats.org/officeDocument/2006/customXml" ds:itemID="{DB659A79-CCFB-4261-B6C9-D18DC0338E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879C02-D029-40CD-9D57-C02E5F155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ffaf4f-b842-48ef-9dee-b1cd59eef1d9"/>
    <ds:schemaRef ds:uri="38ada56d-0350-46cb-9022-4c1ceeff5d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8D25E0-D9BB-498B-8C62-56569516D3C7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f1ffaf4f-b842-48ef-9dee-b1cd59eef1d9"/>
    <ds:schemaRef ds:uri="http://purl.org/dc/elements/1.1/"/>
    <ds:schemaRef ds:uri="38ada56d-0350-46cb-9022-4c1ceeff5d14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SSOV Statewide Office SD Export</vt:lpstr>
      <vt:lpstr>'SSOV Statewide Office SD Export'!Print_Area</vt:lpstr>
      <vt:lpstr>'SSOV Statewide Office SD Export'!Print_Titles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Keller, Wesley</cp:lastModifiedBy>
  <cp:revision/>
  <cp:lastPrinted>2026-10-04T00:18:59Z</cp:lastPrinted>
  <dcterms:created xsi:type="dcterms:W3CDTF">2026-09-16T16:42:32Z</dcterms:created>
  <dcterms:modified xsi:type="dcterms:W3CDTF">2026-10-04T00:19:01Z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0x01010011F783E893774B4488D83706D5EAA006</vt:lpwstr>
  </property>
  <property fmtid="{D5CDD505-2E9C-101B-9397-08002B2CF9AE}" pid="3" name="MediaServiceImageTags">
    <vt:lpwstr/>
  </property>
</Properties>
</file>